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430" yWindow="-60" windowWidth="14445" windowHeight="12195"/>
  </bookViews>
  <sheets>
    <sheet name="Find table" sheetId="7" r:id="rId1"/>
    <sheet name="List of tables" sheetId="1" r:id="rId2"/>
    <sheet name="CAS Tables" sheetId="10" state="hidden" r:id="rId3"/>
    <sheet name="CAS Theme Tables" sheetId="9" state="hidden" r:id="rId4"/>
    <sheet name="Univariate Tables" sheetId="8" state="hidden" r:id="rId5"/>
    <sheet name="Notes to Tables" sheetId="11" state="hidden" r:id="rId6"/>
  </sheets>
  <definedNames>
    <definedName name="_xlnm._FilterDatabase" localSheetId="1" hidden="1">'List of tables'!$C$4:$E$124</definedName>
    <definedName name="_xlnm.Print_Area" localSheetId="0">'Find table'!$A$1:$F$302</definedName>
    <definedName name="_xlnm.Print_Area" localSheetId="1">'List of tables'!$A$1:$H$298</definedName>
    <definedName name="_xlnm.Print_Titles" localSheetId="0">'Find table'!$15:$15</definedName>
    <definedName name="_xlnm.Print_Titles" localSheetId="1">'List of tables'!$1:$2</definedName>
  </definedNames>
  <calcPr calcId="125725"/>
</workbook>
</file>

<file path=xl/calcChain.xml><?xml version="1.0" encoding="utf-8"?>
<calcChain xmlns="http://schemas.openxmlformats.org/spreadsheetml/2006/main">
  <c r="D292" i="1"/>
  <c r="D291"/>
  <c r="H289"/>
  <c r="W8" i="7"/>
  <c r="J4" i="1" s="1"/>
  <c r="W9" i="7"/>
  <c r="J5" i="1" s="1"/>
  <c r="W10" i="7"/>
  <c r="J6" i="1" s="1"/>
  <c r="W11" i="7"/>
  <c r="J7" i="1" s="1"/>
  <c r="D15" i="7"/>
  <c r="W14"/>
  <c r="A4" i="1" l="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l="1"/>
  <c r="B20" i="7"/>
  <c r="E17"/>
  <c r="E26"/>
  <c r="E18"/>
  <c r="B17"/>
  <c r="E39"/>
  <c r="D26"/>
  <c r="D19"/>
  <c r="C26"/>
  <c r="B24"/>
  <c r="D62"/>
  <c r="A60"/>
  <c r="B18"/>
  <c r="D33"/>
  <c r="A45"/>
  <c r="F74"/>
  <c r="A72"/>
  <c r="B54"/>
  <c r="D51"/>
  <c r="D66"/>
  <c r="D56"/>
  <c r="D35"/>
  <c r="F29"/>
  <c r="B48"/>
  <c r="C76"/>
  <c r="D45"/>
  <c r="F65"/>
  <c r="B53"/>
  <c r="C75"/>
  <c r="F67"/>
  <c r="A63"/>
  <c r="F34"/>
  <c r="D25"/>
  <c r="E50"/>
  <c r="B43"/>
  <c r="D20"/>
  <c r="E21"/>
  <c r="E32"/>
  <c r="C56"/>
  <c r="C43"/>
  <c r="D54"/>
  <c r="E43"/>
  <c r="B16"/>
  <c r="D74"/>
  <c r="A74"/>
  <c r="C35"/>
  <c r="A26"/>
  <c r="E38"/>
  <c r="A21"/>
  <c r="A62"/>
  <c r="F62"/>
  <c r="B77"/>
  <c r="B59"/>
  <c r="F73"/>
  <c r="E49"/>
  <c r="E71"/>
  <c r="B49"/>
  <c r="E44"/>
  <c r="C70"/>
  <c r="D73"/>
  <c r="A57"/>
  <c r="B68"/>
  <c r="D49"/>
  <c r="A67"/>
  <c r="D53"/>
  <c r="F57"/>
  <c r="F69"/>
  <c r="C79"/>
  <c r="A56"/>
  <c r="B73"/>
  <c r="A46"/>
  <c r="F76"/>
  <c r="C57"/>
  <c r="A66"/>
  <c r="E45"/>
  <c r="B71"/>
  <c r="F43"/>
  <c r="D50"/>
  <c r="C61"/>
  <c r="E20"/>
  <c r="A35"/>
  <c r="B35"/>
  <c r="F31"/>
  <c r="F52"/>
  <c r="F49"/>
  <c r="E42"/>
  <c r="C50"/>
  <c r="C20"/>
  <c r="D36"/>
  <c r="E37"/>
  <c r="A32"/>
  <c r="A50"/>
  <c r="B45"/>
  <c r="C54"/>
  <c r="B44"/>
  <c r="D43"/>
  <c r="C66"/>
  <c r="B22"/>
  <c r="D39"/>
  <c r="C40"/>
  <c r="A17"/>
  <c r="C65"/>
  <c r="B69"/>
  <c r="D21"/>
  <c r="A65"/>
  <c r="E22"/>
  <c r="F70"/>
  <c r="E51"/>
  <c r="C45"/>
  <c r="F33"/>
  <c r="A51"/>
  <c r="A68"/>
  <c r="B52"/>
  <c r="E55"/>
  <c r="B28"/>
  <c r="F32"/>
  <c r="C34"/>
  <c r="E52"/>
  <c r="C52"/>
  <c r="D63"/>
  <c r="D68"/>
  <c r="D55"/>
  <c r="D57"/>
  <c r="E16"/>
  <c r="C29"/>
  <c r="B30"/>
  <c r="F17"/>
  <c r="A36"/>
  <c r="E70"/>
  <c r="F44"/>
  <c r="A43"/>
  <c r="E61"/>
  <c r="E46"/>
  <c r="D64"/>
  <c r="C71"/>
  <c r="F16"/>
  <c r="E57"/>
  <c r="A31"/>
  <c r="C17"/>
  <c r="A58"/>
  <c r="A77"/>
  <c r="D37"/>
  <c r="D59"/>
  <c r="F78"/>
  <c r="E65"/>
  <c r="F35"/>
  <c r="F24"/>
  <c r="F19"/>
  <c r="B38"/>
  <c r="F47"/>
  <c r="C72"/>
  <c r="E28"/>
  <c r="C18"/>
  <c r="F40"/>
  <c r="D17"/>
  <c r="E48"/>
  <c r="C24"/>
  <c r="C37"/>
  <c r="C63"/>
  <c r="B32"/>
  <c r="C32"/>
  <c r="D16"/>
  <c r="E79"/>
  <c r="A18"/>
  <c r="C21"/>
  <c r="E72"/>
  <c r="B41"/>
  <c r="E33"/>
  <c r="D47"/>
  <c r="F77"/>
  <c r="E78"/>
  <c r="F66"/>
  <c r="E27"/>
  <c r="B23"/>
  <c r="D77"/>
  <c r="D72"/>
  <c r="D41"/>
  <c r="B61"/>
  <c r="D46"/>
  <c r="B66"/>
  <c r="A48"/>
  <c r="A16"/>
  <c r="C68"/>
  <c r="B75"/>
  <c r="B70"/>
  <c r="A28"/>
  <c r="C22"/>
  <c r="F79"/>
  <c r="F37"/>
  <c r="C38"/>
  <c r="E53"/>
  <c r="D23"/>
  <c r="E29"/>
  <c r="A70"/>
  <c r="E77"/>
  <c r="B65"/>
  <c r="E66"/>
  <c r="F68"/>
  <c r="C67"/>
  <c r="E24"/>
  <c r="F26"/>
  <c r="F71"/>
  <c r="E60"/>
  <c r="A44"/>
  <c r="E19"/>
  <c r="B39"/>
  <c r="D22"/>
  <c r="B42"/>
  <c r="E75"/>
  <c r="B33"/>
  <c r="E34"/>
  <c r="B27"/>
  <c r="B26"/>
  <c r="E54"/>
  <c r="D67"/>
  <c r="D42"/>
  <c r="B25"/>
  <c r="B19"/>
  <c r="B56"/>
  <c r="C58"/>
  <c r="A73"/>
  <c r="C16"/>
  <c r="D60"/>
  <c r="F51"/>
  <c r="E69"/>
  <c r="F48"/>
  <c r="F50"/>
  <c r="E31"/>
  <c r="C19"/>
  <c r="A40"/>
  <c r="F72"/>
  <c r="F61"/>
  <c r="D34"/>
  <c r="B36"/>
  <c r="B51"/>
  <c r="B31"/>
  <c r="C31"/>
  <c r="E41"/>
  <c r="F22"/>
  <c r="A41"/>
  <c r="C33"/>
  <c r="E59"/>
  <c r="A78"/>
  <c r="C74"/>
  <c r="F59"/>
  <c r="E58"/>
  <c r="A53"/>
  <c r="A55"/>
  <c r="C62"/>
  <c r="B64"/>
  <c r="B63"/>
  <c r="F56"/>
  <c r="F18"/>
  <c r="F39"/>
  <c r="C23"/>
  <c r="A54"/>
  <c r="F45"/>
  <c r="A23"/>
  <c r="D32"/>
  <c r="D71"/>
  <c r="B79"/>
  <c r="F21"/>
  <c r="B37"/>
  <c r="C69"/>
  <c r="E73"/>
  <c r="C46"/>
  <c r="C78"/>
  <c r="E56"/>
  <c r="F60"/>
  <c r="D58"/>
  <c r="E74"/>
  <c r="A61"/>
  <c r="A20"/>
  <c r="A42"/>
  <c r="A34"/>
  <c r="D75"/>
  <c r="B57"/>
  <c r="A30"/>
  <c r="A29"/>
  <c r="B78"/>
  <c r="F23"/>
  <c r="C30"/>
  <c r="A76"/>
  <c r="E76"/>
  <c r="E63"/>
  <c r="F58"/>
  <c r="F38"/>
  <c r="F25"/>
  <c r="D65"/>
  <c r="D70"/>
  <c r="F46"/>
  <c r="A52"/>
  <c r="D52"/>
  <c r="F64"/>
  <c r="D69"/>
  <c r="D38"/>
  <c r="A24"/>
  <c r="C53"/>
  <c r="A27"/>
  <c r="F27"/>
  <c r="F55"/>
  <c r="B40"/>
  <c r="D18"/>
  <c r="E40"/>
  <c r="C36"/>
  <c r="F36"/>
  <c r="B72"/>
  <c r="A22"/>
  <c r="A19"/>
  <c r="D29"/>
  <c r="E23"/>
  <c r="A292" i="1" l="1"/>
  <c r="A25" i="7"/>
  <c r="A33"/>
  <c r="C48"/>
  <c r="D79"/>
  <c r="E36"/>
  <c r="D44"/>
  <c r="E64"/>
  <c r="F53"/>
  <c r="C59"/>
  <c r="F41"/>
  <c r="E30"/>
  <c r="C25"/>
  <c r="A39"/>
  <c r="D48"/>
  <c r="F42"/>
  <c r="D27"/>
  <c r="C55"/>
  <c r="D24"/>
  <c r="B55"/>
  <c r="C49"/>
  <c r="D30"/>
  <c r="B29"/>
  <c r="A64"/>
  <c r="B60"/>
  <c r="A71"/>
  <c r="B76"/>
  <c r="C77"/>
  <c r="D40"/>
  <c r="C27"/>
  <c r="D31"/>
  <c r="A37"/>
  <c r="C41"/>
  <c r="E62"/>
  <c r="C28"/>
  <c r="C47"/>
  <c r="D76"/>
  <c r="D61"/>
  <c r="D78"/>
  <c r="C64"/>
  <c r="B74"/>
  <c r="F28"/>
  <c r="F75"/>
  <c r="E35"/>
  <c r="A38"/>
  <c r="A75"/>
  <c r="C39"/>
  <c r="E25"/>
  <c r="A47"/>
  <c r="E47"/>
  <c r="C51"/>
  <c r="B47"/>
  <c r="B62"/>
  <c r="A49"/>
  <c r="C44"/>
  <c r="F63"/>
  <c r="A79"/>
  <c r="B46"/>
  <c r="C42"/>
  <c r="F54"/>
  <c r="D28"/>
  <c r="B58"/>
  <c r="B34"/>
  <c r="C73"/>
  <c r="B21"/>
  <c r="B67"/>
  <c r="A59"/>
  <c r="F30"/>
  <c r="B50"/>
  <c r="E67"/>
  <c r="F20"/>
  <c r="C60"/>
  <c r="A69"/>
  <c r="E68"/>
  <c r="A293" i="1" l="1"/>
  <c r="A294" l="1"/>
  <c r="A295" l="1"/>
  <c r="A296" l="1"/>
  <c r="A297" l="1"/>
  <c r="A298" l="1"/>
  <c r="A235" i="7" s="1"/>
  <c r="C200"/>
  <c r="B269"/>
  <c r="A94"/>
  <c r="C109"/>
  <c r="C301"/>
  <c r="E221"/>
  <c r="A213"/>
  <c r="E113"/>
  <c r="C201"/>
  <c r="F125"/>
  <c r="D294"/>
  <c r="E89"/>
  <c r="A82"/>
  <c r="A89"/>
  <c r="C191"/>
  <c r="B230"/>
  <c r="E186"/>
  <c r="C82"/>
  <c r="A150"/>
  <c r="F123"/>
  <c r="D237"/>
  <c r="F255"/>
  <c r="A92"/>
  <c r="F103"/>
  <c r="B261"/>
  <c r="A126"/>
  <c r="C299"/>
  <c r="B85"/>
  <c r="F84"/>
  <c r="A93"/>
  <c r="B89"/>
  <c r="F197"/>
  <c r="E230"/>
  <c r="D98"/>
  <c r="C102"/>
  <c r="A87"/>
  <c r="C99"/>
  <c r="F95"/>
  <c r="A106"/>
  <c r="A161"/>
  <c r="A81"/>
  <c r="B179"/>
  <c r="E274"/>
  <c r="C121"/>
  <c r="A210"/>
  <c r="B151"/>
  <c r="F127"/>
  <c r="E273"/>
  <c r="E112"/>
  <c r="D262"/>
  <c r="D93"/>
  <c r="E104"/>
  <c r="C119"/>
  <c r="F150"/>
  <c r="F118"/>
  <c r="D149"/>
  <c r="F228"/>
  <c r="B106"/>
  <c r="C295"/>
  <c r="D89"/>
  <c r="C194"/>
  <c r="E102"/>
  <c r="D124"/>
  <c r="D183"/>
  <c r="B100"/>
  <c r="C267"/>
  <c r="F283"/>
  <c r="F260"/>
  <c r="A123"/>
  <c r="E134"/>
  <c r="C84"/>
  <c r="E94"/>
  <c r="F268"/>
  <c r="D113"/>
  <c r="F272"/>
  <c r="D162"/>
  <c r="D107"/>
  <c r="A114"/>
  <c r="B277"/>
  <c r="D243"/>
  <c r="F88"/>
  <c r="B274"/>
  <c r="E109"/>
  <c r="F90"/>
  <c r="A131"/>
  <c r="D246"/>
  <c r="B88"/>
  <c r="B139"/>
  <c r="C98"/>
  <c r="D122"/>
  <c r="B112"/>
  <c r="F83"/>
  <c r="D101"/>
  <c r="A298"/>
  <c r="E118"/>
  <c r="A100"/>
  <c r="F106"/>
  <c r="A259"/>
  <c r="A119"/>
  <c r="D127"/>
  <c r="D157"/>
  <c r="A91"/>
  <c r="A278"/>
  <c r="F159"/>
  <c r="E111"/>
  <c r="C96"/>
  <c r="D119"/>
  <c r="F114"/>
  <c r="C179"/>
  <c r="F108"/>
  <c r="F216"/>
  <c r="F93"/>
  <c r="D250"/>
  <c r="B252"/>
  <c r="A129"/>
  <c r="F89"/>
  <c r="B105"/>
  <c r="A228"/>
  <c r="C107"/>
  <c r="A230"/>
  <c r="D118"/>
  <c r="E149"/>
  <c r="C93"/>
  <c r="B127"/>
  <c r="E145"/>
  <c r="D209"/>
  <c r="B115"/>
  <c r="B147"/>
  <c r="A291"/>
  <c r="E254"/>
  <c r="B292"/>
  <c r="D181"/>
  <c r="D96"/>
  <c r="A98"/>
  <c r="B124"/>
  <c r="C88"/>
  <c r="B293"/>
  <c r="E184"/>
  <c r="D94"/>
  <c r="B214"/>
  <c r="E214"/>
  <c r="E127"/>
  <c r="C183"/>
  <c r="A105"/>
  <c r="A84"/>
  <c r="C292" l="1"/>
  <c r="C271"/>
  <c r="D196"/>
  <c r="B182"/>
  <c r="D132"/>
  <c r="E300"/>
  <c r="C180"/>
  <c r="F172"/>
  <c r="C138"/>
  <c r="F264"/>
  <c r="B234"/>
  <c r="C204"/>
  <c r="D194"/>
  <c r="C152"/>
  <c r="B145"/>
  <c r="D206"/>
  <c r="C155"/>
  <c r="B243"/>
  <c r="D185"/>
  <c r="C153"/>
  <c r="E158"/>
  <c r="B142"/>
  <c r="D192"/>
  <c r="A234"/>
  <c r="D199"/>
  <c r="C289"/>
  <c r="B207"/>
  <c r="F285"/>
  <c r="E203"/>
  <c r="C240"/>
  <c r="B177"/>
  <c r="F210"/>
  <c r="E248"/>
  <c r="C222"/>
  <c r="A288"/>
  <c r="A293"/>
  <c r="D178"/>
  <c r="F148"/>
  <c r="A196"/>
  <c r="B301"/>
  <c r="F167"/>
  <c r="A212"/>
  <c r="C300"/>
  <c r="C265"/>
  <c r="A221"/>
  <c r="B253"/>
  <c r="E187"/>
  <c r="E147"/>
  <c r="C294"/>
  <c r="B290"/>
  <c r="F237"/>
  <c r="D234"/>
  <c r="C293"/>
  <c r="B143"/>
  <c r="D263"/>
  <c r="A227"/>
  <c r="B223"/>
  <c r="F193"/>
  <c r="D296"/>
  <c r="D238"/>
  <c r="E210"/>
  <c r="B158"/>
  <c r="E177"/>
  <c r="D169"/>
  <c r="B190"/>
  <c r="A144"/>
  <c r="F139"/>
  <c r="D301"/>
  <c r="C176"/>
  <c r="A189"/>
  <c r="D223"/>
  <c r="E249"/>
  <c r="F141"/>
  <c r="A166"/>
  <c r="C246"/>
  <c r="B221"/>
  <c r="C244"/>
  <c r="C245"/>
  <c r="C270"/>
  <c r="B211"/>
  <c r="B137"/>
  <c r="A149"/>
  <c r="D145"/>
  <c r="E154"/>
  <c r="F256"/>
  <c r="B258"/>
  <c r="C266"/>
  <c r="F144"/>
  <c r="F154"/>
  <c r="A182"/>
  <c r="B276"/>
  <c r="D143"/>
  <c r="F232"/>
  <c r="B263"/>
  <c r="C146"/>
  <c r="C154"/>
  <c r="A299"/>
  <c r="C276"/>
  <c r="D292"/>
  <c r="A179"/>
  <c r="D188"/>
  <c r="C210"/>
  <c r="F282"/>
  <c r="A233"/>
  <c r="C211"/>
  <c r="A222"/>
  <c r="D141"/>
  <c r="E233"/>
  <c r="B134"/>
  <c r="D144"/>
  <c r="C224"/>
  <c r="C228"/>
  <c r="B195"/>
  <c r="F288"/>
  <c r="D287"/>
  <c r="B251"/>
  <c r="A243"/>
  <c r="D239"/>
  <c r="A152"/>
  <c r="F261"/>
  <c r="F290"/>
  <c r="F166"/>
  <c r="C273"/>
  <c r="E215"/>
  <c r="B278"/>
  <c r="A165"/>
  <c r="C275"/>
  <c r="C278"/>
  <c r="F198"/>
  <c r="A219"/>
  <c r="F132"/>
  <c r="D233"/>
  <c r="D150"/>
  <c r="A162"/>
  <c r="C230"/>
  <c r="D251"/>
  <c r="A186"/>
  <c r="F136"/>
  <c r="A245"/>
  <c r="E283"/>
  <c r="E252"/>
  <c r="B275"/>
  <c r="A238"/>
  <c r="A209"/>
  <c r="F134"/>
  <c r="F180"/>
  <c r="B299"/>
  <c r="B297"/>
  <c r="E195"/>
  <c r="A237"/>
  <c r="D203"/>
  <c r="E231"/>
  <c r="D257"/>
  <c r="C274"/>
  <c r="B194"/>
  <c r="D285"/>
  <c r="F129"/>
  <c r="F276"/>
  <c r="E265"/>
  <c r="A225"/>
  <c r="D269"/>
  <c r="A201"/>
  <c r="E152"/>
  <c r="E161"/>
  <c r="D187"/>
  <c r="A143"/>
  <c r="F214"/>
  <c r="C286"/>
  <c r="B175"/>
  <c r="B279"/>
  <c r="D204"/>
  <c r="C283"/>
  <c r="C166"/>
  <c r="C262"/>
  <c r="C268"/>
  <c r="E166"/>
  <c r="D176"/>
  <c r="E220"/>
  <c r="C291"/>
  <c r="C216"/>
  <c r="F205"/>
  <c r="F296"/>
  <c r="D274"/>
  <c r="D177"/>
  <c r="B199"/>
  <c r="F204"/>
  <c r="A274"/>
  <c r="A277"/>
  <c r="A272"/>
  <c r="C184"/>
  <c r="E244"/>
  <c r="A157"/>
  <c r="F164"/>
  <c r="F289"/>
  <c r="F155"/>
  <c r="C193"/>
  <c r="C254"/>
  <c r="C272"/>
  <c r="C187"/>
  <c r="B285"/>
  <c r="E213"/>
  <c r="A284"/>
  <c r="C140"/>
  <c r="E237"/>
  <c r="E207"/>
  <c r="B215"/>
  <c r="C203"/>
  <c r="E216"/>
  <c r="F227"/>
  <c r="B131"/>
  <c r="C127"/>
  <c r="B192"/>
  <c r="C87"/>
  <c r="B291"/>
  <c r="C86"/>
  <c r="F96"/>
  <c r="F302"/>
  <c r="D254"/>
  <c r="B160"/>
  <c r="D168"/>
  <c r="F202"/>
  <c r="E201"/>
  <c r="A83"/>
  <c r="E251"/>
  <c r="E212"/>
  <c r="A285"/>
  <c r="B126"/>
  <c r="A248"/>
  <c r="E151"/>
  <c r="C247"/>
  <c r="F116"/>
  <c r="F185"/>
  <c r="D151"/>
  <c r="A292"/>
  <c r="C142"/>
  <c r="F249"/>
  <c r="A103"/>
  <c r="A236"/>
  <c r="C242"/>
  <c r="D116"/>
  <c r="E198"/>
  <c r="B233"/>
  <c r="F119"/>
  <c r="B228"/>
  <c r="E159"/>
  <c r="A160"/>
  <c r="D91"/>
  <c r="A220"/>
  <c r="B193"/>
  <c r="A107"/>
  <c r="F115"/>
  <c r="E196"/>
  <c r="C172"/>
  <c r="D264"/>
  <c r="E99"/>
  <c r="B83"/>
  <c r="D163"/>
  <c r="D273"/>
  <c r="B152"/>
  <c r="F266"/>
  <c r="D201"/>
  <c r="B96"/>
  <c r="D159"/>
  <c r="F271"/>
  <c r="C298"/>
  <c r="F82"/>
  <c r="F246"/>
  <c r="E236"/>
  <c r="C284"/>
  <c r="D252"/>
  <c r="C97"/>
  <c r="D83"/>
  <c r="C143"/>
  <c r="F293"/>
  <c r="D261"/>
  <c r="F94"/>
  <c r="C170"/>
  <c r="D228"/>
  <c r="D85"/>
  <c r="D95"/>
  <c r="A214"/>
  <c r="A187"/>
  <c r="C250"/>
  <c r="E153"/>
  <c r="A265"/>
  <c r="D167"/>
  <c r="B294"/>
  <c r="D242"/>
  <c r="C221"/>
  <c r="A177"/>
  <c r="D271"/>
  <c r="D195"/>
  <c r="E135"/>
  <c r="C81"/>
  <c r="C198"/>
  <c r="E264"/>
  <c r="E122"/>
  <c r="A159"/>
  <c r="E175"/>
  <c r="A255"/>
  <c r="E282"/>
  <c r="D86"/>
  <c r="E294"/>
  <c r="F156"/>
  <c r="B196"/>
  <c r="F173"/>
  <c r="E185"/>
  <c r="E270"/>
  <c r="A194"/>
  <c r="A169"/>
  <c r="E143"/>
  <c r="E100"/>
  <c r="E280"/>
  <c r="C241"/>
  <c r="F270"/>
  <c r="E188"/>
  <c r="D229"/>
  <c r="D253"/>
  <c r="E167"/>
  <c r="A85"/>
  <c r="B284"/>
  <c r="C287"/>
  <c r="D128"/>
  <c r="D123"/>
  <c r="D166"/>
  <c r="C151"/>
  <c r="B170"/>
  <c r="E124"/>
  <c r="B109"/>
  <c r="F142"/>
  <c r="F222"/>
  <c r="E226"/>
  <c r="D211"/>
  <c r="A112"/>
  <c r="B268"/>
  <c r="E297"/>
  <c r="A80"/>
  <c r="B236"/>
  <c r="D279"/>
  <c r="F281"/>
  <c r="C177"/>
  <c r="D180"/>
  <c r="F291"/>
  <c r="F190"/>
  <c r="F104"/>
  <c r="D210"/>
  <c r="F301"/>
  <c r="A275"/>
  <c r="A136"/>
  <c r="E239"/>
  <c r="A261"/>
  <c r="E138"/>
  <c r="C133"/>
  <c r="E155"/>
  <c r="B239"/>
  <c r="C161"/>
  <c r="F178"/>
  <c r="C165"/>
  <c r="A258"/>
  <c r="B113"/>
  <c r="F219"/>
  <c r="E222"/>
  <c r="D256"/>
  <c r="A224"/>
  <c r="E168"/>
  <c r="A294"/>
  <c r="B130"/>
  <c r="C91"/>
  <c r="A156"/>
  <c r="F269"/>
  <c r="F242"/>
  <c r="A229"/>
  <c r="E267"/>
  <c r="D164"/>
  <c r="C137"/>
  <c r="C231"/>
  <c r="F109"/>
  <c r="A276"/>
  <c r="A168"/>
  <c r="A97"/>
  <c r="C290"/>
  <c r="D236"/>
  <c r="B97"/>
  <c r="A117"/>
  <c r="A127"/>
  <c r="F223"/>
  <c r="C105"/>
  <c r="D219"/>
  <c r="B245"/>
  <c r="B122"/>
  <c r="B249"/>
  <c r="F179"/>
  <c r="F98"/>
  <c r="E93"/>
  <c r="D284"/>
  <c r="E174"/>
  <c r="C296"/>
  <c r="F101"/>
  <c r="B101"/>
  <c r="D267"/>
  <c r="E156"/>
  <c r="B81"/>
  <c r="C205"/>
  <c r="F251"/>
  <c r="F299"/>
  <c r="B91"/>
  <c r="E261"/>
  <c r="E269"/>
  <c r="A101"/>
  <c r="B204"/>
  <c r="E246"/>
  <c r="C269"/>
  <c r="E262"/>
  <c r="E85"/>
  <c r="D190"/>
  <c r="C156"/>
  <c r="F257"/>
  <c r="E91"/>
  <c r="B231"/>
  <c r="E146"/>
  <c r="F292"/>
  <c r="A251"/>
  <c r="A139"/>
  <c r="F250"/>
  <c r="A266"/>
  <c r="A158"/>
  <c r="D220"/>
  <c r="B216"/>
  <c r="F244"/>
  <c r="B135"/>
  <c r="C236"/>
  <c r="E80"/>
  <c r="D240"/>
  <c r="E98"/>
  <c r="F85"/>
  <c r="D289"/>
  <c r="D213"/>
  <c r="C110"/>
  <c r="F110"/>
  <c r="F128"/>
  <c r="B178"/>
  <c r="D154"/>
  <c r="D106"/>
  <c r="F213"/>
  <c r="B163"/>
  <c r="E84"/>
  <c r="F140"/>
  <c r="F188"/>
  <c r="B224"/>
  <c r="D260"/>
  <c r="C80"/>
  <c r="E293"/>
  <c r="E241"/>
  <c r="D142"/>
  <c r="A286"/>
  <c r="A249"/>
  <c r="A211"/>
  <c r="A111"/>
  <c r="D290"/>
  <c r="D202"/>
  <c r="A253"/>
  <c r="A283"/>
  <c r="D102"/>
  <c r="C260"/>
  <c r="A102"/>
  <c r="A90"/>
  <c r="E133"/>
  <c r="F229"/>
  <c r="E194"/>
  <c r="F157"/>
  <c r="A180"/>
  <c r="D136"/>
  <c r="A125"/>
  <c r="A138"/>
  <c r="F91"/>
  <c r="B168"/>
  <c r="D87"/>
  <c r="A199"/>
  <c r="E101"/>
  <c r="C255"/>
  <c r="C261"/>
  <c r="D225"/>
  <c r="E121"/>
  <c r="B210"/>
  <c r="C85"/>
  <c r="A197"/>
  <c r="A281"/>
  <c r="F215"/>
  <c r="D282"/>
  <c r="C144"/>
  <c r="B235"/>
  <c r="C215"/>
  <c r="B218"/>
  <c r="B95"/>
  <c r="E285"/>
  <c r="E107"/>
  <c r="C157"/>
  <c r="E106"/>
  <c r="E301"/>
  <c r="B132"/>
  <c r="E96"/>
  <c r="C207"/>
  <c r="B161"/>
  <c r="E224"/>
  <c r="A173"/>
  <c r="F158"/>
  <c r="C136"/>
  <c r="D111"/>
  <c r="E116"/>
  <c r="D227"/>
  <c r="F247"/>
  <c r="B257"/>
  <c r="E298"/>
  <c r="C112"/>
  <c r="D186"/>
  <c r="B93"/>
  <c r="A146"/>
  <c r="F211"/>
  <c r="B136"/>
  <c r="F300"/>
  <c r="B189"/>
  <c r="D249"/>
  <c r="C159"/>
  <c r="C220"/>
  <c r="B242"/>
  <c r="E259"/>
  <c r="F286"/>
  <c r="F111"/>
  <c r="F81"/>
  <c r="F86"/>
  <c r="D173"/>
  <c r="E97"/>
  <c r="A153"/>
  <c r="E240"/>
  <c r="E150"/>
  <c r="E92"/>
  <c r="C129"/>
  <c r="D131"/>
  <c r="B114"/>
  <c r="A239"/>
  <c r="E125"/>
  <c r="D97"/>
  <c r="B108"/>
  <c r="F196"/>
  <c r="C126"/>
  <c r="E105"/>
  <c r="A124"/>
  <c r="D265"/>
  <c r="E276"/>
  <c r="C219"/>
  <c r="A206"/>
  <c r="E179"/>
  <c r="D105"/>
  <c r="F171"/>
  <c r="F97"/>
  <c r="F230"/>
  <c r="C171"/>
  <c r="A108"/>
  <c r="C162"/>
  <c r="F235"/>
  <c r="E256"/>
  <c r="A252"/>
  <c r="F145"/>
  <c r="F161"/>
  <c r="D258"/>
  <c r="C214"/>
  <c r="C282"/>
  <c r="E219"/>
  <c r="A109"/>
  <c r="C167"/>
  <c r="B296"/>
  <c r="A231"/>
  <c r="F163"/>
  <c r="A240"/>
  <c r="B103"/>
  <c r="A232"/>
  <c r="A183"/>
  <c r="B156"/>
  <c r="A142"/>
  <c r="C130"/>
  <c r="A118"/>
  <c r="F105"/>
  <c r="F278"/>
  <c r="E260"/>
  <c r="F87"/>
  <c r="B162"/>
  <c r="B244"/>
  <c r="A195"/>
  <c r="C185"/>
  <c r="C134"/>
  <c r="B213"/>
  <c r="A302"/>
  <c r="A198"/>
  <c r="C256"/>
  <c r="C243"/>
  <c r="E171"/>
  <c r="C115"/>
  <c r="E157"/>
  <c r="E173"/>
  <c r="B240"/>
  <c r="C175"/>
  <c r="B262"/>
  <c r="F168"/>
  <c r="E183"/>
  <c r="B186"/>
  <c r="A121"/>
  <c r="C263"/>
  <c r="B138"/>
  <c r="D121"/>
  <c r="A269"/>
  <c r="C182"/>
  <c r="C279"/>
  <c r="D158"/>
  <c r="D184"/>
  <c r="E142"/>
  <c r="C95"/>
  <c r="D129"/>
  <c r="E206"/>
  <c r="B300"/>
  <c r="A204"/>
  <c r="A191"/>
  <c r="A223"/>
  <c r="B250"/>
  <c r="C101"/>
  <c r="D115"/>
  <c r="D280"/>
  <c r="F120"/>
  <c r="E263"/>
  <c r="B238"/>
  <c r="F234"/>
  <c r="E208"/>
  <c r="F231"/>
  <c r="D172"/>
  <c r="D205"/>
  <c r="C206"/>
  <c r="C234"/>
  <c r="B120"/>
  <c r="D133"/>
  <c r="E257"/>
  <c r="E281"/>
  <c r="F218"/>
  <c r="C217"/>
  <c r="A184"/>
  <c r="F138"/>
  <c r="E87"/>
  <c r="B272"/>
  <c r="B208"/>
  <c r="B118"/>
  <c r="B149"/>
  <c r="D161"/>
  <c r="F267"/>
  <c r="B286"/>
  <c r="E295"/>
  <c r="E165"/>
  <c r="A295"/>
  <c r="B111"/>
  <c r="C264"/>
  <c r="C149"/>
  <c r="C297"/>
  <c r="F162"/>
  <c r="B174"/>
  <c r="A260"/>
  <c r="B282"/>
  <c r="D200"/>
  <c r="A290"/>
  <c r="B205"/>
  <c r="F122"/>
  <c r="E82"/>
  <c r="C226"/>
  <c r="A163"/>
  <c r="C233"/>
  <c r="B180"/>
  <c r="B165"/>
  <c r="A110"/>
  <c r="C150"/>
  <c r="C147"/>
  <c r="F220"/>
  <c r="B184"/>
  <c r="F253"/>
  <c r="D218"/>
  <c r="F102"/>
  <c r="E250"/>
  <c r="D182"/>
  <c r="E83"/>
  <c r="B256"/>
  <c r="B125"/>
  <c r="C195"/>
  <c r="C227"/>
  <c r="D92"/>
  <c r="A203"/>
  <c r="B267"/>
  <c r="D224"/>
  <c r="B141"/>
  <c r="F130"/>
  <c r="F174"/>
  <c r="B153"/>
  <c r="D215"/>
  <c r="F263"/>
  <c r="F298"/>
  <c r="B287"/>
  <c r="E169"/>
  <c r="F245"/>
  <c r="D155"/>
  <c r="B298"/>
  <c r="F176"/>
  <c r="B107"/>
  <c r="F165"/>
  <c r="E139"/>
  <c r="C277"/>
  <c r="E123"/>
  <c r="B117"/>
  <c r="D125"/>
  <c r="E234"/>
  <c r="B255"/>
  <c r="F262"/>
  <c r="D146"/>
  <c r="A217"/>
  <c r="F191"/>
  <c r="A208"/>
  <c r="F149"/>
  <c r="D221"/>
  <c r="B247"/>
  <c r="A207"/>
  <c r="C164"/>
  <c r="B273"/>
  <c r="E243"/>
  <c r="F217"/>
  <c r="D130"/>
  <c r="F181"/>
  <c r="D134"/>
  <c r="B176"/>
  <c r="F187"/>
  <c r="F295"/>
  <c r="E190"/>
  <c r="A268"/>
  <c r="C104"/>
  <c r="B203"/>
  <c r="D100"/>
  <c r="A242"/>
  <c r="C128"/>
  <c r="C202"/>
  <c r="E164"/>
  <c r="B197"/>
  <c r="F258"/>
  <c r="F160"/>
  <c r="E287"/>
  <c r="A181"/>
  <c r="E119"/>
  <c r="B169"/>
  <c r="F126"/>
  <c r="D191"/>
  <c r="A170"/>
  <c r="A271"/>
  <c r="D197"/>
  <c r="B209"/>
  <c r="A96"/>
  <c r="E137"/>
  <c r="B283"/>
  <c r="C235"/>
  <c r="B295"/>
  <c r="F241"/>
  <c r="B155"/>
  <c r="E148"/>
  <c r="F131"/>
  <c r="B183"/>
  <c r="B227"/>
  <c r="D160"/>
  <c r="B289"/>
  <c r="F233"/>
  <c r="A175"/>
  <c r="E172"/>
  <c r="C192"/>
  <c r="E141"/>
  <c r="C131"/>
  <c r="E160"/>
  <c r="A122"/>
  <c r="C248"/>
  <c r="C148"/>
  <c r="D198"/>
  <c r="A155"/>
  <c r="F273"/>
  <c r="D293"/>
  <c r="C251"/>
  <c r="C135"/>
  <c r="F147"/>
  <c r="D104"/>
  <c r="B148"/>
  <c r="C122"/>
  <c r="D110"/>
  <c r="D270"/>
  <c r="C249"/>
  <c r="A145"/>
  <c r="C280"/>
  <c r="A178"/>
  <c r="A147"/>
  <c r="D148"/>
  <c r="A297"/>
  <c r="A296"/>
  <c r="B129"/>
  <c r="E130"/>
  <c r="C253"/>
  <c r="B133"/>
  <c r="C113"/>
  <c r="F192"/>
  <c r="D138"/>
  <c r="E162"/>
  <c r="C232"/>
  <c r="C239"/>
  <c r="A164"/>
  <c r="A280"/>
  <c r="F275"/>
  <c r="E176"/>
  <c r="C120"/>
  <c r="E299"/>
  <c r="D140"/>
  <c r="A120"/>
  <c r="D288"/>
  <c r="C213"/>
  <c r="B281"/>
  <c r="C225"/>
  <c r="A282"/>
  <c r="C285"/>
  <c r="B259"/>
  <c r="D300"/>
  <c r="F294"/>
  <c r="E275"/>
  <c r="D232"/>
  <c r="E271"/>
  <c r="E197"/>
  <c r="C259"/>
  <c r="C174"/>
  <c r="E120"/>
  <c r="F265"/>
  <c r="D277"/>
  <c r="F206"/>
  <c r="D272"/>
  <c r="E238"/>
  <c r="D126"/>
  <c r="C178"/>
  <c r="E181"/>
  <c r="F135"/>
  <c r="A133"/>
  <c r="F240"/>
  <c r="C117"/>
  <c r="A267"/>
  <c r="D153"/>
  <c r="E128"/>
  <c r="E289"/>
  <c r="A270"/>
  <c r="A185"/>
  <c r="E205"/>
  <c r="B87"/>
  <c r="E255"/>
  <c r="C94"/>
  <c r="B217"/>
  <c r="B202"/>
  <c r="F279"/>
  <c r="F184"/>
  <c r="C281"/>
  <c r="E204"/>
  <c r="F208"/>
  <c r="E286"/>
  <c r="B206"/>
  <c r="C160"/>
  <c r="E278"/>
  <c r="C132"/>
  <c r="A273"/>
  <c r="D90"/>
  <c r="E284"/>
  <c r="E140"/>
  <c r="E277"/>
  <c r="F169"/>
  <c r="D120"/>
  <c r="E291"/>
  <c r="D226"/>
  <c r="E229"/>
  <c r="A192"/>
  <c r="D135"/>
  <c r="C208"/>
  <c r="A257"/>
  <c r="F186"/>
  <c r="C114"/>
  <c r="A301"/>
  <c r="D152"/>
  <c r="C103"/>
  <c r="C124"/>
  <c r="F146"/>
  <c r="C186"/>
  <c r="D212"/>
  <c r="F277"/>
  <c r="D278"/>
  <c r="D165"/>
  <c r="F121"/>
  <c r="E266"/>
  <c r="E202"/>
  <c r="A99"/>
  <c r="D82"/>
  <c r="A241"/>
  <c r="B167"/>
  <c r="E199"/>
  <c r="E272"/>
  <c r="F182"/>
  <c r="B98"/>
  <c r="D114"/>
  <c r="D281"/>
  <c r="B172"/>
  <c r="A218"/>
  <c r="C212"/>
  <c r="B159"/>
  <c r="C163"/>
  <c r="F200"/>
  <c r="D207"/>
  <c r="B200"/>
  <c r="F203"/>
  <c r="C257"/>
  <c r="E182"/>
  <c r="B198"/>
  <c r="E193"/>
  <c r="C90"/>
  <c r="A113"/>
  <c r="B154"/>
  <c r="C189"/>
  <c r="E290"/>
  <c r="E114"/>
  <c r="C173"/>
  <c r="D241"/>
  <c r="D230"/>
  <c r="B110"/>
  <c r="B144"/>
  <c r="D137"/>
  <c r="A262"/>
  <c r="F239"/>
  <c r="A244"/>
  <c r="D255"/>
  <c r="B302"/>
  <c r="F224"/>
  <c r="A264"/>
  <c r="D276"/>
  <c r="D214"/>
  <c r="B237"/>
  <c r="E191"/>
  <c r="E217"/>
  <c r="B225"/>
  <c r="A134"/>
  <c r="F287"/>
  <c r="A226"/>
  <c r="C288"/>
  <c r="D299"/>
  <c r="D156"/>
  <c r="E302"/>
  <c r="F124"/>
  <c r="D216"/>
  <c r="A254"/>
  <c r="F226"/>
  <c r="E189"/>
  <c r="B104"/>
  <c r="E211"/>
  <c r="D171"/>
  <c r="D99"/>
  <c r="F152"/>
  <c r="E258"/>
  <c r="A115"/>
  <c r="A193"/>
  <c r="D295"/>
  <c r="E288"/>
  <c r="A86"/>
  <c r="C223"/>
  <c r="E86"/>
  <c r="B201"/>
  <c r="E209"/>
  <c r="D175"/>
  <c r="B140"/>
  <c r="C302"/>
  <c r="A167"/>
  <c r="F259"/>
  <c r="B157"/>
  <c r="E88"/>
  <c r="A200"/>
  <c r="D81"/>
  <c r="D247"/>
  <c r="A205"/>
  <c r="A279"/>
  <c r="F243"/>
  <c r="E108"/>
  <c r="A88"/>
  <c r="B86"/>
  <c r="E245"/>
  <c r="F209"/>
  <c r="C237"/>
  <c r="D117"/>
  <c r="A215"/>
  <c r="B241"/>
  <c r="D139"/>
  <c r="E225"/>
  <c r="E292"/>
  <c r="F80"/>
  <c r="B271"/>
  <c r="F175"/>
  <c r="D108"/>
  <c r="D298"/>
  <c r="E279"/>
  <c r="F183"/>
  <c r="F107"/>
  <c r="F254"/>
  <c r="A289"/>
  <c r="C229"/>
  <c r="C168"/>
  <c r="D147"/>
  <c r="B84"/>
  <c r="F112"/>
  <c r="C218"/>
  <c r="A287"/>
  <c r="E268"/>
  <c r="B128"/>
  <c r="B123"/>
  <c r="F199"/>
  <c r="D88"/>
  <c r="B116"/>
  <c r="F195"/>
  <c r="E247"/>
  <c r="C209"/>
  <c r="C199"/>
  <c r="D291"/>
  <c r="D268"/>
  <c r="A141"/>
  <c r="F221"/>
  <c r="F236"/>
  <c r="B181"/>
  <c r="E223"/>
  <c r="B121"/>
  <c r="D170"/>
  <c r="C89"/>
  <c r="E81"/>
  <c r="C238"/>
  <c r="F201"/>
  <c r="B212"/>
  <c r="B166"/>
  <c r="C141"/>
  <c r="E136"/>
  <c r="C92"/>
  <c r="C158"/>
  <c r="A135"/>
  <c r="C145"/>
  <c r="B220"/>
  <c r="D193"/>
  <c r="D244"/>
  <c r="B226"/>
  <c r="B94"/>
  <c r="B266"/>
  <c r="C197"/>
  <c r="E296"/>
  <c r="F207"/>
  <c r="B146"/>
  <c r="E228"/>
  <c r="D266"/>
  <c r="F225"/>
  <c r="E95"/>
  <c r="F284"/>
  <c r="C106"/>
  <c r="B99"/>
  <c r="B82"/>
  <c r="B150"/>
  <c r="E131"/>
  <c r="E180"/>
  <c r="D179"/>
  <c r="F194"/>
  <c r="B264"/>
  <c r="E90"/>
  <c r="D231"/>
  <c r="A128"/>
  <c r="C181"/>
  <c r="E163"/>
  <c r="D297"/>
  <c r="C196"/>
  <c r="E170"/>
  <c r="C108"/>
  <c r="F137"/>
  <c r="D259"/>
  <c r="F133"/>
  <c r="A140"/>
  <c r="F274"/>
  <c r="A247"/>
  <c r="A300"/>
  <c r="C125"/>
  <c r="D245"/>
  <c r="C190"/>
  <c r="A176"/>
  <c r="C258"/>
  <c r="F248"/>
  <c r="B260"/>
  <c r="D84"/>
  <c r="B254"/>
  <c r="F212"/>
  <c r="A148"/>
  <c r="A216"/>
  <c r="B270"/>
  <c r="D80"/>
  <c r="B164"/>
  <c r="A95"/>
  <c r="A188"/>
  <c r="C100"/>
  <c r="F117"/>
  <c r="B229"/>
  <c r="C169"/>
  <c r="D189"/>
  <c r="F189"/>
  <c r="E117"/>
  <c r="D248"/>
  <c r="E253"/>
  <c r="D302"/>
  <c r="D174"/>
  <c r="E218"/>
  <c r="B90"/>
  <c r="B80"/>
  <c r="E232"/>
  <c r="A250"/>
  <c r="A151"/>
  <c r="F177"/>
  <c r="E126"/>
  <c r="B232"/>
  <c r="A202"/>
  <c r="E144"/>
  <c r="F153"/>
  <c r="C83"/>
  <c r="A263"/>
  <c r="B288"/>
  <c r="F100"/>
  <c r="E129"/>
  <c r="E178"/>
  <c r="B191"/>
  <c r="A154"/>
  <c r="C188"/>
  <c r="B173"/>
  <c r="F143"/>
  <c r="B265"/>
  <c r="A174"/>
  <c r="F113"/>
  <c r="F92"/>
  <c r="B187"/>
  <c r="E227"/>
  <c r="F170"/>
  <c r="C111"/>
  <c r="B188"/>
  <c r="F280"/>
  <c r="B185"/>
  <c r="D217"/>
  <c r="E132"/>
  <c r="D222"/>
  <c r="D208"/>
  <c r="C139"/>
  <c r="D286"/>
  <c r="C116"/>
  <c r="A171"/>
  <c r="D109"/>
  <c r="E192"/>
  <c r="C118"/>
  <c r="B92"/>
  <c r="A132"/>
  <c r="B246"/>
  <c r="F297"/>
  <c r="B102"/>
  <c r="B219"/>
  <c r="F238"/>
  <c r="B280"/>
  <c r="A104"/>
  <c r="B171"/>
  <c r="C252"/>
  <c r="A172"/>
  <c r="E103"/>
  <c r="D235"/>
  <c r="E200"/>
  <c r="B222"/>
  <c r="A256"/>
  <c r="E235"/>
  <c r="E242"/>
  <c r="A116"/>
  <c r="D283"/>
  <c r="A137"/>
  <c r="E110"/>
  <c r="D103"/>
  <c r="E115"/>
  <c r="B119"/>
  <c r="F99"/>
  <c r="D275"/>
  <c r="A190"/>
  <c r="F252"/>
  <c r="D112"/>
  <c r="B248"/>
  <c r="C123"/>
  <c r="A130"/>
  <c r="F151"/>
  <c r="A246"/>
</calcChain>
</file>

<file path=xl/sharedStrings.xml><?xml version="1.0" encoding="utf-8"?>
<sst xmlns="http://schemas.openxmlformats.org/spreadsheetml/2006/main" count="1798" uniqueCount="1277">
  <si>
    <t>All HRPs</t>
  </si>
  <si>
    <t>CAS59</t>
  </si>
  <si>
    <t>CAS55</t>
  </si>
  <si>
    <t>CAST10</t>
  </si>
  <si>
    <t>Theme table on religion - people</t>
  </si>
  <si>
    <t xml:space="preserve">Theme table on religion (of Household Reference Person) – households </t>
  </si>
  <si>
    <t xml:space="preserve">Theme table on ethnic group (of Household Reference Person) – households </t>
  </si>
  <si>
    <t>Family composition by age of Family Reference Person (FRP)</t>
  </si>
  <si>
    <t>Schoolchildren and students in full-time education living away from home in term-time by age</t>
  </si>
  <si>
    <t>UV32</t>
  </si>
  <si>
    <t>Number of rooms</t>
  </si>
  <si>
    <t>UV57</t>
  </si>
  <si>
    <t>Persons per room</t>
  </si>
  <si>
    <t>Total population</t>
  </si>
  <si>
    <t>UV01</t>
  </si>
  <si>
    <t>Population density</t>
  </si>
  <si>
    <t>Notes to Tables</t>
  </si>
  <si>
    <t>CAS103</t>
  </si>
  <si>
    <t>CAS105</t>
  </si>
  <si>
    <t>Country of birth</t>
  </si>
  <si>
    <t>Type of Communal Establishment by ability to speak Welsh</t>
  </si>
  <si>
    <t>Residents in households by NS-SeC of Household Reference Person under pensionable age</t>
  </si>
  <si>
    <t xml:space="preserve">People aged 18 - 64 in single adult household </t>
  </si>
  <si>
    <t>2001 Census: Commissioned Tables</t>
  </si>
  <si>
    <t>All persons aged 16 to 74</t>
  </si>
  <si>
    <t>All persons aged 16 to 74 in employment</t>
  </si>
  <si>
    <t>All migrants</t>
  </si>
  <si>
    <t>Theme table on people aged 50 and over</t>
  </si>
  <si>
    <t>ID</t>
  </si>
  <si>
    <t>lower case title</t>
  </si>
  <si>
    <t>Dwelling type and accommodation type and central heating by tenure</t>
  </si>
  <si>
    <t>Age of Family Reference Person (FRP) and number and age of dependent children by family type</t>
  </si>
  <si>
    <t>Former occupation by age</t>
  </si>
  <si>
    <t>NS-SeC of Household Reference Person (people under pensionable age) (England, Wales and Northern Ireland)</t>
  </si>
  <si>
    <t>Sex and approximated social grade by age</t>
  </si>
  <si>
    <t>Sex and age by religion</t>
  </si>
  <si>
    <t>Note that small counts in tables have been adjusted to prevent the disclosure of information about identifiable individuals. This means that different tables may show different counts of the same population.</t>
  </si>
  <si>
    <t>Theme table on ability to speak Welsh</t>
  </si>
  <si>
    <t>Table Number</t>
  </si>
  <si>
    <t>CAS126</t>
  </si>
  <si>
    <t>Occupation by highest level of qualification</t>
  </si>
  <si>
    <t>CAS145</t>
  </si>
  <si>
    <t>CAST11</t>
  </si>
  <si>
    <t>CAS63</t>
  </si>
  <si>
    <t>CAS41</t>
  </si>
  <si>
    <t>CAS11</t>
  </si>
  <si>
    <t>CAS37</t>
  </si>
  <si>
    <t>CAS34</t>
  </si>
  <si>
    <t>CAS32</t>
  </si>
  <si>
    <t>CAS24</t>
  </si>
  <si>
    <t>Household composition (people) (England and Wales and Northern Ireland)</t>
  </si>
  <si>
    <t>UV46</t>
  </si>
  <si>
    <t>UK</t>
  </si>
  <si>
    <t>General health and limiting long-term illness and occupancy rating by age</t>
  </si>
  <si>
    <t>Shared/unshared dwelling and central heating and occupancy rating by age</t>
  </si>
  <si>
    <t>Tenure and amenities by household composition</t>
  </si>
  <si>
    <t>Tenure and age by general health and limiting long-term illness</t>
  </si>
  <si>
    <t>Families</t>
  </si>
  <si>
    <t>UV58</t>
  </si>
  <si>
    <t>UV59</t>
  </si>
  <si>
    <t>UV60</t>
  </si>
  <si>
    <t>Sex and industry by employment status and hours worked</t>
  </si>
  <si>
    <t>Sex and occupation by hours worked</t>
  </si>
  <si>
    <t>Distance travelled to work (workplace population)</t>
  </si>
  <si>
    <t>UV80</t>
  </si>
  <si>
    <t>Means of travel to work - day time population (England and Wales and Northern Ireland)</t>
  </si>
  <si>
    <t>UV37</t>
  </si>
  <si>
    <t>Tenure and household size by number of rooms</t>
  </si>
  <si>
    <t>Accommodation type (people)</t>
  </si>
  <si>
    <t>Occupation by industry</t>
  </si>
  <si>
    <t>Economic activity and time since last worked by age</t>
  </si>
  <si>
    <t>NS-SeC by age</t>
  </si>
  <si>
    <t>NS-SeC by tenure</t>
  </si>
  <si>
    <t>CAS28</t>
  </si>
  <si>
    <t>CAS16</t>
  </si>
  <si>
    <t>CAS25</t>
  </si>
  <si>
    <t>CAS29</t>
  </si>
  <si>
    <t>CAS36</t>
  </si>
  <si>
    <t>CAS33</t>
  </si>
  <si>
    <t>CAS19</t>
  </si>
  <si>
    <t>CAS27</t>
  </si>
  <si>
    <t>CAS42</t>
  </si>
  <si>
    <t>CAS45</t>
  </si>
  <si>
    <t>CAS12</t>
  </si>
  <si>
    <t>CAS54</t>
  </si>
  <si>
    <t>CAS17</t>
  </si>
  <si>
    <t>CAST03</t>
  </si>
  <si>
    <t>Household composition (households) (Alternative classification)</t>
  </si>
  <si>
    <t>UV66</t>
  </si>
  <si>
    <t>UV67</t>
  </si>
  <si>
    <t>Table No.</t>
  </si>
  <si>
    <t>UV79</t>
  </si>
  <si>
    <t>Household composition (people) (Alternative classification)</t>
  </si>
  <si>
    <t>UV47</t>
  </si>
  <si>
    <t>UV48</t>
  </si>
  <si>
    <t>Approximated social grade</t>
  </si>
  <si>
    <t>UV50</t>
  </si>
  <si>
    <t>Number of people living in households</t>
  </si>
  <si>
    <t>UV51</t>
  </si>
  <si>
    <t>Migration (households)</t>
  </si>
  <si>
    <t>UV52</t>
  </si>
  <si>
    <t>Housing stock</t>
  </si>
  <si>
    <t>UV53</t>
  </si>
  <si>
    <t>UV55</t>
  </si>
  <si>
    <t>Accommodation type (households)</t>
  </si>
  <si>
    <t>UV56</t>
  </si>
  <si>
    <t>Table Title</t>
  </si>
  <si>
    <t>Added to Website</t>
  </si>
  <si>
    <t>CAS119</t>
  </si>
  <si>
    <t>economic activity by age and sex</t>
  </si>
  <si>
    <t>CAS65</t>
  </si>
  <si>
    <t>CAS18</t>
  </si>
  <si>
    <t>CAS56</t>
  </si>
  <si>
    <t>CAST04</t>
  </si>
  <si>
    <t>UV61</t>
  </si>
  <si>
    <t>Cars or vans</t>
  </si>
  <si>
    <t>UV62</t>
  </si>
  <si>
    <t>Theme table on ethnic group - people</t>
  </si>
  <si>
    <t>Table title</t>
  </si>
  <si>
    <t>Tenure households (England, Wales and Northern Ireland)</t>
  </si>
  <si>
    <t>UV63</t>
  </si>
  <si>
    <t>UV65</t>
  </si>
  <si>
    <t>Household composition by number of cars or vans available</t>
  </si>
  <si>
    <t>UV03</t>
  </si>
  <si>
    <t>Age of household reference person by sex and marital status (headship)</t>
  </si>
  <si>
    <t>Tenure and persons per room by accommodation type</t>
  </si>
  <si>
    <t>Household composition by tenure and occupancy rating</t>
  </si>
  <si>
    <t>UV81 Armed Forces and UV93 Same-Sex Couples will be published for Local Authorities in Autumn 2003.</t>
  </si>
  <si>
    <t>Age by sex and type of resident</t>
  </si>
  <si>
    <t>Number of employed people and method of travel to work by number of cars or vans in household</t>
  </si>
  <si>
    <t>Household composition by migration of households</t>
  </si>
  <si>
    <t>CAS48</t>
  </si>
  <si>
    <t>CAS49</t>
  </si>
  <si>
    <t>CAS50</t>
  </si>
  <si>
    <t>CAS20</t>
  </si>
  <si>
    <t>CAS52</t>
  </si>
  <si>
    <t>CAST01</t>
  </si>
  <si>
    <t>CAST02</t>
  </si>
  <si>
    <t>CAS23</t>
  </si>
  <si>
    <t>CAS14</t>
  </si>
  <si>
    <t>CAS04</t>
  </si>
  <si>
    <t>CAS02</t>
  </si>
  <si>
    <t>CAS01</t>
  </si>
  <si>
    <t>CAS07</t>
  </si>
  <si>
    <t>CAS13</t>
  </si>
  <si>
    <t>CAS05</t>
  </si>
  <si>
    <t>CAS03</t>
  </si>
  <si>
    <t>CAS09</t>
  </si>
  <si>
    <t>NS-SeC of Household Reference Person (HRP) by age (of HRP)</t>
  </si>
  <si>
    <t>Lowest floor level</t>
  </si>
  <si>
    <t>Age by sex and marital status</t>
  </si>
  <si>
    <t>UV42</t>
  </si>
  <si>
    <t>Tenure (people) (England, Wales and Northern Ireland)</t>
  </si>
  <si>
    <t>UV43</t>
  </si>
  <si>
    <t>Tenure of pensioners (Wales)</t>
  </si>
  <si>
    <t>CAS26</t>
  </si>
  <si>
    <t>CAS22</t>
  </si>
  <si>
    <t>CAS62</t>
  </si>
  <si>
    <t>CAS61</t>
  </si>
  <si>
    <t>CAS60</t>
  </si>
  <si>
    <t>CAS35</t>
  </si>
  <si>
    <t>CAS40</t>
  </si>
  <si>
    <t>CAS64</t>
  </si>
  <si>
    <t>CAS51</t>
  </si>
  <si>
    <t>CAS39</t>
  </si>
  <si>
    <t>CAS46</t>
  </si>
  <si>
    <t>Religion (England and Wales)</t>
  </si>
  <si>
    <t>UV15</t>
  </si>
  <si>
    <t>General health</t>
  </si>
  <si>
    <t>UV20</t>
  </si>
  <si>
    <t>Provision of unpaid care</t>
  </si>
  <si>
    <t>UV21</t>
  </si>
  <si>
    <t>Limiting long-term illness</t>
  </si>
  <si>
    <t>UV22</t>
  </si>
  <si>
    <t>Migration (people)</t>
  </si>
  <si>
    <t>UV23</t>
  </si>
  <si>
    <t>Qualifications (England and Wales)</t>
  </si>
  <si>
    <t>UV24</t>
  </si>
  <si>
    <t>Time since last worked</t>
  </si>
  <si>
    <t>UV27</t>
  </si>
  <si>
    <t>Age of Household Reference Person (HRP) and number of dependent children by migration of households</t>
  </si>
  <si>
    <t>Age of Household Reference Person (HRP) and tenure by economic activity of HRP</t>
  </si>
  <si>
    <t>Limiting long-term illness and age by accommodation type and lowest floor level of accommodation</t>
  </si>
  <si>
    <t>UV04</t>
  </si>
  <si>
    <t>Schoolchildren and students in full time education living away from home in term-time</t>
  </si>
  <si>
    <t>UV05</t>
  </si>
  <si>
    <t>These tables, relating largely to migration and place of work, are not contained on this product but will be supplied on a supplementary DVD to this product in Autumn 2003.</t>
  </si>
  <si>
    <t>UV93</t>
  </si>
  <si>
    <t>Same-sex couples</t>
  </si>
  <si>
    <t>UV81</t>
  </si>
  <si>
    <t>Armed Forces</t>
  </si>
  <si>
    <t>CAS008-010, CAS120-121, UV02, UV23, UV52, UV35, UV37, UV75-80</t>
  </si>
  <si>
    <t>Geography</t>
  </si>
  <si>
    <t>Sex and NS-SeC by economic activity</t>
  </si>
  <si>
    <t>UV84</t>
  </si>
  <si>
    <t>Welsh language skills</t>
  </si>
  <si>
    <t>UV85</t>
  </si>
  <si>
    <t>Dwelling type and accommodation type by tenure (people)</t>
  </si>
  <si>
    <t>Dwelling type and accommodation type by household space type</t>
  </si>
  <si>
    <t>Topic 4</t>
  </si>
  <si>
    <t>Sex and number of cars or vans in household by general health and limiting long-term illness</t>
  </si>
  <si>
    <t>Age of Household Reference Person (HRP) and dependent children by approximated social grade</t>
  </si>
  <si>
    <t>All persons aged 16-74 in employment</t>
  </si>
  <si>
    <t>Census Area Statistics: Univariate Tables</t>
  </si>
  <si>
    <t>Adjustment of small counts</t>
  </si>
  <si>
    <t>Means of travel to work - resident population (England and Wales and Northern Ireland)</t>
  </si>
  <si>
    <t>UV39</t>
  </si>
  <si>
    <t>Hours worked</t>
  </si>
  <si>
    <t>UV41</t>
  </si>
  <si>
    <t>All married couple families</t>
  </si>
  <si>
    <t>CAS15</t>
  </si>
  <si>
    <t>CAS30</t>
  </si>
  <si>
    <t>CAS31</t>
  </si>
  <si>
    <t>CAS10</t>
  </si>
  <si>
    <t>CAS53</t>
  </si>
  <si>
    <t>CAS44</t>
  </si>
  <si>
    <t>CAS57</t>
  </si>
  <si>
    <t>CAS21</t>
  </si>
  <si>
    <t>CAS43</t>
  </si>
  <si>
    <t>CAS38</t>
  </si>
  <si>
    <t>NS-SeC of Household Reference Person (HRP) by tenure</t>
  </si>
  <si>
    <t>All couple families</t>
  </si>
  <si>
    <t>UV08</t>
  </si>
  <si>
    <t>Ethnic group (England and Wales)</t>
  </si>
  <si>
    <t>UV09</t>
  </si>
  <si>
    <t>Knowledge of Welsh</t>
  </si>
  <si>
    <t>UV13</t>
  </si>
  <si>
    <t>Age and dependent children by household type (adults)</t>
  </si>
  <si>
    <t>CAST05</t>
  </si>
  <si>
    <t>Age by sex and living arrangements</t>
  </si>
  <si>
    <t>Sex and age by general health and limiting long-term illness</t>
  </si>
  <si>
    <t>Households with a person with limiting long-term illness (LLTI) and their age by number of carers in household and economic activity</t>
  </si>
  <si>
    <t>Sex and occupation by employment status and hours worked</t>
  </si>
  <si>
    <t>Sex and industry by age</t>
  </si>
  <si>
    <t>National Statistics Socio-economic Classification</t>
  </si>
  <si>
    <t>UV31</t>
  </si>
  <si>
    <t>Households with full time students away from home and age of student by number of students</t>
  </si>
  <si>
    <t>NS-Sec by highest level of qualification</t>
  </si>
  <si>
    <t>NS-Sec by method of travel to work</t>
  </si>
  <si>
    <t>Theme table on all dependent children</t>
  </si>
  <si>
    <t>Approximated social grade (workplace population)</t>
  </si>
  <si>
    <t>UV78</t>
  </si>
  <si>
    <t>Occupation (workplace population)</t>
  </si>
  <si>
    <t>Accommodation type and car or van availability by number of people aged 17 or over in the household</t>
  </si>
  <si>
    <t>Tenure and car or van availability by economic activity</t>
  </si>
  <si>
    <t xml:space="preserve">Household composition (households) </t>
  </si>
  <si>
    <t>Multiple ethnic groups</t>
  </si>
  <si>
    <t>UV45</t>
  </si>
  <si>
    <t>The algorithm for deriving Approximated Social Grade was developed with the Market Research Society. Results produced using the algorithm are similar to other sources of information on Social Grade for Household Reference Persons aged 16-64 (and for adults aged 16-64) but show significant differences from other sources for those aged 65 and above, which will affect the total counts.  More information about the causes and extent of the differences is available from the Market Research Society (http://www.mrs.org.uk/networking/cgg/sga.htm).</t>
  </si>
  <si>
    <t>UV81, UV93</t>
  </si>
  <si>
    <t xml:space="preserve">CAS66; CAS67; UV50 </t>
  </si>
  <si>
    <t>No of XLS Files</t>
  </si>
  <si>
    <t>Age of household reference person by sex and living arrangements</t>
  </si>
  <si>
    <t>Country of birth by sex</t>
  </si>
  <si>
    <t>Household type</t>
  </si>
  <si>
    <t>UV68</t>
  </si>
  <si>
    <t>UV69</t>
  </si>
  <si>
    <t>Economic activity</t>
  </si>
  <si>
    <t>UV28</t>
  </si>
  <si>
    <t>Economic activity – full-time students</t>
  </si>
  <si>
    <t>UV29</t>
  </si>
  <si>
    <t>UV30</t>
  </si>
  <si>
    <t>Economic activity by sex and limiting long-term illness</t>
  </si>
  <si>
    <t>CAST09</t>
  </si>
  <si>
    <t>Search Item 1</t>
  </si>
  <si>
    <t>Search Item 2</t>
  </si>
  <si>
    <t>Search Item 3</t>
  </si>
  <si>
    <t>Topic 1</t>
  </si>
  <si>
    <t>Topic 2</t>
  </si>
  <si>
    <t>Topic 3</t>
  </si>
  <si>
    <t xml:space="preserve">Sex </t>
  </si>
  <si>
    <t xml:space="preserve">Age </t>
  </si>
  <si>
    <t>CAS120</t>
  </si>
  <si>
    <t>CAS121</t>
  </si>
  <si>
    <t>CAS122</t>
  </si>
  <si>
    <t>Sex and age by distance travelled to work</t>
  </si>
  <si>
    <t>Census Area Statistics: CAS Tables</t>
  </si>
  <si>
    <t>Census Area Statistics: CAS Theme Tables</t>
  </si>
  <si>
    <t>CAS47</t>
  </si>
  <si>
    <t>CAS08</t>
  </si>
  <si>
    <t>CAS67</t>
  </si>
  <si>
    <t>CAS66</t>
  </si>
  <si>
    <t>Resident type and age by migration</t>
  </si>
  <si>
    <t>Living arrangements (England, Wales and Northern Ireland)</t>
  </si>
  <si>
    <t>UV82</t>
  </si>
  <si>
    <t>UV83</t>
  </si>
  <si>
    <t>Age and limiting long-term illness by NS-SeC</t>
  </si>
  <si>
    <t>Family composition and number of dependent children by economic activity</t>
  </si>
  <si>
    <t>Communal establishments (England, Wales and Scotland)</t>
  </si>
  <si>
    <t>UV70</t>
  </si>
  <si>
    <t xml:space="preserve">Occupation  </t>
  </si>
  <si>
    <t xml:space="preserve">Industry </t>
  </si>
  <si>
    <t>Theme table on all people</t>
  </si>
  <si>
    <t>Age and dependent children by household type (Household Reference Persons)</t>
  </si>
  <si>
    <t>CAS146</t>
  </si>
  <si>
    <t>CAS147</t>
  </si>
  <si>
    <t>Sex and age by ability to speak Welsh</t>
  </si>
  <si>
    <t xml:space="preserve">Communal establishment residents </t>
  </si>
  <si>
    <t>UV71</t>
  </si>
  <si>
    <t>All people in communal establishments (England, Wales and Scotland)</t>
  </si>
  <si>
    <t>UV73</t>
  </si>
  <si>
    <t>Age (workplace population)</t>
  </si>
  <si>
    <t>UV75</t>
  </si>
  <si>
    <t>NS-SeC (workplace population)</t>
  </si>
  <si>
    <t>UV76</t>
  </si>
  <si>
    <t>Industry (workplace population)</t>
  </si>
  <si>
    <t>UV77</t>
  </si>
  <si>
    <t xml:space="preserve">Economic activity and age of full time students by household type </t>
  </si>
  <si>
    <t>NS-SeC of Household Reference Person (HRP) by household composition</t>
  </si>
  <si>
    <t>Table Population</t>
  </si>
  <si>
    <t xml:space="preserve">Dwellings </t>
  </si>
  <si>
    <t xml:space="preserve">Occupancy </t>
  </si>
  <si>
    <t xml:space="preserve">Amenities </t>
  </si>
  <si>
    <t>CAST06</t>
  </si>
  <si>
    <t>Click here to view table</t>
  </si>
  <si>
    <t>Commissioned Tables</t>
  </si>
  <si>
    <t>All persons in households with dependents</t>
  </si>
  <si>
    <t>Sex and age by method of travel to work</t>
  </si>
  <si>
    <t>All families</t>
  </si>
  <si>
    <t>Sex and age by knowledge of Welsh</t>
  </si>
  <si>
    <t>Sex and amenities and central heating by general health and limiting long-term illness</t>
  </si>
  <si>
    <t>Age and general health by NS-Sec</t>
  </si>
  <si>
    <t>All persons aged 16 to 74 in employment the week before the Census</t>
  </si>
  <si>
    <t>Tenure and car or van availability by number of  people aged 17 or over in the household</t>
  </si>
  <si>
    <t>All persons aged 16-74</t>
  </si>
  <si>
    <t>Type of communal establishment by knowledge of Welsh</t>
  </si>
  <si>
    <t>CAS68</t>
  </si>
  <si>
    <t>CAS133</t>
  </si>
  <si>
    <t>Theme table on Welsh language</t>
  </si>
  <si>
    <t>Tenure and lowest floor level by household composition</t>
  </si>
  <si>
    <t>Households by selected household characteristics</t>
  </si>
  <si>
    <t>Sex and economic activity by general health and provision of unpaid care</t>
  </si>
  <si>
    <t>Sex and age by economic activity</t>
  </si>
  <si>
    <t>Sex and age by hours worked</t>
  </si>
  <si>
    <t>Sex and economic activity by living arrangements</t>
  </si>
  <si>
    <t>Sex and age and level of qualifications by economic activity</t>
  </si>
  <si>
    <t>Sex and occupation by age</t>
  </si>
  <si>
    <t>Age by highest level of qualification</t>
  </si>
  <si>
    <t>CAS113</t>
  </si>
  <si>
    <t>CAS114</t>
  </si>
  <si>
    <t>CAS118</t>
  </si>
  <si>
    <t>Former industry by age</t>
  </si>
  <si>
    <t>UV07</t>
  </si>
  <si>
    <t>NS-SEC of Household Reference Person (all people)</t>
  </si>
  <si>
    <t>UV33</t>
  </si>
  <si>
    <t>UV34</t>
  </si>
  <si>
    <t>Distance travelled to work (England and Wales and Northern Ireland)</t>
  </si>
  <si>
    <t>UV35</t>
  </si>
  <si>
    <t>Dependent children</t>
  </si>
  <si>
    <t>UV06</t>
  </si>
  <si>
    <t>Marital Status</t>
  </si>
  <si>
    <t>All households</t>
  </si>
  <si>
    <t>Sex and distance travelled to work by method of travel to work</t>
  </si>
  <si>
    <t>Type of Communal Establishment by resident type and Sex</t>
  </si>
  <si>
    <t>All persons</t>
  </si>
  <si>
    <t>All persons in households</t>
  </si>
  <si>
    <t>Dwelling type and accommodation type by tenure (households and dwellings)</t>
  </si>
  <si>
    <t>Sex and age by general health and provision of unpaid care</t>
  </si>
  <si>
    <t>UV02</t>
  </si>
  <si>
    <t>age</t>
  </si>
  <si>
    <t>SPSS DATA FILE</t>
  </si>
  <si>
    <t>Occupation Extract</t>
  </si>
  <si>
    <t>NI</t>
  </si>
  <si>
    <t>EXT20030406A</t>
  </si>
  <si>
    <t>Aged 0-15</t>
  </si>
  <si>
    <t>WARD</t>
  </si>
  <si>
    <t>EXT20031905A</t>
  </si>
  <si>
    <t>All</t>
  </si>
  <si>
    <t>EXT20030506A</t>
  </si>
  <si>
    <t>EXT20032006A</t>
  </si>
  <si>
    <t>EXT20032006B</t>
  </si>
  <si>
    <t>EXT20032006C</t>
  </si>
  <si>
    <t>DC</t>
  </si>
  <si>
    <t>EXT20033006A</t>
  </si>
  <si>
    <t>WARD (SELECTED)</t>
  </si>
  <si>
    <t>EXT20030701A</t>
  </si>
  <si>
    <t>EXT20030701B</t>
  </si>
  <si>
    <t>EXT20030207A</t>
  </si>
  <si>
    <t>EXT20031607A</t>
  </si>
  <si>
    <t>EXT20031607B</t>
  </si>
  <si>
    <t>EXT20031607C</t>
  </si>
  <si>
    <t>EXT20031707A</t>
  </si>
  <si>
    <t>EXT20031707B</t>
  </si>
  <si>
    <t>PC</t>
  </si>
  <si>
    <t>EXT20030808A</t>
  </si>
  <si>
    <t>EXT20031108A</t>
  </si>
  <si>
    <t>EXT20031208A</t>
  </si>
  <si>
    <t>EXT20031208B</t>
  </si>
  <si>
    <t>NUTS3</t>
  </si>
  <si>
    <t>EXT20031208C</t>
  </si>
  <si>
    <t>EXT20032907A</t>
  </si>
  <si>
    <t>EXT20032907B</t>
  </si>
  <si>
    <t>EXT20032907C</t>
  </si>
  <si>
    <t>EXT20030409A</t>
  </si>
  <si>
    <t>OA</t>
  </si>
  <si>
    <t>EXT20032908A</t>
  </si>
  <si>
    <t>EXT20032908B</t>
  </si>
  <si>
    <t>EXT20032908C</t>
  </si>
  <si>
    <t>EXT20032908D</t>
  </si>
  <si>
    <t>EXT20032908E</t>
  </si>
  <si>
    <t>EXT20032908F</t>
  </si>
  <si>
    <t>EXT20032908G</t>
  </si>
  <si>
    <t>EXT20032908H</t>
  </si>
  <si>
    <t>EXT20031609A</t>
  </si>
  <si>
    <t>EXT20032407A</t>
  </si>
  <si>
    <t>EXT20032407B</t>
  </si>
  <si>
    <t>EXT20032407C</t>
  </si>
  <si>
    <t>All internal migrants aged 1 and over</t>
  </si>
  <si>
    <t>EXT20032407D</t>
  </si>
  <si>
    <t>EXT20032407E</t>
  </si>
  <si>
    <t>EXT20032407F</t>
  </si>
  <si>
    <t>EXT20032407G</t>
  </si>
  <si>
    <t>EXT20032407H</t>
  </si>
  <si>
    <t>EXT20031709A</t>
  </si>
  <si>
    <t>EXT20031709B</t>
  </si>
  <si>
    <t>EXT20030924A</t>
  </si>
  <si>
    <t>EXT20030924B</t>
  </si>
  <si>
    <t>EXT20030924C</t>
  </si>
  <si>
    <t>EXT20030924D</t>
  </si>
  <si>
    <t>EXT20030912A</t>
  </si>
  <si>
    <t>EXT20030923A</t>
  </si>
  <si>
    <t>EXT20031001A</t>
  </si>
  <si>
    <t>EXT20031001B</t>
  </si>
  <si>
    <t>EXT20031001C</t>
  </si>
  <si>
    <t>EXT20031001D</t>
  </si>
  <si>
    <t>EXT20030910A</t>
  </si>
  <si>
    <t>EXT20030910B</t>
  </si>
  <si>
    <t>EXT20030910C</t>
  </si>
  <si>
    <t>EXT20030910D</t>
  </si>
  <si>
    <t>EXT20030910E</t>
  </si>
  <si>
    <t>EXT20031008</t>
  </si>
  <si>
    <t>EXT20031007</t>
  </si>
  <si>
    <t>EXT20033010A</t>
  </si>
  <si>
    <t>EXT20030411</t>
  </si>
  <si>
    <t>EXT20031111A</t>
  </si>
  <si>
    <t>EXT20031111B</t>
  </si>
  <si>
    <t>Ethnic Group</t>
  </si>
  <si>
    <t>EXT20031111C</t>
  </si>
  <si>
    <t>Accommodation Type</t>
  </si>
  <si>
    <t>EXT20031111D</t>
  </si>
  <si>
    <t>Household Size</t>
  </si>
  <si>
    <t>EXT20031111E</t>
  </si>
  <si>
    <t>EXT20031111F</t>
  </si>
  <si>
    <t>Occupation</t>
  </si>
  <si>
    <t>EXT20031111G</t>
  </si>
  <si>
    <t>Hours Worked</t>
  </si>
  <si>
    <t>EXT20031111H</t>
  </si>
  <si>
    <t>EXT20031111I</t>
  </si>
  <si>
    <t>Household Composition</t>
  </si>
  <si>
    <t>EXT20031111J</t>
  </si>
  <si>
    <t>EXT20031111K</t>
  </si>
  <si>
    <t>Social Class</t>
  </si>
  <si>
    <t>EXT20031111L</t>
  </si>
  <si>
    <t>Car Ownership</t>
  </si>
  <si>
    <t>EXT20031210</t>
  </si>
  <si>
    <t>EXT20031211</t>
  </si>
  <si>
    <t>EXT20040101A</t>
  </si>
  <si>
    <t>EXT20040101B</t>
  </si>
  <si>
    <t>EXT20040101C</t>
  </si>
  <si>
    <t>EXT20040121</t>
  </si>
  <si>
    <t>EXT20040121A</t>
  </si>
  <si>
    <t>EXT20040121B</t>
  </si>
  <si>
    <t>EXT20040121C</t>
  </si>
  <si>
    <t>EXT20041901A</t>
  </si>
  <si>
    <t>EXT20041901B</t>
  </si>
  <si>
    <t>EXT20040126</t>
  </si>
  <si>
    <t>EXT20040212</t>
  </si>
  <si>
    <t>EXT20040212A</t>
  </si>
  <si>
    <t>EXT20040224A</t>
  </si>
  <si>
    <t>EXT20040224B</t>
  </si>
  <si>
    <t>EXT20040220A</t>
  </si>
  <si>
    <t>EXT20040224C</t>
  </si>
  <si>
    <t>DC/NUTS3</t>
  </si>
  <si>
    <t>EXT20040227</t>
  </si>
  <si>
    <t>EXT20040430</t>
  </si>
  <si>
    <t>EXT20040513</t>
  </si>
  <si>
    <t>EXT20040524</t>
  </si>
  <si>
    <t>EXT20040206A</t>
  </si>
  <si>
    <t>EXT20040628A</t>
  </si>
  <si>
    <t>EXT20040705A</t>
  </si>
  <si>
    <t>EXT20040809</t>
  </si>
  <si>
    <t>EXT20040810</t>
  </si>
  <si>
    <t>EXT20040818</t>
  </si>
  <si>
    <t>EXT20040827</t>
  </si>
  <si>
    <t>EXT20040907A</t>
  </si>
  <si>
    <t>EXT20040907B</t>
  </si>
  <si>
    <t>EXT20040916</t>
  </si>
  <si>
    <t>Occupation (4-Digit Selection)</t>
  </si>
  <si>
    <t>DC (BELFAST)</t>
  </si>
  <si>
    <t>EXT20040921</t>
  </si>
  <si>
    <t>EXT20040924</t>
  </si>
  <si>
    <t>EXT20040929</t>
  </si>
  <si>
    <t>EXT20041013</t>
  </si>
  <si>
    <t>EXT20041015</t>
  </si>
  <si>
    <t>EXT20041008B</t>
  </si>
  <si>
    <t>EXT20041014</t>
  </si>
  <si>
    <t>HSSB</t>
  </si>
  <si>
    <t>EXT20041015B</t>
  </si>
  <si>
    <t>EXT20041015C</t>
  </si>
  <si>
    <t>EXT20041110</t>
  </si>
  <si>
    <t>EXT20041108</t>
  </si>
  <si>
    <t>Community Background (Workplace Population)</t>
  </si>
  <si>
    <t>EXT20041122</t>
  </si>
  <si>
    <t>EXT20041124A</t>
  </si>
  <si>
    <t>EXT20041124</t>
  </si>
  <si>
    <t>EXT20041210</t>
  </si>
  <si>
    <t>EXT20041220</t>
  </si>
  <si>
    <t>EXT20050111</t>
  </si>
  <si>
    <t>DC (DERRY, FERMANAGH, OMAGH)</t>
  </si>
  <si>
    <t>EXT20050215A</t>
  </si>
  <si>
    <t>EXT20050215B</t>
  </si>
  <si>
    <t>EXT20050208</t>
  </si>
  <si>
    <t>EXT20050215</t>
  </si>
  <si>
    <t>EXT20050304</t>
  </si>
  <si>
    <t>EXT20050228</t>
  </si>
  <si>
    <t>EXT20050315</t>
  </si>
  <si>
    <t>EXT20050324</t>
  </si>
  <si>
    <t>EXT20050406</t>
  </si>
  <si>
    <t>EXT20050422</t>
  </si>
  <si>
    <t>EXT20050422B</t>
  </si>
  <si>
    <t>EXT20050509</t>
  </si>
  <si>
    <t>DC (HEALTH BOARDS)</t>
  </si>
  <si>
    <t>EXT20050510</t>
  </si>
  <si>
    <t>EXT20050516</t>
  </si>
  <si>
    <t>EXT20050531</t>
  </si>
  <si>
    <t>EXT20050602</t>
  </si>
  <si>
    <t>EXT20050609</t>
  </si>
  <si>
    <t>EXT20050611</t>
  </si>
  <si>
    <t>EXT20050614</t>
  </si>
  <si>
    <t>EXT20050718A</t>
  </si>
  <si>
    <t>EXT20050718B</t>
  </si>
  <si>
    <t>EXT20050718C</t>
  </si>
  <si>
    <t>EXT20050718D</t>
  </si>
  <si>
    <t>EXT20050718E</t>
  </si>
  <si>
    <t>EXT20050718F</t>
  </si>
  <si>
    <t>EXT20050907</t>
  </si>
  <si>
    <t>EXT20050928</t>
  </si>
  <si>
    <t>EXT20050922</t>
  </si>
  <si>
    <t>30 MILE RADIAL SEARCH OF OA</t>
  </si>
  <si>
    <t>EXT20051004</t>
  </si>
  <si>
    <t>EXT20051012</t>
  </si>
  <si>
    <t>EXT20051017</t>
  </si>
  <si>
    <t>Age</t>
  </si>
  <si>
    <t>SOA</t>
  </si>
  <si>
    <t>EXT20051017A</t>
  </si>
  <si>
    <t>EXT20051017B</t>
  </si>
  <si>
    <t>EXT20051019</t>
  </si>
  <si>
    <t>EXT20051024</t>
  </si>
  <si>
    <t>WARD (BELFAST &amp; STRABANE)</t>
  </si>
  <si>
    <t>EXT20051031</t>
  </si>
  <si>
    <t>WARD (EASTERN HEALTH BOARD)</t>
  </si>
  <si>
    <t>EXT20051110</t>
  </si>
  <si>
    <t>NORTH DOWN AND ARDS</t>
  </si>
  <si>
    <t>EXT20051115</t>
  </si>
  <si>
    <t>NOTHERN IRELAND</t>
  </si>
  <si>
    <t>EXT20051116</t>
  </si>
  <si>
    <t>EXT20051117A</t>
  </si>
  <si>
    <t>Religion</t>
  </si>
  <si>
    <t>EXT20051117B</t>
  </si>
  <si>
    <t>EXT20051117C</t>
  </si>
  <si>
    <t>EXT20051117D</t>
  </si>
  <si>
    <t>EXT20051117E</t>
  </si>
  <si>
    <t>EXT20051130A</t>
  </si>
  <si>
    <t>EXT20051130B</t>
  </si>
  <si>
    <t>EXT20051209</t>
  </si>
  <si>
    <t>EXT20051213C</t>
  </si>
  <si>
    <t>EXT20051213D</t>
  </si>
  <si>
    <t>Community Background</t>
  </si>
  <si>
    <t>EXT20051213A</t>
  </si>
  <si>
    <t>EXT20051213B</t>
  </si>
  <si>
    <t>EXT20060118</t>
  </si>
  <si>
    <t>EXT20060127</t>
  </si>
  <si>
    <t>EXT20060202</t>
  </si>
  <si>
    <t>EXT20060207</t>
  </si>
  <si>
    <t>EXT20060206</t>
  </si>
  <si>
    <t>EXT20060208</t>
  </si>
  <si>
    <t>EXT20060209</t>
  </si>
  <si>
    <t>EXT20060217</t>
  </si>
  <si>
    <t>EXT20060222</t>
  </si>
  <si>
    <t>EXT20060307</t>
  </si>
  <si>
    <t>Variable Selections</t>
  </si>
  <si>
    <t>Variant</t>
  </si>
  <si>
    <t>EXT20060308</t>
  </si>
  <si>
    <t>Occupancy Rating</t>
  </si>
  <si>
    <t>EXT20060309</t>
  </si>
  <si>
    <t>EXT20060309AB</t>
  </si>
  <si>
    <t>EXT20060315</t>
  </si>
  <si>
    <t>EXT20060321A</t>
  </si>
  <si>
    <t>EXT20060321B</t>
  </si>
  <si>
    <t>EXT20060322</t>
  </si>
  <si>
    <t>EXT20060323</t>
  </si>
  <si>
    <t>EXT20060327</t>
  </si>
  <si>
    <t>EXT20060330</t>
  </si>
  <si>
    <t>EXT20060414</t>
  </si>
  <si>
    <t>EXT20060425</t>
  </si>
  <si>
    <t>EXT20060505</t>
  </si>
  <si>
    <t>EXT20060508</t>
  </si>
  <si>
    <t>EXT20060515</t>
  </si>
  <si>
    <t>OA SELECTION</t>
  </si>
  <si>
    <t>EXT20060515A</t>
  </si>
  <si>
    <t>EXT20060515B</t>
  </si>
  <si>
    <t>EXT19910518</t>
  </si>
  <si>
    <t>EXT20060627</t>
  </si>
  <si>
    <t>EXT20060703</t>
  </si>
  <si>
    <t>SETTLEMENTS</t>
  </si>
  <si>
    <t>EXT20060719</t>
  </si>
  <si>
    <t>EXT20060907</t>
  </si>
  <si>
    <t>EXT20061108</t>
  </si>
  <si>
    <t>EXT20061114</t>
  </si>
  <si>
    <t>EXT20061114A</t>
  </si>
  <si>
    <t>EXT20061114B</t>
  </si>
  <si>
    <t>EXT20061113</t>
  </si>
  <si>
    <t>BELFAST LGD</t>
  </si>
  <si>
    <t>EXT20061116</t>
  </si>
  <si>
    <t>Occupation (2-Digit)</t>
  </si>
  <si>
    <t>EXT20061121</t>
  </si>
  <si>
    <t>EXT20061127</t>
  </si>
  <si>
    <t>EXT20061207/A</t>
  </si>
  <si>
    <t>SETTLEMENTS (BAND H) by DC</t>
  </si>
  <si>
    <t>EXT20061208</t>
  </si>
  <si>
    <t>HSSB (Eastern)</t>
  </si>
  <si>
    <t>EXT20061219</t>
  </si>
  <si>
    <t>EXT20070108</t>
  </si>
  <si>
    <t>Approximated Social Grade</t>
  </si>
  <si>
    <t>EXT20070125</t>
  </si>
  <si>
    <t>EXT20070119</t>
  </si>
  <si>
    <t>EXT20070307A</t>
  </si>
  <si>
    <t>EXT20070307B</t>
  </si>
  <si>
    <t>EXT20070306</t>
  </si>
  <si>
    <t>Age Profile</t>
  </si>
  <si>
    <t>SETTLEMENTS (URBAN / RURAL)</t>
  </si>
  <si>
    <t>EXT20070308</t>
  </si>
  <si>
    <t>EXT20070314</t>
  </si>
  <si>
    <t>Wholly Moving Households</t>
  </si>
  <si>
    <t>EXT20070326</t>
  </si>
  <si>
    <t>EXT20070322</t>
  </si>
  <si>
    <t>EXT20070417</t>
  </si>
  <si>
    <t>Industry (3 Digit)</t>
  </si>
  <si>
    <t>EXT20070528</t>
  </si>
  <si>
    <t>EXT20070704A</t>
  </si>
  <si>
    <t>EXT20070704B</t>
  </si>
  <si>
    <t>EXT20070723</t>
  </si>
  <si>
    <t>EXT20070731</t>
  </si>
  <si>
    <t>Various</t>
  </si>
  <si>
    <t>NI, DC, WARD</t>
  </si>
  <si>
    <t>EXT20070821</t>
  </si>
  <si>
    <t>EXT20070821B</t>
  </si>
  <si>
    <t>EXT20070822NIA</t>
  </si>
  <si>
    <t>EXT20070822NIB</t>
  </si>
  <si>
    <t>EXT20070822NIA_20</t>
  </si>
  <si>
    <t>20 Mile Radial OA search</t>
  </si>
  <si>
    <t>EXT20070822NIA_30</t>
  </si>
  <si>
    <t>30 Mile Radial OA search</t>
  </si>
  <si>
    <t>EXT20070822NIB_20</t>
  </si>
  <si>
    <t>EXT20070912</t>
  </si>
  <si>
    <t>EXT20070913</t>
  </si>
  <si>
    <t>EXT20070918</t>
  </si>
  <si>
    <t>EXT20071016</t>
  </si>
  <si>
    <t>EXT20071115A</t>
  </si>
  <si>
    <t>EXT20071115B</t>
  </si>
  <si>
    <t>EXT20071115C</t>
  </si>
  <si>
    <t>EXT20071123</t>
  </si>
  <si>
    <t>EXT20071119A</t>
  </si>
  <si>
    <t>EXT20080121</t>
  </si>
  <si>
    <t>EXT20080124</t>
  </si>
  <si>
    <t>EXT20080211</t>
  </si>
  <si>
    <t>EXT20080212</t>
  </si>
  <si>
    <t>Industry (Workplace)</t>
  </si>
  <si>
    <t>EXT20080311</t>
  </si>
  <si>
    <t>Economic Activity</t>
  </si>
  <si>
    <t>TTWA (SOA AGGR.)</t>
  </si>
  <si>
    <t>EXT20080318</t>
  </si>
  <si>
    <t>EXT20080313A</t>
  </si>
  <si>
    <t>EXT20080313B</t>
  </si>
  <si>
    <t>EXT20080313C</t>
  </si>
  <si>
    <t>EXT20080313D</t>
  </si>
  <si>
    <t>EXT20080403</t>
  </si>
  <si>
    <t>EXT20080423</t>
  </si>
  <si>
    <t>EXT20080519</t>
  </si>
  <si>
    <t>EXT20080522</t>
  </si>
  <si>
    <t>PC/SETTLEMENTS</t>
  </si>
  <si>
    <t>EXT20080528</t>
  </si>
  <si>
    <t>EXT20080529</t>
  </si>
  <si>
    <t>EXT20080618</t>
  </si>
  <si>
    <t>EXT20080627</t>
  </si>
  <si>
    <t>LGD/SETTLEMENTS</t>
  </si>
  <si>
    <t>EXT20080703A</t>
  </si>
  <si>
    <t>EXT20080703B</t>
  </si>
  <si>
    <t>EXT20080811</t>
  </si>
  <si>
    <t>EXT20080908</t>
  </si>
  <si>
    <t>EXT20080912</t>
  </si>
  <si>
    <t>EXT20080917</t>
  </si>
  <si>
    <t>EXT20080916</t>
  </si>
  <si>
    <t>EXT20081009</t>
  </si>
  <si>
    <t>EXT20081008</t>
  </si>
  <si>
    <t>EXT20081016</t>
  </si>
  <si>
    <t>EXT20081015</t>
  </si>
  <si>
    <t>EXT20081110</t>
  </si>
  <si>
    <t>Age Selection</t>
  </si>
  <si>
    <t>NRA</t>
  </si>
  <si>
    <t>EXT20081208</t>
  </si>
  <si>
    <t>EXT20081209</t>
  </si>
  <si>
    <t>All persons of working age in households</t>
  </si>
  <si>
    <t>EXT20081208A</t>
  </si>
  <si>
    <t>All Household Reference Persons aged 16 to 74</t>
  </si>
  <si>
    <t>All adults in households</t>
  </si>
  <si>
    <t>All communal establishment residents</t>
  </si>
  <si>
    <t>All dependent children in households</t>
  </si>
  <si>
    <t>All dependent children in lone parent households</t>
  </si>
  <si>
    <t>All economically active persons</t>
  </si>
  <si>
    <t>All persons aged 1 and over</t>
  </si>
  <si>
    <t>Econ. Act. aged 16-74</t>
  </si>
  <si>
    <t>Employed aged 16-74</t>
  </si>
  <si>
    <t>Economically active Electrical Engineers</t>
  </si>
  <si>
    <t>Econ Act. working age</t>
  </si>
  <si>
    <t>Employed working age</t>
  </si>
  <si>
    <t>Lone parents aged 30 and Under</t>
  </si>
  <si>
    <t>All persons aged 16-74 in households</t>
  </si>
  <si>
    <t>All persons aged 16 and over in households</t>
  </si>
  <si>
    <t>All persons aged 3 and over</t>
  </si>
  <si>
    <t>All persons aged 65 and over</t>
  </si>
  <si>
    <t>All persons aged 65 and over in households</t>
  </si>
  <si>
    <t>All persons in households aged 3 and over</t>
  </si>
  <si>
    <t>All persons aged 0 to 18</t>
  </si>
  <si>
    <t>All persons aged 16 to 64</t>
  </si>
  <si>
    <t>All persons aged 4 to 25</t>
  </si>
  <si>
    <t>Employed persons aged 16 to74</t>
  </si>
  <si>
    <t>All economically active persons aged 16 to 64</t>
  </si>
  <si>
    <t>All economically active persons aged 16 to 74</t>
  </si>
  <si>
    <t>All economically active persons aged 16 to pensionable age</t>
  </si>
  <si>
    <t>All economically active persons of working age</t>
  </si>
  <si>
    <t>All employees aged 16 to 74 in employment</t>
  </si>
  <si>
    <t>All families in households</t>
  </si>
  <si>
    <t>All female parents aged 16 to 45 with dependent children (youngest aged 0 to 4)</t>
  </si>
  <si>
    <t>All female parents aged 16 to 74 in employment with dependent children</t>
  </si>
  <si>
    <t>All parents aged 16 to 74 with dependent children</t>
  </si>
  <si>
    <t>All parents with dependent children</t>
  </si>
  <si>
    <t>All female parents aged 16 to 74 with dependent children</t>
  </si>
  <si>
    <t>All full-time students aged 16 and over</t>
  </si>
  <si>
    <t>All full-time students aged 19 and over</t>
  </si>
  <si>
    <t>All full-time students and schoolchildren who stated their religion as 'Muslim (Islam)'</t>
  </si>
  <si>
    <t>All households who have moved in the year prior to Census Day (29 April 2001)</t>
  </si>
  <si>
    <t>All households with at least one person of pensionable age</t>
  </si>
  <si>
    <t>All HRPs aged 16 to 17</t>
  </si>
  <si>
    <t>All immigrant aged 1 and over</t>
  </si>
  <si>
    <t>All lone parents aged 16 and over with at least one dependent child aged under 16</t>
  </si>
  <si>
    <t>All male parents aged 16 to 25 with dependent children</t>
  </si>
  <si>
    <t>All married couples</t>
  </si>
  <si>
    <t>All migrants from England and Wales</t>
  </si>
  <si>
    <t>All Migrants with country of address one year ago outside the UK</t>
  </si>
  <si>
    <t>All non-immigrants aged 1 and over</t>
  </si>
  <si>
    <t>All parents (aged 16 to 74 not in employment the week before the Census) with dependent children</t>
  </si>
  <si>
    <t>All parents aged 16 to 74 with female dependent children aged 8 to 16</t>
  </si>
  <si>
    <t>All pensioners</t>
  </si>
  <si>
    <t>All pensioners in households</t>
  </si>
  <si>
    <t>All person in households</t>
  </si>
  <si>
    <t>All persons aged 16 to 74 in employment in RoI</t>
  </si>
  <si>
    <t>All persons aged 16 to 74 in employment in the area</t>
  </si>
  <si>
    <t>All persons aged 16 to 74 in employment who Are employees</t>
  </si>
  <si>
    <t>All persons aged 16 to 74 in employment who are self-employed</t>
  </si>
  <si>
    <t>All persons aged 16 to 74 in households who provide unpaid care</t>
  </si>
  <si>
    <t>All persons aged 16 to pensionable age in employment</t>
  </si>
  <si>
    <t>All persons aged 16-74 in employment excluding Public Administration and Defence, Social Security, Education, Health and Social Work</t>
  </si>
  <si>
    <t>All persons aged 3 and over with some knowledge of Irish</t>
  </si>
  <si>
    <t>All persons aged 35 to 64 in employment with Highest Level of Qualification Level 1 or better</t>
  </si>
  <si>
    <t>All persons aged 5 and over in households who provide unpaid care</t>
  </si>
  <si>
    <t>All persons aged 60 and over in households</t>
  </si>
  <si>
    <t>All persons aged 65 and over in one person households</t>
  </si>
  <si>
    <t>All persons aged 65 and over resident in communal establishments</t>
  </si>
  <si>
    <t>All persons aged 85 and over resident in communal establishments</t>
  </si>
  <si>
    <t>All persons aged under 18 in households</t>
  </si>
  <si>
    <t>All persons born in Wales</t>
  </si>
  <si>
    <t>All persons in communal establishments</t>
  </si>
  <si>
    <t>All persons in employment in the area</t>
  </si>
  <si>
    <t>All persons in households aged 3 and over with some knowledge of Irish</t>
  </si>
  <si>
    <t>All persons in households who were born in Spain</t>
  </si>
  <si>
    <t>All persons of pensionable age</t>
  </si>
  <si>
    <t>All persons of working age</t>
  </si>
  <si>
    <t>All persons of working age in employment</t>
  </si>
  <si>
    <t>All persons usually resident in Northern Ireland who were born in Spain</t>
  </si>
  <si>
    <t>All persons who stated their country of birth as Australia</t>
  </si>
  <si>
    <t>All persons who stated their country of birth as Portugal</t>
  </si>
  <si>
    <t>All self-employed persons</t>
  </si>
  <si>
    <t>All self-employed persons aged 16 to 74 in employment</t>
  </si>
  <si>
    <t>All persons of working age who are economically active</t>
  </si>
  <si>
    <t>All persons who reported that they had LLTI</t>
  </si>
  <si>
    <t>All persons who reported their general health as good</t>
  </si>
  <si>
    <t>All persons with address one year ago Republic of Ireland</t>
  </si>
  <si>
    <t>All semi-detached houses or bungalows</t>
  </si>
  <si>
    <t>All single female parents aged 16 to 45 with dependent children (youngest aged 0 to 4)</t>
  </si>
  <si>
    <t>All unemployed persons of working age</t>
  </si>
  <si>
    <t>All usually resident persons aged 16 and over who were born in Spain</t>
  </si>
  <si>
    <t>All usually resident persons aged 16-74 in employment who were born in Spain</t>
  </si>
  <si>
    <t>All usually resident persons aged 16-74 in households who were born in Spain</t>
  </si>
  <si>
    <t>All usually resident persons aged 16-74 who were born in Spain</t>
  </si>
  <si>
    <t>All wholly moving households within NI</t>
  </si>
  <si>
    <t>Output Areas within a 30 mile radius of the DVLNI offices</t>
  </si>
  <si>
    <t>Persons aged 16 to 19</t>
  </si>
  <si>
    <t>Persons aged 16 to 30 with no qualifications</t>
  </si>
  <si>
    <t>Persons aged 16 to 64</t>
  </si>
  <si>
    <t>Persons born in Greenland/Sri Lanka</t>
  </si>
  <si>
    <t>Unemployed persons aged 16 to 30</t>
  </si>
  <si>
    <t>Working age</t>
  </si>
  <si>
    <t>single year of age by ward for persons aged 0 to 15</t>
  </si>
  <si>
    <t>country of birth</t>
  </si>
  <si>
    <t>age by sex by ward</t>
  </si>
  <si>
    <t>resident type by sex and age (5yr groups to 95+)</t>
  </si>
  <si>
    <t>resident type by sex and age (0-4,5-9,10-15,16-19,5yr groups, 80+)</t>
  </si>
  <si>
    <t>knowledge of irish by adults in households with/without dependent children</t>
  </si>
  <si>
    <t>sex and type of communal establishment by age</t>
  </si>
  <si>
    <t>religion of partner</t>
  </si>
  <si>
    <t>theme table on age of all dependent children in households</t>
  </si>
  <si>
    <t>dependent children in households</t>
  </si>
  <si>
    <t>sex and community background: religion or religion brought up in for economically active persons</t>
  </si>
  <si>
    <t>community background (religion or religion brought up in) and occupation by economic activity</t>
  </si>
  <si>
    <t>theme table on industry and occupation</t>
  </si>
  <si>
    <t>highest level of qualification by community background (religion or religion brought up in)</t>
  </si>
  <si>
    <t>sex and economic activity and industry by occupation</t>
  </si>
  <si>
    <t>occupation (4-digit) by employment status</t>
  </si>
  <si>
    <t>families</t>
  </si>
  <si>
    <t>number of dependent children (families)</t>
  </si>
  <si>
    <t>theme table on female parents with dependent children</t>
  </si>
  <si>
    <t>approximated social grade by age of parents</t>
  </si>
  <si>
    <t>age and number of dependent children by economic activity</t>
  </si>
  <si>
    <t>economic activity by age by student accommodation type</t>
  </si>
  <si>
    <t>age of full-time students by economic activity and hours worked</t>
  </si>
  <si>
    <t>religion by age and sex</t>
  </si>
  <si>
    <t>approximated social grade by occupation</t>
  </si>
  <si>
    <t>household type (uv68)</t>
  </si>
  <si>
    <t>accommodation type by household structure (more detail)</t>
  </si>
  <si>
    <t>accommodation type by number of rooms</t>
  </si>
  <si>
    <t>household size</t>
  </si>
  <si>
    <t>number of dependent children in households (households)</t>
  </si>
  <si>
    <t>households with persons aged 16 and over</t>
  </si>
  <si>
    <t>household size by accommodation type</t>
  </si>
  <si>
    <t>pensioner households</t>
  </si>
  <si>
    <t>age of household reference person by household dependent children and tenure and household size</t>
  </si>
  <si>
    <t>tenure and age of household reference person (hrp) by religion</t>
  </si>
  <si>
    <t>age and general health of immigrants</t>
  </si>
  <si>
    <t>age and general health of internal migrants by address one year ago</t>
  </si>
  <si>
    <t>theme table on lone parents with dependent children</t>
  </si>
  <si>
    <t>male parents with dependent children by age</t>
  </si>
  <si>
    <t>pensioner couples</t>
  </si>
  <si>
    <t>country of address one year ago by country of birth</t>
  </si>
  <si>
    <t>marital status by sex and age</t>
  </si>
  <si>
    <t>country of address one year ago</t>
  </si>
  <si>
    <t>age and general health of non-immigrants</t>
  </si>
  <si>
    <t>age of parents by number and age of dependent children</t>
  </si>
  <si>
    <t>religion by qualifications</t>
  </si>
  <si>
    <t>theme table on parents</t>
  </si>
  <si>
    <t>age and sex of parents</t>
  </si>
  <si>
    <t>pensioners</t>
  </si>
  <si>
    <t>occupancy rating</t>
  </si>
  <si>
    <t>dependent children in households with only one adult</t>
  </si>
  <si>
    <t>dependent persons in households with only one non-dependent</t>
  </si>
  <si>
    <t>sex by country of birth</t>
  </si>
  <si>
    <t>age by country of birth</t>
  </si>
  <si>
    <t>section 75 categories for irish travellers</t>
  </si>
  <si>
    <t>age by sex and marital status (single years)</t>
  </si>
  <si>
    <t>working and pensionable age</t>
  </si>
  <si>
    <t>age by sex and migration</t>
  </si>
  <si>
    <t>country of birth (norway, iceland, liechtenstein)</t>
  </si>
  <si>
    <t>age by sex and country of birth</t>
  </si>
  <si>
    <t>provision of unpaid care and general health by sex and age and religion</t>
  </si>
  <si>
    <t>age by sex</t>
  </si>
  <si>
    <t>religion</t>
  </si>
  <si>
    <t>marital status by age</t>
  </si>
  <si>
    <t>sex and age (single year)</t>
  </si>
  <si>
    <t>theme table on country of birth</t>
  </si>
  <si>
    <t>age profile</t>
  </si>
  <si>
    <t>approximated social grade by age and sex</t>
  </si>
  <si>
    <t>economic activity and llti by sex and age</t>
  </si>
  <si>
    <t>approximated social grade by age and sex (alt age breakdown)</t>
  </si>
  <si>
    <t>parliamentary constituencies by settlements</t>
  </si>
  <si>
    <t>age by sex (5 year bands)</t>
  </si>
  <si>
    <t>lgds by settlements</t>
  </si>
  <si>
    <t>age by sex (geography down side)</t>
  </si>
  <si>
    <t>age structure by sex</t>
  </si>
  <si>
    <t>age distribution of migrants and non-migrants and relative healthiness</t>
  </si>
  <si>
    <t>age distribution of migrants and non-migrants and relative healthiness based on general health in the last 12 months</t>
  </si>
  <si>
    <t>sex and approximated social grade by age (single years)</t>
  </si>
  <si>
    <t>approximated social grade and sex by general health</t>
  </si>
  <si>
    <t>approximated social grade</t>
  </si>
  <si>
    <t>economic activity and household size by age and sex</t>
  </si>
  <si>
    <t>sex and age by economic activity (single years)</t>
  </si>
  <si>
    <t>economic activity by age (5 year) and highest level of qualifications</t>
  </si>
  <si>
    <t>occupation by age (5 year) and highest level of qualifications</t>
  </si>
  <si>
    <t>economic activity</t>
  </si>
  <si>
    <t>occupation and industry</t>
  </si>
  <si>
    <t>economic activity and hours worked by sex</t>
  </si>
  <si>
    <t>industry by highest level of qualification</t>
  </si>
  <si>
    <t>industry by occupation</t>
  </si>
  <si>
    <t>place of residence by area of workplace</t>
  </si>
  <si>
    <t>occupation (4-digit selection)</t>
  </si>
  <si>
    <t>qualifications and industry by occupation</t>
  </si>
  <si>
    <t>area of residence by location of place of work</t>
  </si>
  <si>
    <t>health related industry by sex</t>
  </si>
  <si>
    <t>industry (sic 15 - 3 digit selection)</t>
  </si>
  <si>
    <t>sex and industry (2 digit) by employment status and hours worked</t>
  </si>
  <si>
    <t>industry by highest level of qualification (usually resident population)</t>
  </si>
  <si>
    <t>industry (3 digit)</t>
  </si>
  <si>
    <t>distance to place of work</t>
  </si>
  <si>
    <t>occupation and qualifications by industry (full detail)</t>
  </si>
  <si>
    <t>theme table on workplace</t>
  </si>
  <si>
    <t>highest level of qualification and occupation (workplace population)</t>
  </si>
  <si>
    <t>age by sex and industry (workplace population)</t>
  </si>
  <si>
    <t>industry by highest level of qualification (workplace population)</t>
  </si>
  <si>
    <t>industry by occupation by qualifications (workplace)</t>
  </si>
  <si>
    <t>occupation by method of travel to work (workplace by residence)</t>
  </si>
  <si>
    <t>industry (workplace)</t>
  </si>
  <si>
    <t>occupation by employment status</t>
  </si>
  <si>
    <t>economic activity of unpaid carers by sex</t>
  </si>
  <si>
    <t>religion by occupation</t>
  </si>
  <si>
    <t>sex by occupation (4-digit)</t>
  </si>
  <si>
    <t>highest level of qualification (workplace population)</t>
  </si>
  <si>
    <t>occupation (2-digit)</t>
  </si>
  <si>
    <t>economic activity by age</t>
  </si>
  <si>
    <t>sex and age and level of qualifications by occupation</t>
  </si>
  <si>
    <t>qualifications by age and sex</t>
  </si>
  <si>
    <t>approximated social grade by economic activity and highest qualifications</t>
  </si>
  <si>
    <t>knowledge of irish by marital status</t>
  </si>
  <si>
    <t>age selection</t>
  </si>
  <si>
    <t>provision of unpaid care by sex and age</t>
  </si>
  <si>
    <t>living arrangements by household size</t>
  </si>
  <si>
    <t>theme table on border region</t>
  </si>
  <si>
    <t>country of birth for border region</t>
  </si>
  <si>
    <t>household dependents and carers</t>
  </si>
  <si>
    <t>type of communal establishment by sex and age and marital status</t>
  </si>
  <si>
    <t>type of communal establishment by religion</t>
  </si>
  <si>
    <t>selected age groups by sex for persons born in wales usually resident in northern ireland</t>
  </si>
  <si>
    <t>communal establishment type by age and person type</t>
  </si>
  <si>
    <t>workplace by residence</t>
  </si>
  <si>
    <t>theme table on tenure</t>
  </si>
  <si>
    <t>sex and age by general health and provision of unpaid care</t>
  </si>
  <si>
    <t>family type by age and sex</t>
  </si>
  <si>
    <t>knowledge of irish by dependents</t>
  </si>
  <si>
    <t>household composition</t>
  </si>
  <si>
    <t>dependent persons in households by non-dependents in households</t>
  </si>
  <si>
    <t>family type by sex and age</t>
  </si>
  <si>
    <t>sex and economic activity by religion and provision of unpaid care</t>
  </si>
  <si>
    <t>economic activity by religion</t>
  </si>
  <si>
    <t>theme table on persons of working age</t>
  </si>
  <si>
    <t>sex and economic activity by general health and provision of unpaid care</t>
  </si>
  <si>
    <t>accommodation type</t>
  </si>
  <si>
    <t>health and care</t>
  </si>
  <si>
    <t>car ownership</t>
  </si>
  <si>
    <t>country of birth theme table</t>
  </si>
  <si>
    <t>country of birth and age by marital status</t>
  </si>
  <si>
    <t>address one year ago by sex and age</t>
  </si>
  <si>
    <t>industry of self-employed persons</t>
  </si>
  <si>
    <t>employment status and sex by industry (full detail)</t>
  </si>
  <si>
    <t>tenure by household structure</t>
  </si>
  <si>
    <t>sex and community background: religion or religion brought up in for unemployed persons of working age</t>
  </si>
  <si>
    <t>marital status</t>
  </si>
  <si>
    <t>occupation</t>
  </si>
  <si>
    <t>hours worked</t>
  </si>
  <si>
    <t>social class</t>
  </si>
  <si>
    <t>highest level of qualification</t>
  </si>
  <si>
    <t>wholly moving households</t>
  </si>
  <si>
    <t>occupation extract</t>
  </si>
  <si>
    <t>unemployment rates by religion</t>
  </si>
  <si>
    <t>community background (religion or religion brought up in)</t>
  </si>
  <si>
    <t>employed persons in the fishing industry and fishing related manufacturing industry</t>
  </si>
  <si>
    <t>sex and age by country of birth of employed persons</t>
  </si>
  <si>
    <t>sex and hours worked by country of birth of employed persons</t>
  </si>
  <si>
    <t>sex and industry by country of birth of employed persons</t>
  </si>
  <si>
    <t>sex and occupation by country of birth of employed persons</t>
  </si>
  <si>
    <t>age and gender for lone parents</t>
  </si>
  <si>
    <t>section 75 groupings for dvlni offices</t>
  </si>
  <si>
    <t>full-time students aged 16 to 19 in a family with parent(s)</t>
  </si>
  <si>
    <t>age for persons with no qualifications</t>
  </si>
  <si>
    <t>industry and employment status (workplace population)</t>
  </si>
  <si>
    <t>method of travel to work by workplace and place of residence</t>
  </si>
  <si>
    <t>sex and economic activity by country of birth</t>
  </si>
  <si>
    <t>country of birth by sex and age (greenland, sri lanka)</t>
  </si>
  <si>
    <t>age for unemployed persons</t>
  </si>
  <si>
    <t>variable selections</t>
  </si>
  <si>
    <t>workplace + origin-destination stats (30 table workbook)</t>
  </si>
  <si>
    <t>sex of persons of working age</t>
  </si>
  <si>
    <t>Sex of Persons of Working Age</t>
  </si>
  <si>
    <t>Country of Birth</t>
  </si>
  <si>
    <t>Highest Level of Qualification</t>
  </si>
  <si>
    <t>Industry of Self-Employed Persons</t>
  </si>
  <si>
    <t>Country of Birth (Norway, Iceland, Liechtenstein)</t>
  </si>
  <si>
    <t>Highest Level of Qualification (Workplace Population)</t>
  </si>
  <si>
    <t>Religion of Partner</t>
  </si>
  <si>
    <t>Number of Dependent Children (Families)</t>
  </si>
  <si>
    <t>Country of Birth Theme Table</t>
  </si>
  <si>
    <t>Community Background of Spouse</t>
  </si>
  <si>
    <t>Country of Address One Year Ago</t>
  </si>
  <si>
    <t>Age by Sex by Ward</t>
  </si>
  <si>
    <t>Age by Country of Birth</t>
  </si>
  <si>
    <t>Ethnic Group by Country of Birth</t>
  </si>
  <si>
    <t>Ethnic Group by Age</t>
  </si>
  <si>
    <t>Knowledge of Irish by Limiting Long-Term Illness</t>
  </si>
  <si>
    <t>Knowledge of Irish by Ethnic Group</t>
  </si>
  <si>
    <t>Knowledge of Irish by Marital Status</t>
  </si>
  <si>
    <t>Knowledge of Irish by Dependents</t>
  </si>
  <si>
    <t>Unemployment Rates by Religion</t>
  </si>
  <si>
    <t>Sex by Country of Birth</t>
  </si>
  <si>
    <t>Industry by Highest Level of Qualification</t>
  </si>
  <si>
    <t>Industry by Occupation</t>
  </si>
  <si>
    <t>Occupation by Employment Status</t>
  </si>
  <si>
    <t>Approximated Social Grade by Occupation</t>
  </si>
  <si>
    <t>Place of Residence by Area of Workplace</t>
  </si>
  <si>
    <t>Country of Address One Year Ago by Country of Birth</t>
  </si>
  <si>
    <t>Economic Activity of Unpaid Carers by Sex</t>
  </si>
  <si>
    <t>Occupation by Ethnic Group by Limiting Long-Term Illness (LLTI)</t>
  </si>
  <si>
    <t>Accommodation Type by Household Structure (More Detail)</t>
  </si>
  <si>
    <t>Sex by Occupation (4-Digit)</t>
  </si>
  <si>
    <t>Religion by Occupation</t>
  </si>
  <si>
    <t>Community Background by Occupation</t>
  </si>
  <si>
    <t>Type of Communal Establishment by Religion</t>
  </si>
  <si>
    <t>Approximated Social Grade by Age of Parents</t>
  </si>
  <si>
    <t>Area of Residence by Location of Place of Work</t>
  </si>
  <si>
    <t>Health Related Industry by Sex</t>
  </si>
  <si>
    <t>Age by Sex</t>
  </si>
  <si>
    <t>Living Arrangements by Household Size</t>
  </si>
  <si>
    <t>Community Background by Age</t>
  </si>
  <si>
    <t>Marital Status by Age</t>
  </si>
  <si>
    <t>Economic Activity by Age</t>
  </si>
  <si>
    <t>NS-SeC by Age</t>
  </si>
  <si>
    <t>Occupation (4-Digit) by Community Background</t>
  </si>
  <si>
    <t>Community Background by Economic Activity</t>
  </si>
  <si>
    <t>Community Background by Occupation (4-Digit Selection)</t>
  </si>
  <si>
    <t>Community Background by Country of Birth</t>
  </si>
  <si>
    <t>Accommodation Type by Number of Rooms</t>
  </si>
  <si>
    <t>Ethnicity by Age</t>
  </si>
  <si>
    <t>Economic Activity by Religion</t>
  </si>
  <si>
    <t>Religion by Qualifications</t>
  </si>
  <si>
    <t>Occupation (4-Digit) by Employment Status</t>
  </si>
  <si>
    <t>Tenure by Household Structure</t>
  </si>
  <si>
    <t>Industry by Highest Level of Qualification (Usually Resident Population)</t>
  </si>
  <si>
    <t>Industry by Highest Level of Qualification (Workplace Population)</t>
  </si>
  <si>
    <t>Workplace by Residence</t>
  </si>
  <si>
    <t>Industry by Occupation by Qualifications (Workplace)</t>
  </si>
  <si>
    <t>Age of HRP by Tenure</t>
  </si>
  <si>
    <t>Religion by Ethnic Group</t>
  </si>
  <si>
    <t>Economic Activity by Age by Student Accommodation Type</t>
  </si>
  <si>
    <t>Limiting Long-Term Illness by General Health</t>
  </si>
  <si>
    <t>Parliamentary Constituencies by Settlements</t>
  </si>
  <si>
    <t>Age by Sex (5 Year Bands)</t>
  </si>
  <si>
    <t>LGDs by Settlements</t>
  </si>
  <si>
    <t>Age by Sex (Geography Down Side)</t>
  </si>
  <si>
    <t>Age Structure by Sex</t>
  </si>
  <si>
    <t>Household Size by Accommodation Type</t>
  </si>
  <si>
    <t>Highest Level of Qualifications by Ethnicity</t>
  </si>
  <si>
    <t>Communal Establishment Type by Age and Person Type</t>
  </si>
  <si>
    <t>Sex and Age and Level of Qualifications by Occupation</t>
  </si>
  <si>
    <t>Age and Highest Level of Qualification by Sex, Community Background and Economic Activity</t>
  </si>
  <si>
    <t>Occupation and Economic Activity by Sex and Community Background</t>
  </si>
  <si>
    <t>Country of Birth by Sex and Age (Greenland, Sri Lanka)</t>
  </si>
  <si>
    <t>Health and Care</t>
  </si>
  <si>
    <t>Age of Household Reference Person by Household Dependent Children and Tenure and Household Size</t>
  </si>
  <si>
    <t>Age Distribution of Migrants and Non-Migrants and Relative Healthiness</t>
  </si>
  <si>
    <t>Age and Limiting Long-Term Illness of Non-Immigrants</t>
  </si>
  <si>
    <t>Age and General Health of Internal Migrants by Address One Year Ago</t>
  </si>
  <si>
    <t>Age and General Health of Non-Immigrants</t>
  </si>
  <si>
    <t>Age and Limiting Long-Term Illness of Immigrants</t>
  </si>
  <si>
    <t>Age and General Health of Immigrants</t>
  </si>
  <si>
    <t>Sex and Ethnic Group by Country of Birth</t>
  </si>
  <si>
    <t>Sex and Economic Activity by Country of Birth</t>
  </si>
  <si>
    <t>Sex and Age by Country of Birth of Employed Persons</t>
  </si>
  <si>
    <t>Sex and Hours Worked by Country of Birth of Employed Persons</t>
  </si>
  <si>
    <t>Sex and Industry by Country of Birth of Employed Persons</t>
  </si>
  <si>
    <t>Sex and Occupation by Country of Birth of Employed Persons</t>
  </si>
  <si>
    <t>Sex and Approximated Social Grade by Age (Single Years)</t>
  </si>
  <si>
    <t>Age by Sex and Marital Status (Single Years)</t>
  </si>
  <si>
    <t>Sex and Age by Economic Activity (Single Years)</t>
  </si>
  <si>
    <t>Marital Status by Sex and Age</t>
  </si>
  <si>
    <t>Working and Pensionable Age</t>
  </si>
  <si>
    <t>Industry and Employment Status (Workplace Population)</t>
  </si>
  <si>
    <t>Age by Sex and Migration</t>
  </si>
  <si>
    <t>Tenure and Age of Household Reference Person (HRP) by Religion</t>
  </si>
  <si>
    <t>Address One Year Ago by Sex and Age</t>
  </si>
  <si>
    <t>Sex and Age by Ethnic Group (5 Year Age Groups)</t>
  </si>
  <si>
    <t>Limiting Long-Term Illness and Economic Activity by Sex and Age</t>
  </si>
  <si>
    <t>Approximated Social Grade and Sex by General Health</t>
  </si>
  <si>
    <t>Family Type by Sex and Age</t>
  </si>
  <si>
    <t>Provision of Unpaid Care by Sex and Age</t>
  </si>
  <si>
    <t>Age and Number of Dependent Children by Economic Activity</t>
  </si>
  <si>
    <t>Age by Sex and Country of Birth</t>
  </si>
  <si>
    <t>Qualifications and Industry by Occupation</t>
  </si>
  <si>
    <t>Age and Economic Activity by Sex and Ethnic Group</t>
  </si>
  <si>
    <t>Highest Level of Qualification and Occupation (Workplace Population)</t>
  </si>
  <si>
    <t>Community Background and Economic Activity by Qualifications and Age</t>
  </si>
  <si>
    <t>Sex and Economic Activity by Ethnic Group</t>
  </si>
  <si>
    <t>Sex and Ethnic Group by Age</t>
  </si>
  <si>
    <t>Type of Communal Establishment by Sex and Age and Marital Status</t>
  </si>
  <si>
    <t>Sex and Type of Communal Establishment by Age</t>
  </si>
  <si>
    <t>Ethnic Group and Age by Sex and Country of Birth</t>
  </si>
  <si>
    <t>Sex and Economic Activity and Industry by Occupation</t>
  </si>
  <si>
    <t>Sex and Economic Activity by Ethnic Group and Provision of Unpaid Care</t>
  </si>
  <si>
    <t>Sex and Economic Activity by Religion and Provision of Unpaid Care</t>
  </si>
  <si>
    <t>Provision of Unpaid Care and General Health by Sex and Age and Ethnic Group</t>
  </si>
  <si>
    <t>Provision of Unpaid Care and General Health by Sex and Age and Religion</t>
  </si>
  <si>
    <t>Ethnicity by Sex and Age</t>
  </si>
  <si>
    <t>Qualifications by Age and Sex</t>
  </si>
  <si>
    <t>Approximated Social Grade by Economic Activity and Highest Qualifications</t>
  </si>
  <si>
    <t>Religion by Age and Sex</t>
  </si>
  <si>
    <t>Ethnicity by Sex, Limiting Long-Term Illness and General Health</t>
  </si>
  <si>
    <t>Economic Activity by Age (5 Year) and Highest Level of Qualifications</t>
  </si>
  <si>
    <t>Occupation by Age (5 Year) and Highest Level of Qualifications</t>
  </si>
  <si>
    <t>Sex and Age (Single Year)</t>
  </si>
  <si>
    <t>Health and LLTI by Sex and Age</t>
  </si>
  <si>
    <t>Sex and Industry (2 Digit) by Employment Status and Hours Worked</t>
  </si>
  <si>
    <t>Age by Sex and Industry (Workplace Population)</t>
  </si>
  <si>
    <t>Age of Parents by Number and Age of Dependent Children</t>
  </si>
  <si>
    <t>Household Dependents and Carers</t>
  </si>
  <si>
    <t>Country of Birth and Age by Marital Status</t>
  </si>
  <si>
    <t>Sex and Ethnicity by Age</t>
  </si>
  <si>
    <t>Provision of Unpaid Care and Ethnicity by Age</t>
  </si>
  <si>
    <t>Occupation (3 Digit) by Community Background and Sex</t>
  </si>
  <si>
    <t>Approximated Social Grade by Age and Sex</t>
  </si>
  <si>
    <t>Economic Activity and LLTI by Sex and Age</t>
  </si>
  <si>
    <t>Approximated Social Grade by Age and Sex (Alt Age Breakdown)</t>
  </si>
  <si>
    <t>Sex and Age by General Health and Provision of Unpaid Care</t>
  </si>
  <si>
    <t>Sex and Age by Ethnic Group</t>
  </si>
  <si>
    <t>Age and Sex of Parents</t>
  </si>
  <si>
    <t>Occupation and Qualifications by Industry (Full Detail)</t>
  </si>
  <si>
    <t>Age of Full-Time Students by Economic Activity and Hours Worked</t>
  </si>
  <si>
    <t>Occupation and Industry</t>
  </si>
  <si>
    <t>Economic Activity and Hours Worked by Sex</t>
  </si>
  <si>
    <t>Employment Status and Sex by Industry (Full Detail)</t>
  </si>
  <si>
    <t>Economic Activity by Age and Sex</t>
  </si>
  <si>
    <t>Economic Activity and Household Size by Age and Sex</t>
  </si>
  <si>
    <t>Family Type by Age and Sex</t>
  </si>
  <si>
    <t>Sex and Economic Activity by General Health and Provision of Unpaid Care</t>
  </si>
  <si>
    <t>Dependent Persons in Households by Non-Dependents in Households</t>
  </si>
  <si>
    <t>Limiting Long-Term Illness and Tenure by Migration (Households) - Not including Outflow</t>
  </si>
  <si>
    <t>Limiting Long-Term Illness and Number of Adults in Household by Migration (Households)</t>
  </si>
  <si>
    <t>Dependent Children in Households</t>
  </si>
  <si>
    <t>Age of HRP by Number of Adults in Employment</t>
  </si>
  <si>
    <t>Number of Dependent Children in Households (Households)</t>
  </si>
  <si>
    <t>Children in Households by Qualifications of HRP</t>
  </si>
  <si>
    <t>Theme Table on Age of All Dependent Children in Households</t>
  </si>
  <si>
    <t>Theme Table on Country of Birth</t>
  </si>
  <si>
    <t>Theme Table on Parents</t>
  </si>
  <si>
    <t>Theme Table on Border Region</t>
  </si>
  <si>
    <t>Theme Table on Ethnicity</t>
  </si>
  <si>
    <t>Theme Table on Tenure</t>
  </si>
  <si>
    <t>Theme Table on Workplace</t>
  </si>
  <si>
    <t>Theme Table on HRPs</t>
  </si>
  <si>
    <t>Theme Table on Persons of Working Age</t>
  </si>
  <si>
    <t>Employed Persons in The Fishing Industry and Fishing Related Manufacturing Industry</t>
  </si>
  <si>
    <t>Theme Table on Industry and Occupation</t>
  </si>
  <si>
    <t>Age and Sex by Community Background for Economically Active Persons of Working Age</t>
  </si>
  <si>
    <t>Selected Age Groups by Sex for Persons Born in Wales Usually Resident in Northern Ireland</t>
  </si>
  <si>
    <t>Section 75 Categories for Irish Travellers</t>
  </si>
  <si>
    <t>Sex and Community Background by Ward for Working Age Population</t>
  </si>
  <si>
    <t>Sex and Community Background by Ward for Economically Active Population of Working Age</t>
  </si>
  <si>
    <t>Age and Economic Activity by Sex and Community Background for Working Age Population</t>
  </si>
  <si>
    <t>Age for Unemployed Persons</t>
  </si>
  <si>
    <t>Age and Gender for Lone Parents</t>
  </si>
  <si>
    <t>Section 75 Groupings for DVLNI offices</t>
  </si>
  <si>
    <t>Country of Birth for Border Region</t>
  </si>
  <si>
    <t>Knowledge of Irish by Adults in Households with/without Dependent Children</t>
  </si>
  <si>
    <t>Age for Persons with No Qualifications</t>
  </si>
  <si>
    <t>Theme Table on Lone Parents with Dependent Children</t>
  </si>
  <si>
    <t>Male Parents with Dependent Children by Age</t>
  </si>
  <si>
    <t>Theme Table on Female Parents with Dependent Children</t>
  </si>
  <si>
    <t>Households with Persons Aged 16 and Over</t>
  </si>
  <si>
    <t>Single Year of Age by Ward for Persons Aged 0 to 15</t>
  </si>
  <si>
    <t>Method of Travel to Work by Workplace and Place of Residence</t>
  </si>
  <si>
    <t>Distance to Place of Work</t>
  </si>
  <si>
    <t>Occupation by Method of Travel to Work (Workplace by Residence)</t>
  </si>
  <si>
    <t>NS-SeC by Country of Birth</t>
  </si>
  <si>
    <t>Sex and Age (Single Year) by NS-SeC of HRP</t>
  </si>
  <si>
    <t>Sex and Age by NS-SeC of HRP</t>
  </si>
  <si>
    <t>Religion and NS-SeC by Distance to Place of Work</t>
  </si>
  <si>
    <t>NS-SeC of Parent by Number and Qualifications of Dependent Children</t>
  </si>
  <si>
    <t>Sex and Age by NS-SeC</t>
  </si>
  <si>
    <t>Workplace + origin-Destination Stats (30 Table Workbook)</t>
  </si>
  <si>
    <t>Community Background (Religion or Religion Brought Up In)</t>
  </si>
  <si>
    <t>NS-SeC and Age by Sex and Community Background (Religion or Religion Brought Up In) (S349 by Age Groups)</t>
  </si>
  <si>
    <t>Sex and Community Background: Religion or Religion Brought Up In for Unemployed Persons of Working Age</t>
  </si>
  <si>
    <t>Sex and Community Background: Religion or Religion Brought Up In for Economically Active Persons</t>
  </si>
  <si>
    <t>Highest Level of Qualification by Community Background (Religion or Religion Brought Up In)</t>
  </si>
  <si>
    <t>Community Background (Religion or Religion Brought Up In) and Occupation by Economic Activity</t>
  </si>
  <si>
    <t>Resident Type by Sex and Age (5yr groups to 95+)</t>
  </si>
  <si>
    <t>Resident Type by Sex and Age (0-4,5-9,10-15,16-19,5yr groups, 80+)</t>
  </si>
  <si>
    <t>Dependent Children in Households with only One Adult</t>
  </si>
  <si>
    <t>Dependent Persons in Households with only One Non-Dependent</t>
  </si>
  <si>
    <t>Full-Time Students Aged 16 to 19 in a Family with Parent(s)</t>
  </si>
  <si>
    <t>This spreadsheet contains descriptions of all commissioned tables from the 2001 Census. You can view a list of all the tables, in table identifier order, by clicking on the List of Tables tab below. Alternatively, you can identify tables of interest by entering the topics of interest (e.g. age, ethnic group) in cells E8-E11. The relevant tables will be listed below, along with information on the geography for which the table is available. All tables listed can be obtained from Census Customer Services.</t>
  </si>
  <si>
    <t>Usually Resident Population by four broad age bands and sex</t>
  </si>
  <si>
    <t>LGD2014 (New 11 Districts)</t>
  </si>
  <si>
    <t>EXT20130924</t>
  </si>
  <si>
    <t>ethnic group by country of birth ethnicity</t>
  </si>
  <si>
    <t>ethnic group by age ethnicity</t>
  </si>
  <si>
    <t>knowledge of irish by ethnic group ethnicity</t>
  </si>
  <si>
    <t>ethnic group ethnicity</t>
  </si>
  <si>
    <t>sex and ethnic group by country of birth ethnicity</t>
  </si>
  <si>
    <t>sex and age by ethnic group (5 year age groups) ethnicity</t>
  </si>
  <si>
    <t>occupation by ethnic group by limiting long-term illness (llti) ethnicity</t>
  </si>
  <si>
    <t>age and economic activity by sex and ethnic group ethnicity</t>
  </si>
  <si>
    <t>sex and economic activity by ethnic group ethnicity</t>
  </si>
  <si>
    <t>sex and ethnic group by age ethnicity</t>
  </si>
  <si>
    <t>ethnic group and age by sex and country of birth ethnicity</t>
  </si>
  <si>
    <t>sex and economic activity by ethnic group and provision of unpaid care ethnicity</t>
  </si>
  <si>
    <t>provision of unpaid care and general health by sex and age and ethnic group ethnicity</t>
  </si>
  <si>
    <t>ethnicity by sex and age ethnic group</t>
  </si>
  <si>
    <t>ethnicity by age ethnic group</t>
  </si>
  <si>
    <t>theme table on ethnicity ethnic group</t>
  </si>
  <si>
    <t>provision of unpaid care and ethnicity by age ethnic group</t>
  </si>
  <si>
    <t>sex and ethnicity by age ethnic group</t>
  </si>
  <si>
    <t>sex and age by ethnic group ethnicity</t>
  </si>
  <si>
    <t>religion by ethnic group ethnicity</t>
  </si>
  <si>
    <t>sex and highest level of qualification by ethnic group ethnicity</t>
  </si>
  <si>
    <t xml:space="preserve">highest level of qualifications by ethnicity ethnic group </t>
  </si>
  <si>
    <t>knowledge of irish by limiting long-term illness llti</t>
  </si>
  <si>
    <t>age and limiting long-term illness of non-immigrants llti</t>
  </si>
  <si>
    <t>Age and Limiting Long-Term Illness of Internal Migrants by Address One Year Ago</t>
  </si>
  <si>
    <t>age and limiting long-term illness of internal migrants by address one year ago llti</t>
  </si>
  <si>
    <t>age and limiting long-term illness of immigrants llti</t>
  </si>
  <si>
    <t>limiting long-term illness and tenure by migration (households) - not including outflow llti</t>
  </si>
  <si>
    <t>limiting long-term illness and economic activity by sex and age llti</t>
  </si>
  <si>
    <t>limiting long-term illness and number of adults in household by migration (households) llti</t>
  </si>
  <si>
    <t>Qualifications and Limiting Long-Term Illness by Age</t>
  </si>
  <si>
    <t>qualifications and limiting long-term illness by age llti</t>
  </si>
  <si>
    <t>ethnicity by sex, limiting long-term illness and general health ethnic group llti</t>
  </si>
  <si>
    <t>health and llti by sex and age limiting long-term illness</t>
  </si>
  <si>
    <t>limiting long-term illness by general health llti</t>
  </si>
  <si>
    <t>age and sex by community background for economically active persons of working age religion or religion brought up in</t>
  </si>
  <si>
    <t>age and highest level of qualification by sex, community background and economic activity religion or religion brought up in</t>
  </si>
  <si>
    <t>occupation and economic activity by sex and community background religion or religion brought up in</t>
  </si>
  <si>
    <t>community background (religion or religion brought up in) by country of birth</t>
  </si>
  <si>
    <t>Community Background (Religion or Religion Brought Up In) by Country of Birth</t>
  </si>
  <si>
    <t>education related occupation and industry by sex and community background religion or religion brought up in</t>
  </si>
  <si>
    <t>sex and community background by ward for working age population religion or religion brought up in</t>
  </si>
  <si>
    <t>sex and community background by ward for economically active population of working age religion or religion brought up in</t>
  </si>
  <si>
    <t>age and economic activity by sex and community background for working age population religion or religion brought up in</t>
  </si>
  <si>
    <t>medical related occupation and industry by sex and community background religion or religion brought up in</t>
  </si>
  <si>
    <t>community background (workplace population) religion or religion brought up in</t>
  </si>
  <si>
    <t>community background by occupation religion or religion brought up in</t>
  </si>
  <si>
    <t>community background and economic activity by qualifications and age religion or religion brought up in</t>
  </si>
  <si>
    <t>community background by age religion or religion brought up in</t>
  </si>
  <si>
    <t>community background religion or religion brought up in</t>
  </si>
  <si>
    <t>occupation (4-digit) by community background religion or religion brought up in</t>
  </si>
  <si>
    <t>community background by economic activity religion or religion brought up in</t>
  </si>
  <si>
    <t>community background by occupation (4-digit selection) religion or religion brought up in</t>
  </si>
  <si>
    <t>community background by country of birth religion or religion brought up in</t>
  </si>
  <si>
    <t>community background of spouse religion or religion brought up in</t>
  </si>
  <si>
    <t>occupation (3 digit) by community background and sex religion or religion brought up in</t>
  </si>
  <si>
    <t>Education Related Occupation and Industry by Sex and Community Background</t>
  </si>
  <si>
    <t>Household Type (UV68)</t>
  </si>
  <si>
    <t>Resident Type by Sex and Age (0-15, 16, 17, 18, 19, 20, 21, 22, 23, 24, 25+)</t>
  </si>
  <si>
    <t>resident type by sex and age (0-15, 16, 17, 18, 19, 20, 21, 22, 23, 24, 25+)</t>
  </si>
  <si>
    <t>Age Distribution of Migrants and Non-Migrants and Relative Healthiness based on General Health in the Last 12 Months</t>
  </si>
  <si>
    <t>Medical Related Occupation and Industry by Sex and Community Background</t>
  </si>
  <si>
    <t>Accommodation Type by Household Structure</t>
  </si>
  <si>
    <t>accommodation type by household structure</t>
  </si>
  <si>
    <t>Pensioner Households</t>
  </si>
  <si>
    <t>Industry (SIC 15 - 3 Digit Selection)</t>
  </si>
  <si>
    <t>Section 75 Groupings (incl Marital Status) for DVLNI offices</t>
  </si>
  <si>
    <t>section 75 groupings (incl marital status) for dvlni offices</t>
  </si>
  <si>
    <t>Pensioners</t>
  </si>
  <si>
    <t>Pensioner Couples</t>
  </si>
  <si>
    <t>Sex and Highest Level of Qualification by Ethnic Group</t>
  </si>
  <si>
    <t>age of hrp by number of adults in employment household reference person</t>
  </si>
  <si>
    <t>children in households by qualifications of hrp household reference person</t>
  </si>
  <si>
    <t>age of hrp by tenure household reference person</t>
  </si>
  <si>
    <t>theme table on hrps household reference person</t>
  </si>
  <si>
    <t>ns-sec by country of birth national statistics socio-economic classification</t>
  </si>
  <si>
    <t>ns-sec and age by sex and community background (religion or religion brought up in) (s349 by age groups) national statistics socio-economic classification</t>
  </si>
  <si>
    <t>sex and age (single year) by ns-sec of hrp household reference person national statistics socio-economic classification</t>
  </si>
  <si>
    <t>ns-sec by age national statistics socio-economic classification</t>
  </si>
  <si>
    <t>sex and age by ns-sec of hrp household reference person national statistics socio-economic classification</t>
  </si>
  <si>
    <t>religion and ns-sec by distance to place of work national statistics socio-economic classification</t>
  </si>
  <si>
    <t>ns-sec of parent by number and qualifications of dependent children national statistics socio-economic classification</t>
  </si>
  <si>
    <t>sex and age by ns-sec national statistics socio-economic classification</t>
  </si>
  <si>
    <t>usually resident population by four broad age bands and sex LGD2014</t>
  </si>
  <si>
    <t>Usually Resident Population by broad age bands (administrative geographies)</t>
  </si>
  <si>
    <t>Usually Resident Population and Households (administrative geographies)</t>
  </si>
  <si>
    <t>LGD, LGD2014 (New 11 Districts)</t>
  </si>
  <si>
    <t>-</t>
  </si>
  <si>
    <t>This document will be updated as commissioned tables are published.</t>
  </si>
</sst>
</file>

<file path=xl/styles.xml><?xml version="1.0" encoding="utf-8"?>
<styleSheet xmlns="http://schemas.openxmlformats.org/spreadsheetml/2006/main">
  <numFmts count="1">
    <numFmt numFmtId="164" formatCode="yyyy\-mm\-dd;@"/>
  </numFmts>
  <fonts count="12">
    <font>
      <sz val="10"/>
      <name val="Arial"/>
    </font>
    <font>
      <b/>
      <sz val="10"/>
      <name val="Arial"/>
      <family val="2"/>
    </font>
    <font>
      <b/>
      <i/>
      <sz val="10"/>
      <name val="Arial"/>
      <family val="2"/>
    </font>
    <font>
      <sz val="8"/>
      <name val="Arial"/>
      <family val="2"/>
    </font>
    <font>
      <b/>
      <sz val="12"/>
      <color indexed="9"/>
      <name val="Arial"/>
      <family val="2"/>
    </font>
    <font>
      <sz val="12"/>
      <name val="Arial"/>
      <family val="2"/>
    </font>
    <font>
      <u/>
      <sz val="12"/>
      <color indexed="12"/>
      <name val="Arial"/>
      <family val="2"/>
    </font>
    <font>
      <b/>
      <sz val="12"/>
      <name val="Arial"/>
      <family val="2"/>
    </font>
    <font>
      <b/>
      <i/>
      <sz val="12"/>
      <color indexed="9"/>
      <name val="Arial"/>
      <family val="2"/>
    </font>
    <font>
      <b/>
      <sz val="12"/>
      <color rgb="FFFF0000"/>
      <name val="Arial"/>
      <family val="2"/>
    </font>
    <font>
      <sz val="12"/>
      <name val="Antique Olive"/>
      <family val="2"/>
    </font>
    <font>
      <b/>
      <i/>
      <sz val="12"/>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rgb="FFBDBD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s>
  <cellStyleXfs count="1">
    <xf numFmtId="0" fontId="0" fillId="0" borderId="0"/>
  </cellStyleXfs>
  <cellXfs count="64">
    <xf numFmtId="0" fontId="0" fillId="0" borderId="0" xfId="0"/>
    <xf numFmtId="0" fontId="1" fillId="0" borderId="0" xfId="0" applyFont="1"/>
    <xf numFmtId="0" fontId="0" fillId="0" borderId="0" xfId="0" applyAlignment="1">
      <alignment vertical="top" wrapText="1"/>
    </xf>
    <xf numFmtId="0" fontId="0" fillId="0" borderId="0" xfId="0" applyProtection="1"/>
    <xf numFmtId="0" fontId="0" fillId="0" borderId="0" xfId="0" applyAlignment="1" applyProtection="1">
      <alignment vertical="top"/>
    </xf>
    <xf numFmtId="0" fontId="0" fillId="0" borderId="0" xfId="0" applyAlignment="1">
      <alignment vertical="top"/>
    </xf>
    <xf numFmtId="0" fontId="0" fillId="0" borderId="0" xfId="0" applyAlignment="1"/>
    <xf numFmtId="0" fontId="2" fillId="0" borderId="0" xfId="0" applyFont="1"/>
    <xf numFmtId="0" fontId="1" fillId="0" borderId="0" xfId="0" applyFont="1" applyAlignment="1">
      <alignment wrapText="1"/>
    </xf>
    <xf numFmtId="0" fontId="0" fillId="0" borderId="0" xfId="0" applyAlignment="1">
      <alignment wrapText="1"/>
    </xf>
    <xf numFmtId="0" fontId="2" fillId="0" borderId="0" xfId="0" applyFont="1" applyAlignment="1">
      <alignment wrapText="1"/>
    </xf>
    <xf numFmtId="0" fontId="0" fillId="0" borderId="0" xfId="0" applyAlignment="1" applyProtection="1">
      <alignment wrapText="1"/>
    </xf>
    <xf numFmtId="0" fontId="5" fillId="0" borderId="0" xfId="0" applyFont="1"/>
    <xf numFmtId="0" fontId="6" fillId="0" borderId="0" xfId="0" applyFont="1" applyAlignment="1">
      <alignment horizontal="left"/>
    </xf>
    <xf numFmtId="0" fontId="7" fillId="0" borderId="0" xfId="0" applyFont="1"/>
    <xf numFmtId="0" fontId="8" fillId="2" borderId="1" xfId="0"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0" borderId="0" xfId="0" applyFont="1" applyAlignment="1">
      <alignment vertical="center"/>
    </xf>
    <xf numFmtId="0" fontId="4" fillId="2" borderId="1" xfId="0" applyFont="1" applyFill="1" applyBorder="1" applyAlignment="1">
      <alignment vertical="center"/>
    </xf>
    <xf numFmtId="0" fontId="5" fillId="0" borderId="1" xfId="0" applyFont="1" applyBorder="1" applyAlignment="1">
      <alignment vertical="center"/>
    </xf>
    <xf numFmtId="15" fontId="4" fillId="2" borderId="1" xfId="0" applyNumberFormat="1" applyFont="1" applyFill="1" applyBorder="1" applyAlignment="1">
      <alignment vertical="center"/>
    </xf>
    <xf numFmtId="0" fontId="5" fillId="0" borderId="1" xfId="0" applyFont="1" applyBorder="1" applyAlignment="1">
      <alignment vertical="center" wrapText="1"/>
    </xf>
    <xf numFmtId="0" fontId="9" fillId="0" borderId="0" xfId="0" applyFont="1" applyAlignment="1">
      <alignment vertical="center" wrapText="1"/>
    </xf>
    <xf numFmtId="0" fontId="7" fillId="0" borderId="0" xfId="0" applyFont="1" applyAlignment="1" applyProtection="1">
      <alignment vertical="center"/>
    </xf>
    <xf numFmtId="0" fontId="5" fillId="0" borderId="0" xfId="0" applyFont="1" applyAlignment="1" applyProtection="1">
      <alignment vertical="center"/>
    </xf>
    <xf numFmtId="0" fontId="5" fillId="0" borderId="0" xfId="0" applyFont="1" applyBorder="1" applyAlignment="1" applyProtection="1">
      <alignment vertical="center"/>
    </xf>
    <xf numFmtId="0" fontId="5" fillId="0" borderId="1" xfId="0" applyFont="1" applyBorder="1" applyAlignment="1" applyProtection="1">
      <alignment vertical="center"/>
    </xf>
    <xf numFmtId="0" fontId="7" fillId="3" borderId="2" xfId="0" applyFont="1" applyFill="1" applyBorder="1" applyAlignment="1" applyProtection="1">
      <alignment vertical="center"/>
    </xf>
    <xf numFmtId="0" fontId="7" fillId="3" borderId="2" xfId="0" applyFont="1" applyFill="1" applyBorder="1" applyAlignment="1">
      <alignment horizontal="center" vertical="center" wrapText="1"/>
    </xf>
    <xf numFmtId="0" fontId="7" fillId="0" borderId="0" xfId="0" applyFont="1" applyBorder="1" applyAlignment="1" applyProtection="1">
      <alignment vertical="center"/>
    </xf>
    <xf numFmtId="0" fontId="5" fillId="3" borderId="1" xfId="0" applyFont="1" applyFill="1" applyBorder="1" applyAlignment="1" applyProtection="1">
      <alignment vertical="center"/>
    </xf>
    <xf numFmtId="0" fontId="10" fillId="0" borderId="4" xfId="0" applyFont="1" applyBorder="1" applyAlignment="1">
      <alignment horizontal="center" vertical="center" wrapText="1"/>
    </xf>
    <xf numFmtId="0" fontId="5" fillId="0" borderId="5" xfId="0" applyFont="1" applyBorder="1" applyAlignment="1">
      <alignment horizontal="left" vertical="center" wrapText="1"/>
    </xf>
    <xf numFmtId="0" fontId="5" fillId="0" borderId="5" xfId="0" applyFont="1" applyBorder="1" applyAlignment="1">
      <alignment vertical="center" wrapText="1"/>
    </xf>
    <xf numFmtId="0" fontId="11" fillId="0" borderId="1" xfId="0" applyFont="1" applyBorder="1" applyAlignment="1" applyProtection="1">
      <alignment vertical="center"/>
    </xf>
    <xf numFmtId="0" fontId="5" fillId="0" borderId="3" xfId="0" applyFont="1" applyBorder="1" applyAlignment="1" applyProtection="1">
      <alignment vertical="center"/>
    </xf>
    <xf numFmtId="0" fontId="10" fillId="0" borderId="4"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3" xfId="0" applyFont="1" applyBorder="1" applyAlignment="1">
      <alignment vertical="center"/>
    </xf>
    <xf numFmtId="0" fontId="5" fillId="0" borderId="0" xfId="0" applyFont="1" applyBorder="1" applyAlignment="1">
      <alignment vertical="center"/>
    </xf>
    <xf numFmtId="0" fontId="10" fillId="0" borderId="4" xfId="0" applyFont="1" applyFill="1" applyBorder="1" applyAlignment="1" applyProtection="1">
      <alignment horizontal="center" vertical="center" wrapText="1"/>
      <protection locked="0"/>
    </xf>
    <xf numFmtId="0" fontId="5" fillId="0" borderId="5" xfId="0" applyFont="1" applyFill="1" applyBorder="1" applyAlignment="1">
      <alignment vertical="center" wrapText="1"/>
    </xf>
    <xf numFmtId="0" fontId="5" fillId="0" borderId="4" xfId="0" applyFont="1" applyBorder="1" applyAlignment="1">
      <alignment horizontal="center" vertical="center" wrapText="1"/>
    </xf>
    <xf numFmtId="0" fontId="7" fillId="0" borderId="0" xfId="0" applyFont="1" applyAlignment="1" applyProtection="1">
      <alignment vertical="center" wrapText="1"/>
    </xf>
    <xf numFmtId="0" fontId="5" fillId="0" borderId="0" xfId="0" applyFont="1" applyAlignment="1">
      <alignment vertical="center" wrapText="1"/>
    </xf>
    <xf numFmtId="0" fontId="5" fillId="0" borderId="0" xfId="0" applyFont="1" applyAlignment="1" applyProtection="1">
      <alignment vertical="center" wrapText="1"/>
    </xf>
    <xf numFmtId="0" fontId="5" fillId="0" borderId="0" xfId="0" applyFont="1" applyFill="1" applyAlignment="1" applyProtection="1">
      <alignment vertical="center" wrapText="1"/>
    </xf>
    <xf numFmtId="0" fontId="7" fillId="0" borderId="0" xfId="0" applyFont="1" applyFill="1" applyAlignment="1" applyProtection="1">
      <alignment horizontal="center" vertical="center" wrapText="1"/>
    </xf>
    <xf numFmtId="0" fontId="5" fillId="0" borderId="1" xfId="0" applyFont="1" applyBorder="1" applyAlignment="1" applyProtection="1">
      <alignment vertical="center" wrapText="1"/>
    </xf>
    <xf numFmtId="0" fontId="5" fillId="0" borderId="0" xfId="0" applyFont="1" applyBorder="1" applyAlignment="1" applyProtection="1">
      <alignment vertical="center" wrapText="1"/>
    </xf>
    <xf numFmtId="0" fontId="7" fillId="3" borderId="2" xfId="0" applyFont="1" applyFill="1" applyBorder="1" applyAlignment="1" applyProtection="1">
      <alignment vertical="center" wrapText="1"/>
    </xf>
    <xf numFmtId="164" fontId="5" fillId="0" borderId="0" xfId="0" applyNumberFormat="1" applyFont="1" applyAlignment="1">
      <alignment vertical="center" wrapText="1"/>
    </xf>
    <xf numFmtId="0" fontId="5" fillId="0" borderId="0" xfId="0" applyFont="1" applyBorder="1" applyAlignment="1" applyProtection="1">
      <alignment horizontal="center" vertical="center" wrapText="1"/>
    </xf>
    <xf numFmtId="0" fontId="5" fillId="0" borderId="5" xfId="0" applyFont="1" applyBorder="1" applyAlignment="1" applyProtection="1">
      <alignment vertical="center" wrapText="1"/>
    </xf>
    <xf numFmtId="0" fontId="5" fillId="0" borderId="4" xfId="0" applyFont="1" applyBorder="1" applyAlignment="1" applyProtection="1">
      <alignment vertical="center" wrapText="1"/>
    </xf>
    <xf numFmtId="14" fontId="5" fillId="0" borderId="0" xfId="0" applyNumberFormat="1" applyFont="1" applyBorder="1" applyAlignment="1" applyProtection="1">
      <alignment vertical="center" wrapText="1"/>
    </xf>
    <xf numFmtId="0" fontId="7" fillId="3" borderId="6" xfId="0" applyFont="1" applyFill="1" applyBorder="1" applyAlignment="1" applyProtection="1">
      <alignment vertical="center" wrapText="1"/>
    </xf>
    <xf numFmtId="0" fontId="5" fillId="0" borderId="0" xfId="0" applyFont="1" applyAlignment="1">
      <alignment horizontal="left" wrapText="1"/>
    </xf>
    <xf numFmtId="0" fontId="4" fillId="2" borderId="7" xfId="0" applyFont="1" applyFill="1" applyBorder="1" applyAlignment="1">
      <alignment horizontal="left"/>
    </xf>
    <xf numFmtId="0" fontId="4" fillId="2" borderId="0" xfId="0" applyFont="1" applyFill="1" applyBorder="1" applyAlignment="1">
      <alignment horizontal="left"/>
    </xf>
    <xf numFmtId="0" fontId="5" fillId="0" borderId="0" xfId="0" applyFont="1" applyAlignment="1">
      <alignment wrapText="1"/>
    </xf>
    <xf numFmtId="0" fontId="9" fillId="0" borderId="0" xfId="0" applyFont="1" applyAlignment="1">
      <alignment horizontal="left" vertical="center" wrapText="1"/>
    </xf>
    <xf numFmtId="0" fontId="5" fillId="4"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W302"/>
  <sheetViews>
    <sheetView tabSelected="1" zoomScaleNormal="100" workbookViewId="0">
      <pane ySplit="15" topLeftCell="A16" activePane="bottomLeft" state="frozen"/>
      <selection pane="bottomLeft" activeCell="B8" sqref="B8"/>
    </sheetView>
  </sheetViews>
  <sheetFormatPr defaultRowHeight="15"/>
  <cols>
    <col min="1" max="1" width="19.5703125" style="12" customWidth="1"/>
    <col min="2" max="2" width="103.42578125" style="12" customWidth="1"/>
    <col min="3" max="3" width="33.7109375" style="12" customWidth="1"/>
    <col min="4" max="4" width="36.42578125" style="12" customWidth="1"/>
    <col min="5" max="5" width="19.42578125" style="13" customWidth="1"/>
    <col min="6" max="6" width="16.85546875" style="12" bestFit="1" customWidth="1"/>
    <col min="7" max="7" width="13.7109375" style="12" customWidth="1"/>
    <col min="8" max="16384" width="9.140625" style="12"/>
  </cols>
  <sheetData>
    <row r="2" spans="1:23" ht="15.75">
      <c r="A2" s="59" t="s">
        <v>23</v>
      </c>
      <c r="B2" s="60"/>
      <c r="C2" s="60"/>
      <c r="D2" s="60"/>
      <c r="E2" s="60"/>
      <c r="F2" s="60"/>
    </row>
    <row r="3" spans="1:23" ht="15.75">
      <c r="A3" s="14"/>
    </row>
    <row r="4" spans="1:23" ht="12.75" customHeight="1">
      <c r="A4" s="58" t="s">
        <v>1184</v>
      </c>
      <c r="B4" s="58"/>
      <c r="C4" s="58"/>
      <c r="D4" s="58"/>
      <c r="E4" s="58"/>
      <c r="F4" s="58"/>
    </row>
    <row r="5" spans="1:23">
      <c r="A5" s="58"/>
      <c r="B5" s="58"/>
      <c r="C5" s="58"/>
      <c r="D5" s="58"/>
      <c r="E5" s="58"/>
      <c r="F5" s="58"/>
    </row>
    <row r="6" spans="1:23">
      <c r="A6" s="58"/>
      <c r="B6" s="58"/>
      <c r="C6" s="58"/>
      <c r="D6" s="58"/>
      <c r="E6" s="58"/>
      <c r="F6" s="58"/>
    </row>
    <row r="7" spans="1:23">
      <c r="A7" s="61"/>
      <c r="B7" s="61"/>
    </row>
    <row r="8" spans="1:23">
      <c r="A8" s="15" t="s">
        <v>267</v>
      </c>
      <c r="B8" s="63"/>
      <c r="W8" s="12" t="str">
        <f>LOWER(B8)</f>
        <v/>
      </c>
    </row>
    <row r="9" spans="1:23">
      <c r="A9" s="15" t="s">
        <v>268</v>
      </c>
      <c r="B9" s="63"/>
      <c r="W9" s="12" t="str">
        <f>LOWER(B9)</f>
        <v/>
      </c>
    </row>
    <row r="10" spans="1:23" ht="15" customHeight="1">
      <c r="A10" s="15" t="s">
        <v>269</v>
      </c>
      <c r="B10" s="63"/>
      <c r="W10" s="12" t="str">
        <f>LOWER(B10)</f>
        <v/>
      </c>
    </row>
    <row r="11" spans="1:23" ht="15" customHeight="1">
      <c r="A11" s="15" t="s">
        <v>199</v>
      </c>
      <c r="B11" s="63"/>
      <c r="W11" s="12" t="str">
        <f>LOWER(B11)</f>
        <v/>
      </c>
    </row>
    <row r="12" spans="1:23" ht="15" customHeight="1">
      <c r="A12" s="23"/>
    </row>
    <row r="13" spans="1:23" ht="15.75">
      <c r="A13" s="62" t="s">
        <v>1276</v>
      </c>
      <c r="B13" s="62"/>
      <c r="C13" s="62"/>
      <c r="D13" s="62"/>
      <c r="E13" s="62"/>
      <c r="F13" s="62"/>
    </row>
    <row r="14" spans="1:23">
      <c r="W14" s="12" t="str">
        <f>LOWER(B10)</f>
        <v/>
      </c>
    </row>
    <row r="15" spans="1:23" s="18" customFormat="1" ht="30" customHeight="1">
      <c r="A15" s="16" t="s">
        <v>90</v>
      </c>
      <c r="B15" s="16" t="s">
        <v>106</v>
      </c>
      <c r="C15" s="17" t="s">
        <v>192</v>
      </c>
      <c r="D15" s="17" t="str">
        <f>'List of tables'!F3</f>
        <v>Table Population</v>
      </c>
      <c r="E15" s="16" t="s">
        <v>251</v>
      </c>
      <c r="F15" s="16" t="s">
        <v>107</v>
      </c>
    </row>
    <row r="16" spans="1:23" ht="30" customHeight="1">
      <c r="A16" s="19" t="str">
        <f>IF(ISNA(VLOOKUP((ROW(A16)-15),'List of tables'!$A$4:$H$298,2,FALSE))," ",VLOOKUP((ROW(A16)-15),'List of tables'!$A$4:$H$298,2,FALSE))</f>
        <v>EXT19910518</v>
      </c>
      <c r="B16" s="22" t="str">
        <f>IF(ISNA(VLOOKUP((ROW(B16)-15),'List of tables'!$A$4:$H$298,3,FALSE))," ",VLOOKUP((ROW(B16)-15),'List of tables'!$A$4:$H$298,3,FALSE))</f>
        <v>Communal Establishment Type by Age and Person Type</v>
      </c>
      <c r="C16" s="22" t="str">
        <f>IF(ISNA(VLOOKUP((ROW(C16)-15),'List of tables'!$A$4:$E$298,5,FALSE))," ",VLOOKUP((ROW(C16)-15),'List of tables'!$A$4:$E$298,5,FALSE))</f>
        <v>NI</v>
      </c>
      <c r="D16" s="22" t="str">
        <f>IF(ISNA(VLOOKUP((ROW(D16)-15),'List of tables'!$A$4:$H$298,6,FALSE))," ",VLOOKUP((ROW(D16)-15),'List of tables'!$A$4:$H$298,6,FALSE))</f>
        <v>All persons in communal establishments</v>
      </c>
      <c r="E16" s="17">
        <f>IF(ISNA(VLOOKUP((ROW(E16)-15),'List of tables'!$A$4:$H$298,7,FALSE))," ",VLOOKUP((ROW(E16)-15),'List of tables'!$A$4:$H$298,7,FALSE))</f>
        <v>1</v>
      </c>
      <c r="F16" s="21">
        <f>IF(ISNA(VLOOKUP((ROW(F16)-15),'List of tables'!$A$4:$H$298,8,FALSE))," ",VLOOKUP((ROW(F16)-15),'List of tables'!$A$4:$H$298,8,FALSE))</f>
        <v>33376</v>
      </c>
    </row>
    <row r="17" spans="1:6" ht="30" customHeight="1">
      <c r="A17" s="19" t="str">
        <f>IF(ISNA(VLOOKUP((ROW(A17)-15),'List of tables'!$A$4:$H$298,2,FALSE))," ",VLOOKUP((ROW(A17)-15),'List of tables'!$A$4:$H$298,2,FALSE))</f>
        <v>EXT20030207A</v>
      </c>
      <c r="B17" s="22" t="str">
        <f>IF(ISNA(VLOOKUP((ROW(B17)-15),'List of tables'!$A$4:$H$298,3,FALSE))," ",VLOOKUP((ROW(B17)-15),'List of tables'!$A$4:$H$298,3,FALSE))</f>
        <v>Age by Sex by Ward</v>
      </c>
      <c r="C17" s="22" t="str">
        <f>IF(ISNA(VLOOKUP((ROW(C17)-15),'List of tables'!$A$4:$E$298,5,FALSE))," ",VLOOKUP((ROW(C17)-15),'List of tables'!$A$4:$E$298,5,FALSE))</f>
        <v>WARD</v>
      </c>
      <c r="D17" s="22" t="str">
        <f>IF(ISNA(VLOOKUP((ROW(D17)-15),'List of tables'!$A$4:$H$298,6,FALSE))," ",VLOOKUP((ROW(D17)-15),'List of tables'!$A$4:$H$298,6,FALSE))</f>
        <v>All</v>
      </c>
      <c r="E17" s="17">
        <f>IF(ISNA(VLOOKUP((ROW(E17)-15),'List of tables'!$A$4:$H$298,7,FALSE))," ",VLOOKUP((ROW(E17)-15),'List of tables'!$A$4:$H$298,7,FALSE))</f>
        <v>1</v>
      </c>
      <c r="F17" s="21">
        <f>IF(ISNA(VLOOKUP((ROW(F17)-15),'List of tables'!$A$4:$H$298,8,FALSE))," ",VLOOKUP((ROW(F17)-15),'List of tables'!$A$4:$H$298,8,FALSE))</f>
        <v>37659</v>
      </c>
    </row>
    <row r="18" spans="1:6" ht="30" customHeight="1">
      <c r="A18" s="19" t="str">
        <f>IF(ISNA(VLOOKUP((ROW(A18)-15),'List of tables'!$A$4:$H$298,2,FALSE))," ",VLOOKUP((ROW(A18)-15),'List of tables'!$A$4:$H$298,2,FALSE))</f>
        <v>EXT20030406A</v>
      </c>
      <c r="B18" s="22" t="str">
        <f>IF(ISNA(VLOOKUP((ROW(B18)-15),'List of tables'!$A$4:$H$298,3,FALSE))," ",VLOOKUP((ROW(B18)-15),'List of tables'!$A$4:$H$298,3,FALSE))</f>
        <v>Single Year of Age by Ward for Persons Aged 0 to 15</v>
      </c>
      <c r="C18" s="22" t="str">
        <f>IF(ISNA(VLOOKUP((ROW(C18)-15),'List of tables'!$A$4:$E$298,5,FALSE))," ",VLOOKUP((ROW(C18)-15),'List of tables'!$A$4:$E$298,5,FALSE))</f>
        <v>WARD</v>
      </c>
      <c r="D18" s="22" t="str">
        <f>IF(ISNA(VLOOKUP((ROW(D18)-15),'List of tables'!$A$4:$H$298,6,FALSE))," ",VLOOKUP((ROW(D18)-15),'List of tables'!$A$4:$H$298,6,FALSE))</f>
        <v>Aged 0-15</v>
      </c>
      <c r="E18" s="17">
        <f>IF(ISNA(VLOOKUP((ROW(E18)-15),'List of tables'!$A$4:$H$298,7,FALSE))," ",VLOOKUP((ROW(E18)-15),'List of tables'!$A$4:$H$298,7,FALSE))</f>
        <v>1</v>
      </c>
      <c r="F18" s="21">
        <f>IF(ISNA(VLOOKUP((ROW(F18)-15),'List of tables'!$A$4:$H$298,8,FALSE))," ",VLOOKUP((ROW(F18)-15),'List of tables'!$A$4:$H$298,8,FALSE))</f>
        <v>37717</v>
      </c>
    </row>
    <row r="19" spans="1:6" ht="30" customHeight="1">
      <c r="A19" s="19" t="str">
        <f>IF(ISNA(VLOOKUP((ROW(A19)-15),'List of tables'!$A$4:$H$298,2,FALSE))," ",VLOOKUP((ROW(A19)-15),'List of tables'!$A$4:$H$298,2,FALSE))</f>
        <v>EXT20030409A</v>
      </c>
      <c r="B19" s="22" t="str">
        <f>IF(ISNA(VLOOKUP((ROW(B19)-15),'List of tables'!$A$4:$H$298,3,FALSE))," ",VLOOKUP((ROW(B19)-15),'List of tables'!$A$4:$H$298,3,FALSE))</f>
        <v>Sex of Persons of Working Age</v>
      </c>
      <c r="C19" s="22" t="str">
        <f>IF(ISNA(VLOOKUP((ROW(C19)-15),'List of tables'!$A$4:$E$298,5,FALSE))," ",VLOOKUP((ROW(C19)-15),'List of tables'!$A$4:$E$298,5,FALSE))</f>
        <v>OA</v>
      </c>
      <c r="D19" s="22" t="str">
        <f>IF(ISNA(VLOOKUP((ROW(D19)-15),'List of tables'!$A$4:$H$298,6,FALSE))," ",VLOOKUP((ROW(D19)-15),'List of tables'!$A$4:$H$298,6,FALSE))</f>
        <v>Working age</v>
      </c>
      <c r="E19" s="17">
        <f>IF(ISNA(VLOOKUP((ROW(E19)-15),'List of tables'!$A$4:$H$298,7,FALSE))," ",VLOOKUP((ROW(E19)-15),'List of tables'!$A$4:$H$298,7,FALSE))</f>
        <v>1</v>
      </c>
      <c r="F19" s="21">
        <f>IF(ISNA(VLOOKUP((ROW(F19)-15),'List of tables'!$A$4:$H$298,8,FALSE))," ",VLOOKUP((ROW(F19)-15),'List of tables'!$A$4:$H$298,8,FALSE))</f>
        <v>37720</v>
      </c>
    </row>
    <row r="20" spans="1:6" ht="30" customHeight="1">
      <c r="A20" s="19" t="str">
        <f>IF(ISNA(VLOOKUP((ROW(A20)-15),'List of tables'!$A$4:$H$298,2,FALSE))," ",VLOOKUP((ROW(A20)-15),'List of tables'!$A$4:$H$298,2,FALSE))</f>
        <v>EXT20030411</v>
      </c>
      <c r="B20" s="22" t="str">
        <f>IF(ISNA(VLOOKUP((ROW(B20)-15),'List of tables'!$A$4:$H$298,3,FALSE))," ",VLOOKUP((ROW(B20)-15),'List of tables'!$A$4:$H$298,3,FALSE))</f>
        <v>Sex and Age and Level of Qualifications by Occupation</v>
      </c>
      <c r="C20" s="22" t="str">
        <f>IF(ISNA(VLOOKUP((ROW(C20)-15),'List of tables'!$A$4:$E$298,5,FALSE))," ",VLOOKUP((ROW(C20)-15),'List of tables'!$A$4:$E$298,5,FALSE))</f>
        <v>NI</v>
      </c>
      <c r="D20" s="22" t="str">
        <f>IF(ISNA(VLOOKUP((ROW(D20)-15),'List of tables'!$A$4:$H$298,6,FALSE))," ",VLOOKUP((ROW(D20)-15),'List of tables'!$A$4:$H$298,6,FALSE))</f>
        <v>All persons aged 16-74 in employment</v>
      </c>
      <c r="E20" s="17">
        <f>IF(ISNA(VLOOKUP((ROW(E20)-15),'List of tables'!$A$4:$H$298,7,FALSE))," ",VLOOKUP((ROW(E20)-15),'List of tables'!$A$4:$H$298,7,FALSE))</f>
        <v>1</v>
      </c>
      <c r="F20" s="21">
        <f>IF(ISNA(VLOOKUP((ROW(F20)-15),'List of tables'!$A$4:$H$298,8,FALSE))," ",VLOOKUP((ROW(F20)-15),'List of tables'!$A$4:$H$298,8,FALSE))</f>
        <v>37722</v>
      </c>
    </row>
    <row r="21" spans="1:6" ht="30" customHeight="1">
      <c r="A21" s="19" t="str">
        <f>IF(ISNA(VLOOKUP((ROW(A21)-15),'List of tables'!$A$4:$H$298,2,FALSE))," ",VLOOKUP((ROW(A21)-15),'List of tables'!$A$4:$H$298,2,FALSE))</f>
        <v>EXT20030506A</v>
      </c>
      <c r="B21" s="22" t="str">
        <f>IF(ISNA(VLOOKUP((ROW(B21)-15),'List of tables'!$A$4:$H$298,3,FALSE))," ",VLOOKUP((ROW(B21)-15),'List of tables'!$A$4:$H$298,3,FALSE))</f>
        <v>Age and Sex by Community Background for Economically Active Persons of Working Age</v>
      </c>
      <c r="C21" s="22" t="str">
        <f>IF(ISNA(VLOOKUP((ROW(C21)-15),'List of tables'!$A$4:$E$298,5,FALSE))," ",VLOOKUP((ROW(C21)-15),'List of tables'!$A$4:$E$298,5,FALSE))</f>
        <v>NI</v>
      </c>
      <c r="D21" s="22" t="str">
        <f>IF(ISNA(VLOOKUP((ROW(D21)-15),'List of tables'!$A$4:$H$298,6,FALSE))," ",VLOOKUP((ROW(D21)-15),'List of tables'!$A$4:$H$298,6,FALSE))</f>
        <v>Econ Act. working age</v>
      </c>
      <c r="E21" s="17">
        <f>IF(ISNA(VLOOKUP((ROW(E21)-15),'List of tables'!$A$4:$H$298,7,FALSE))," ",VLOOKUP((ROW(E21)-15),'List of tables'!$A$4:$H$298,7,FALSE))</f>
        <v>1</v>
      </c>
      <c r="F21" s="21">
        <f>IF(ISNA(VLOOKUP((ROW(F21)-15),'List of tables'!$A$4:$H$298,8,FALSE))," ",VLOOKUP((ROW(F21)-15),'List of tables'!$A$4:$H$298,8,FALSE))</f>
        <v>37747</v>
      </c>
    </row>
    <row r="22" spans="1:6" ht="30" customHeight="1">
      <c r="A22" s="19" t="str">
        <f>IF(ISNA(VLOOKUP((ROW(A22)-15),'List of tables'!$A$4:$H$298,2,FALSE))," ",VLOOKUP((ROW(A22)-15),'List of tables'!$A$4:$H$298,2,FALSE))</f>
        <v>EXT20030701A</v>
      </c>
      <c r="B22" s="22" t="str">
        <f>IF(ISNA(VLOOKUP((ROW(B22)-15),'List of tables'!$A$4:$H$298,3,FALSE))," ",VLOOKUP((ROW(B22)-15),'List of tables'!$A$4:$H$298,3,FALSE))</f>
        <v>Age and Highest Level of Qualification by Sex, Community Background and Economic Activity</v>
      </c>
      <c r="C22" s="22" t="str">
        <f>IF(ISNA(VLOOKUP((ROW(C22)-15),'List of tables'!$A$4:$E$298,5,FALSE))," ",VLOOKUP((ROW(C22)-15),'List of tables'!$A$4:$E$298,5,FALSE))</f>
        <v>DC</v>
      </c>
      <c r="D22" s="22" t="str">
        <f>IF(ISNA(VLOOKUP((ROW(D22)-15),'List of tables'!$A$4:$H$298,6,FALSE))," ",VLOOKUP((ROW(D22)-15),'List of tables'!$A$4:$H$298,6,FALSE))</f>
        <v>Econ Act. working age</v>
      </c>
      <c r="E22" s="17">
        <f>IF(ISNA(VLOOKUP((ROW(E22)-15),'List of tables'!$A$4:$H$298,7,FALSE))," ",VLOOKUP((ROW(E22)-15),'List of tables'!$A$4:$H$298,7,FALSE))</f>
        <v>1</v>
      </c>
      <c r="F22" s="21">
        <f>IF(ISNA(VLOOKUP((ROW(F22)-15),'List of tables'!$A$4:$H$298,8,FALSE))," ",VLOOKUP((ROW(F22)-15),'List of tables'!$A$4:$H$298,8,FALSE))</f>
        <v>37803</v>
      </c>
    </row>
    <row r="23" spans="1:6" ht="30" customHeight="1">
      <c r="A23" s="19" t="str">
        <f>IF(ISNA(VLOOKUP((ROW(A23)-15),'List of tables'!$A$4:$H$298,2,FALSE))," ",VLOOKUP((ROW(A23)-15),'List of tables'!$A$4:$H$298,2,FALSE))</f>
        <v>EXT20030701B</v>
      </c>
      <c r="B23" s="22" t="str">
        <f>IF(ISNA(VLOOKUP((ROW(B23)-15),'List of tables'!$A$4:$H$298,3,FALSE))," ",VLOOKUP((ROW(B23)-15),'List of tables'!$A$4:$H$298,3,FALSE))</f>
        <v>Occupation and Economic Activity by Sex and Community Background</v>
      </c>
      <c r="C23" s="22" t="str">
        <f>IF(ISNA(VLOOKUP((ROW(C23)-15),'List of tables'!$A$4:$E$298,5,FALSE))," ",VLOOKUP((ROW(C23)-15),'List of tables'!$A$4:$E$298,5,FALSE))</f>
        <v>DC</v>
      </c>
      <c r="D23" s="22" t="str">
        <f>IF(ISNA(VLOOKUP((ROW(D23)-15),'List of tables'!$A$4:$H$298,6,FALSE))," ",VLOOKUP((ROW(D23)-15),'List of tables'!$A$4:$H$298,6,FALSE))</f>
        <v>Econ Act. working age</v>
      </c>
      <c r="E23" s="17">
        <f>IF(ISNA(VLOOKUP((ROW(E23)-15),'List of tables'!$A$4:$H$298,7,FALSE))," ",VLOOKUP((ROW(E23)-15),'List of tables'!$A$4:$H$298,7,FALSE))</f>
        <v>1</v>
      </c>
      <c r="F23" s="21">
        <f>IF(ISNA(VLOOKUP((ROW(F23)-15),'List of tables'!$A$4:$H$298,8,FALSE))," ",VLOOKUP((ROW(F23)-15),'List of tables'!$A$4:$H$298,8,FALSE))</f>
        <v>37803</v>
      </c>
    </row>
    <row r="24" spans="1:6" ht="30" customHeight="1">
      <c r="A24" s="19" t="str">
        <f>IF(ISNA(VLOOKUP((ROW(A24)-15),'List of tables'!$A$4:$H$298,2,FALSE))," ",VLOOKUP((ROW(A24)-15),'List of tables'!$A$4:$H$298,2,FALSE))</f>
        <v>EXT20030808A</v>
      </c>
      <c r="B24" s="22" t="str">
        <f>IF(ISNA(VLOOKUP((ROW(B24)-15),'List of tables'!$A$4:$H$298,3,FALSE))," ",VLOOKUP((ROW(B24)-15),'List of tables'!$A$4:$H$298,3,FALSE))</f>
        <v>Country of Birth by Sex and Age (Greenland, Sri Lanka)</v>
      </c>
      <c r="C24" s="22" t="str">
        <f>IF(ISNA(VLOOKUP((ROW(C24)-15),'List of tables'!$A$4:$E$298,5,FALSE))," ",VLOOKUP((ROW(C24)-15),'List of tables'!$A$4:$E$298,5,FALSE))</f>
        <v>NI</v>
      </c>
      <c r="D24" s="22" t="str">
        <f>IF(ISNA(VLOOKUP((ROW(D24)-15),'List of tables'!$A$4:$H$298,6,FALSE))," ",VLOOKUP((ROW(D24)-15),'List of tables'!$A$4:$H$298,6,FALSE))</f>
        <v>Persons born in Greenland/Sri Lanka</v>
      </c>
      <c r="E24" s="17">
        <f>IF(ISNA(VLOOKUP((ROW(E24)-15),'List of tables'!$A$4:$H$298,7,FALSE))," ",VLOOKUP((ROW(E24)-15),'List of tables'!$A$4:$H$298,7,FALSE))</f>
        <v>1</v>
      </c>
      <c r="F24" s="21">
        <f>IF(ISNA(VLOOKUP((ROW(F24)-15),'List of tables'!$A$4:$H$298,8,FALSE))," ",VLOOKUP((ROW(F24)-15),'List of tables'!$A$4:$H$298,8,FALSE))</f>
        <v>37841</v>
      </c>
    </row>
    <row r="25" spans="1:6" ht="30" customHeight="1">
      <c r="A25" s="19" t="str">
        <f>IF(ISNA(VLOOKUP((ROW(A25)-15),'List of tables'!$A$4:$H$298,2,FALSE))," ",VLOOKUP((ROW(A25)-15),'List of tables'!$A$4:$H$298,2,FALSE))</f>
        <v>EXT20030910A</v>
      </c>
      <c r="B25" s="22" t="str">
        <f>IF(ISNA(VLOOKUP((ROW(B25)-15),'List of tables'!$A$4:$H$298,3,FALSE))," ",VLOOKUP((ROW(B25)-15),'List of tables'!$A$4:$H$298,3,FALSE))</f>
        <v>Age by Country of Birth</v>
      </c>
      <c r="C25" s="22" t="str">
        <f>IF(ISNA(VLOOKUP((ROW(C25)-15),'List of tables'!$A$4:$E$298,5,FALSE))," ",VLOOKUP((ROW(C25)-15),'List of tables'!$A$4:$E$298,5,FALSE))</f>
        <v>NI</v>
      </c>
      <c r="D25" s="22" t="str">
        <f>IF(ISNA(VLOOKUP((ROW(D25)-15),'List of tables'!$A$4:$H$298,6,FALSE))," ",VLOOKUP((ROW(D25)-15),'List of tables'!$A$4:$H$298,6,FALSE))</f>
        <v>All persons</v>
      </c>
      <c r="E25" s="17">
        <f>IF(ISNA(VLOOKUP((ROW(E25)-15),'List of tables'!$A$4:$H$298,7,FALSE))," ",VLOOKUP((ROW(E25)-15),'List of tables'!$A$4:$H$298,7,FALSE))</f>
        <v>1</v>
      </c>
      <c r="F25" s="21">
        <f>IF(ISNA(VLOOKUP((ROW(F25)-15),'List of tables'!$A$4:$H$298,8,FALSE))," ",VLOOKUP((ROW(F25)-15),'List of tables'!$A$4:$H$298,8,FALSE))</f>
        <v>37874</v>
      </c>
    </row>
    <row r="26" spans="1:6" ht="30" customHeight="1">
      <c r="A26" s="19" t="str">
        <f>IF(ISNA(VLOOKUP((ROW(A26)-15),'List of tables'!$A$4:$H$298,2,FALSE))," ",VLOOKUP((ROW(A26)-15),'List of tables'!$A$4:$H$298,2,FALSE))</f>
        <v>EXT20030910B</v>
      </c>
      <c r="B26" s="22" t="str">
        <f>IF(ISNA(VLOOKUP((ROW(B26)-15),'List of tables'!$A$4:$H$298,3,FALSE))," ",VLOOKUP((ROW(B26)-15),'List of tables'!$A$4:$H$298,3,FALSE))</f>
        <v>Community Background (Religion or Religion Brought Up In) by Country of Birth</v>
      </c>
      <c r="C26" s="22" t="str">
        <f>IF(ISNA(VLOOKUP((ROW(C26)-15),'List of tables'!$A$4:$E$298,5,FALSE))," ",VLOOKUP((ROW(C26)-15),'List of tables'!$A$4:$E$298,5,FALSE))</f>
        <v>NI</v>
      </c>
      <c r="D26" s="22" t="str">
        <f>IF(ISNA(VLOOKUP((ROW(D26)-15),'List of tables'!$A$4:$H$298,6,FALSE))," ",VLOOKUP((ROW(D26)-15),'List of tables'!$A$4:$H$298,6,FALSE))</f>
        <v>All persons</v>
      </c>
      <c r="E26" s="17">
        <f>IF(ISNA(VLOOKUP((ROW(E26)-15),'List of tables'!$A$4:$H$298,7,FALSE))," ",VLOOKUP((ROW(E26)-15),'List of tables'!$A$4:$H$298,7,FALSE))</f>
        <v>1</v>
      </c>
      <c r="F26" s="21">
        <f>IF(ISNA(VLOOKUP((ROW(F26)-15),'List of tables'!$A$4:$H$298,8,FALSE))," ",VLOOKUP((ROW(F26)-15),'List of tables'!$A$4:$H$298,8,FALSE))</f>
        <v>37874</v>
      </c>
    </row>
    <row r="27" spans="1:6" ht="30" customHeight="1">
      <c r="A27" s="19" t="str">
        <f>IF(ISNA(VLOOKUP((ROW(A27)-15),'List of tables'!$A$4:$H$298,2,FALSE))," ",VLOOKUP((ROW(A27)-15),'List of tables'!$A$4:$H$298,2,FALSE))</f>
        <v>EXT20030910C</v>
      </c>
      <c r="B27" s="22" t="str">
        <f>IF(ISNA(VLOOKUP((ROW(B27)-15),'List of tables'!$A$4:$H$298,3,FALSE))," ",VLOOKUP((ROW(B27)-15),'List of tables'!$A$4:$H$298,3,FALSE))</f>
        <v>Country of Birth</v>
      </c>
      <c r="C27" s="22" t="str">
        <f>IF(ISNA(VLOOKUP((ROW(C27)-15),'List of tables'!$A$4:$E$298,5,FALSE))," ",VLOOKUP((ROW(C27)-15),'List of tables'!$A$4:$E$298,5,FALSE))</f>
        <v>DC</v>
      </c>
      <c r="D27" s="22" t="str">
        <f>IF(ISNA(VLOOKUP((ROW(D27)-15),'List of tables'!$A$4:$H$298,6,FALSE))," ",VLOOKUP((ROW(D27)-15),'List of tables'!$A$4:$H$298,6,FALSE))</f>
        <v>All persons</v>
      </c>
      <c r="E27" s="17">
        <f>IF(ISNA(VLOOKUP((ROW(E27)-15),'List of tables'!$A$4:$H$298,7,FALSE))," ",VLOOKUP((ROW(E27)-15),'List of tables'!$A$4:$H$298,7,FALSE))</f>
        <v>1</v>
      </c>
      <c r="F27" s="21">
        <f>IF(ISNA(VLOOKUP((ROW(F27)-15),'List of tables'!$A$4:$H$298,8,FALSE))," ",VLOOKUP((ROW(F27)-15),'List of tables'!$A$4:$H$298,8,FALSE))</f>
        <v>37874</v>
      </c>
    </row>
    <row r="28" spans="1:6" ht="30" customHeight="1">
      <c r="A28" s="19" t="str">
        <f>IF(ISNA(VLOOKUP((ROW(A28)-15),'List of tables'!$A$4:$H$298,2,FALSE))," ",VLOOKUP((ROW(A28)-15),'List of tables'!$A$4:$H$298,2,FALSE))</f>
        <v>EXT20030910D</v>
      </c>
      <c r="B28" s="22" t="str">
        <f>IF(ISNA(VLOOKUP((ROW(B28)-15),'List of tables'!$A$4:$H$298,3,FALSE))," ",VLOOKUP((ROW(B28)-15),'List of tables'!$A$4:$H$298,3,FALSE))</f>
        <v>Ethnic Group by Country of Birth</v>
      </c>
      <c r="C28" s="22" t="str">
        <f>IF(ISNA(VLOOKUP((ROW(C28)-15),'List of tables'!$A$4:$E$298,5,FALSE))," ",VLOOKUP((ROW(C28)-15),'List of tables'!$A$4:$E$298,5,FALSE))</f>
        <v>NI</v>
      </c>
      <c r="D28" s="22" t="str">
        <f>IF(ISNA(VLOOKUP((ROW(D28)-15),'List of tables'!$A$4:$H$298,6,FALSE))," ",VLOOKUP((ROW(D28)-15),'List of tables'!$A$4:$H$298,6,FALSE))</f>
        <v>All persons</v>
      </c>
      <c r="E28" s="17">
        <f>IF(ISNA(VLOOKUP((ROW(E28)-15),'List of tables'!$A$4:$H$298,7,FALSE))," ",VLOOKUP((ROW(E28)-15),'List of tables'!$A$4:$H$298,7,FALSE))</f>
        <v>1</v>
      </c>
      <c r="F28" s="21">
        <f>IF(ISNA(VLOOKUP((ROW(F28)-15),'List of tables'!$A$4:$H$298,8,FALSE))," ",VLOOKUP((ROW(F28)-15),'List of tables'!$A$4:$H$298,8,FALSE))</f>
        <v>37874</v>
      </c>
    </row>
    <row r="29" spans="1:6" ht="30" customHeight="1">
      <c r="A29" s="19" t="str">
        <f>IF(ISNA(VLOOKUP((ROW(A29)-15),'List of tables'!$A$4:$H$298,2,FALSE))," ",VLOOKUP((ROW(A29)-15),'List of tables'!$A$4:$H$298,2,FALSE))</f>
        <v>EXT20030910E</v>
      </c>
      <c r="B29" s="22" t="str">
        <f>IF(ISNA(VLOOKUP((ROW(B29)-15),'List of tables'!$A$4:$H$298,3,FALSE))," ",VLOOKUP((ROW(B29)-15),'List of tables'!$A$4:$H$298,3,FALSE))</f>
        <v>NS-SeC by Country of Birth</v>
      </c>
      <c r="C29" s="22" t="str">
        <f>IF(ISNA(VLOOKUP((ROW(C29)-15),'List of tables'!$A$4:$E$298,5,FALSE))," ",VLOOKUP((ROW(C29)-15),'List of tables'!$A$4:$E$298,5,FALSE))</f>
        <v>NI</v>
      </c>
      <c r="D29" s="22" t="str">
        <f>IF(ISNA(VLOOKUP((ROW(D29)-15),'List of tables'!$A$4:$H$298,6,FALSE))," ",VLOOKUP((ROW(D29)-15),'List of tables'!$A$4:$H$298,6,FALSE))</f>
        <v>All persons aged 16 to 74</v>
      </c>
      <c r="E29" s="17">
        <f>IF(ISNA(VLOOKUP((ROW(E29)-15),'List of tables'!$A$4:$H$298,7,FALSE))," ",VLOOKUP((ROW(E29)-15),'List of tables'!$A$4:$H$298,7,FALSE))</f>
        <v>1</v>
      </c>
      <c r="F29" s="21">
        <f>IF(ISNA(VLOOKUP((ROW(F29)-15),'List of tables'!$A$4:$H$298,8,FALSE))," ",VLOOKUP((ROW(F29)-15),'List of tables'!$A$4:$H$298,8,FALSE))</f>
        <v>37874</v>
      </c>
    </row>
    <row r="30" spans="1:6" ht="30" customHeight="1">
      <c r="A30" s="19" t="str">
        <f>IF(ISNA(VLOOKUP((ROW(A30)-15),'List of tables'!$A$4:$H$298,2,FALSE))," ",VLOOKUP((ROW(A30)-15),'List of tables'!$A$4:$H$298,2,FALSE))</f>
        <v>EXT20030912A</v>
      </c>
      <c r="B30" s="22" t="str">
        <f>IF(ISNA(VLOOKUP((ROW(B30)-15),'List of tables'!$A$4:$H$298,3,FALSE))," ",VLOOKUP((ROW(B30)-15),'List of tables'!$A$4:$H$298,3,FALSE))</f>
        <v>Ethnic Group by Age</v>
      </c>
      <c r="C30" s="22" t="str">
        <f>IF(ISNA(VLOOKUP((ROW(C30)-15),'List of tables'!$A$4:$E$298,5,FALSE))," ",VLOOKUP((ROW(C30)-15),'List of tables'!$A$4:$E$298,5,FALSE))</f>
        <v>NI</v>
      </c>
      <c r="D30" s="22" t="str">
        <f>IF(ISNA(VLOOKUP((ROW(D30)-15),'List of tables'!$A$4:$H$298,6,FALSE))," ",VLOOKUP((ROW(D30)-15),'List of tables'!$A$4:$H$298,6,FALSE))</f>
        <v>All persons</v>
      </c>
      <c r="E30" s="17">
        <f>IF(ISNA(VLOOKUP((ROW(E30)-15),'List of tables'!$A$4:$H$298,7,FALSE))," ",VLOOKUP((ROW(E30)-15),'List of tables'!$A$4:$H$298,7,FALSE))</f>
        <v>1</v>
      </c>
      <c r="F30" s="21">
        <f>IF(ISNA(VLOOKUP((ROW(F30)-15),'List of tables'!$A$4:$H$298,8,FALSE))," ",VLOOKUP((ROW(F30)-15),'List of tables'!$A$4:$H$298,8,FALSE))</f>
        <v>37876</v>
      </c>
    </row>
    <row r="31" spans="1:6" ht="30" customHeight="1">
      <c r="A31" s="19" t="str">
        <f>IF(ISNA(VLOOKUP((ROW(A31)-15),'List of tables'!$A$4:$H$298,2,FALSE))," ",VLOOKUP((ROW(A31)-15),'List of tables'!$A$4:$H$298,2,FALSE))</f>
        <v>EXT20030923A</v>
      </c>
      <c r="B31" s="22" t="str">
        <f>IF(ISNA(VLOOKUP((ROW(B31)-15),'List of tables'!$A$4:$H$298,3,FALSE))," ",VLOOKUP((ROW(B31)-15),'List of tables'!$A$4:$H$298,3,FALSE))</f>
        <v>Community Background (Religion or Religion Brought Up In)</v>
      </c>
      <c r="C31" s="22" t="str">
        <f>IF(ISNA(VLOOKUP((ROW(C31)-15),'List of tables'!$A$4:$E$298,5,FALSE))," ",VLOOKUP((ROW(C31)-15),'List of tables'!$A$4:$E$298,5,FALSE))</f>
        <v>NI</v>
      </c>
      <c r="D31" s="22" t="str">
        <f>IF(ISNA(VLOOKUP((ROW(D31)-15),'List of tables'!$A$4:$H$298,6,FALSE))," ",VLOOKUP((ROW(D31)-15),'List of tables'!$A$4:$H$298,6,FALSE))</f>
        <v>Economically active Electrical Engineers</v>
      </c>
      <c r="E31" s="17">
        <f>IF(ISNA(VLOOKUP((ROW(E31)-15),'List of tables'!$A$4:$H$298,7,FALSE))," ",VLOOKUP((ROW(E31)-15),'List of tables'!$A$4:$H$298,7,FALSE))</f>
        <v>1</v>
      </c>
      <c r="F31" s="21">
        <f>IF(ISNA(VLOOKUP((ROW(F31)-15),'List of tables'!$A$4:$H$298,8,FALSE))," ",VLOOKUP((ROW(F31)-15),'List of tables'!$A$4:$H$298,8,FALSE))</f>
        <v>37887</v>
      </c>
    </row>
    <row r="32" spans="1:6" ht="30" customHeight="1">
      <c r="A32" s="19" t="str">
        <f>IF(ISNA(VLOOKUP((ROW(A32)-15),'List of tables'!$A$4:$H$298,2,FALSE))," ",VLOOKUP((ROW(A32)-15),'List of tables'!$A$4:$H$298,2,FALSE))</f>
        <v>EXT20030924A</v>
      </c>
      <c r="B32" s="22" t="str">
        <f>IF(ISNA(VLOOKUP((ROW(B32)-15),'List of tables'!$A$4:$H$298,3,FALSE))," ",VLOOKUP((ROW(B32)-15),'List of tables'!$A$4:$H$298,3,FALSE))</f>
        <v>Knowledge of Irish by Limiting Long-Term Illness</v>
      </c>
      <c r="C32" s="22" t="str">
        <f>IF(ISNA(VLOOKUP((ROW(C32)-15),'List of tables'!$A$4:$E$298,5,FALSE))," ",VLOOKUP((ROW(C32)-15),'List of tables'!$A$4:$E$298,5,FALSE))</f>
        <v>NI</v>
      </c>
      <c r="D32" s="22" t="str">
        <f>IF(ISNA(VLOOKUP((ROW(D32)-15),'List of tables'!$A$4:$H$298,6,FALSE))," ",VLOOKUP((ROW(D32)-15),'List of tables'!$A$4:$H$298,6,FALSE))</f>
        <v>All persons aged 3 and over with some knowledge of Irish</v>
      </c>
      <c r="E32" s="17">
        <f>IF(ISNA(VLOOKUP((ROW(E32)-15),'List of tables'!$A$4:$H$298,7,FALSE))," ",VLOOKUP((ROW(E32)-15),'List of tables'!$A$4:$H$298,7,FALSE))</f>
        <v>1</v>
      </c>
      <c r="F32" s="21">
        <f>IF(ISNA(VLOOKUP((ROW(F32)-15),'List of tables'!$A$4:$H$298,8,FALSE))," ",VLOOKUP((ROW(F32)-15),'List of tables'!$A$4:$H$298,8,FALSE))</f>
        <v>37888</v>
      </c>
    </row>
    <row r="33" spans="1:6" ht="30" customHeight="1">
      <c r="A33" s="19" t="str">
        <f>IF(ISNA(VLOOKUP((ROW(A33)-15),'List of tables'!$A$4:$H$298,2,FALSE))," ",VLOOKUP((ROW(A33)-15),'List of tables'!$A$4:$H$298,2,FALSE))</f>
        <v>EXT20030924B</v>
      </c>
      <c r="B33" s="22" t="str">
        <f>IF(ISNA(VLOOKUP((ROW(B33)-15),'List of tables'!$A$4:$H$298,3,FALSE))," ",VLOOKUP((ROW(B33)-15),'List of tables'!$A$4:$H$298,3,FALSE))</f>
        <v>Knowledge of Irish by Ethnic Group</v>
      </c>
      <c r="C33" s="22" t="str">
        <f>IF(ISNA(VLOOKUP((ROW(C33)-15),'List of tables'!$A$4:$E$298,5,FALSE))," ",VLOOKUP((ROW(C33)-15),'List of tables'!$A$4:$E$298,5,FALSE))</f>
        <v>NI</v>
      </c>
      <c r="D33" s="22" t="str">
        <f>IF(ISNA(VLOOKUP((ROW(D33)-15),'List of tables'!$A$4:$H$298,6,FALSE))," ",VLOOKUP((ROW(D33)-15),'List of tables'!$A$4:$H$298,6,FALSE))</f>
        <v>All persons aged 3 and over with some knowledge of Irish</v>
      </c>
      <c r="E33" s="17">
        <f>IF(ISNA(VLOOKUP((ROW(E33)-15),'List of tables'!$A$4:$H$298,7,FALSE))," ",VLOOKUP((ROW(E33)-15),'List of tables'!$A$4:$H$298,7,FALSE))</f>
        <v>1</v>
      </c>
      <c r="F33" s="21">
        <f>IF(ISNA(VLOOKUP((ROW(F33)-15),'List of tables'!$A$4:$H$298,8,FALSE))," ",VLOOKUP((ROW(F33)-15),'List of tables'!$A$4:$H$298,8,FALSE))</f>
        <v>37888</v>
      </c>
    </row>
    <row r="34" spans="1:6" ht="30" customHeight="1">
      <c r="A34" s="19" t="str">
        <f>IF(ISNA(VLOOKUP((ROW(A34)-15),'List of tables'!$A$4:$H$298,2,FALSE))," ",VLOOKUP((ROW(A34)-15),'List of tables'!$A$4:$H$298,2,FALSE))</f>
        <v>EXT20030924C</v>
      </c>
      <c r="B34" s="22" t="str">
        <f>IF(ISNA(VLOOKUP((ROW(B34)-15),'List of tables'!$A$4:$H$298,3,FALSE))," ",VLOOKUP((ROW(B34)-15),'List of tables'!$A$4:$H$298,3,FALSE))</f>
        <v>Knowledge of Irish by Marital Status</v>
      </c>
      <c r="C34" s="22" t="str">
        <f>IF(ISNA(VLOOKUP((ROW(C34)-15),'List of tables'!$A$4:$E$298,5,FALSE))," ",VLOOKUP((ROW(C34)-15),'List of tables'!$A$4:$E$298,5,FALSE))</f>
        <v>NI</v>
      </c>
      <c r="D34" s="22" t="str">
        <f>IF(ISNA(VLOOKUP((ROW(D34)-15),'List of tables'!$A$4:$H$298,6,FALSE))," ",VLOOKUP((ROW(D34)-15),'List of tables'!$A$4:$H$298,6,FALSE))</f>
        <v>All persons aged 3 and over with some knowledge of Irish</v>
      </c>
      <c r="E34" s="17">
        <f>IF(ISNA(VLOOKUP((ROW(E34)-15),'List of tables'!$A$4:$H$298,7,FALSE))," ",VLOOKUP((ROW(E34)-15),'List of tables'!$A$4:$H$298,7,FALSE))</f>
        <v>1</v>
      </c>
      <c r="F34" s="21">
        <f>IF(ISNA(VLOOKUP((ROW(F34)-15),'List of tables'!$A$4:$H$298,8,FALSE))," ",VLOOKUP((ROW(F34)-15),'List of tables'!$A$4:$H$298,8,FALSE))</f>
        <v>37888</v>
      </c>
    </row>
    <row r="35" spans="1:6" ht="30" customHeight="1">
      <c r="A35" s="19" t="str">
        <f>IF(ISNA(VLOOKUP((ROW(A35)-15),'List of tables'!$A$4:$H$298,2,FALSE))," ",VLOOKUP((ROW(A35)-15),'List of tables'!$A$4:$H$298,2,FALSE))</f>
        <v>EXT20030924D</v>
      </c>
      <c r="B35" s="22" t="str">
        <f>IF(ISNA(VLOOKUP((ROW(B35)-15),'List of tables'!$A$4:$H$298,3,FALSE))," ",VLOOKUP((ROW(B35)-15),'List of tables'!$A$4:$H$298,3,FALSE))</f>
        <v>Knowledge of Irish by Dependents</v>
      </c>
      <c r="C35" s="22" t="str">
        <f>IF(ISNA(VLOOKUP((ROW(C35)-15),'List of tables'!$A$4:$E$298,5,FALSE))," ",VLOOKUP((ROW(C35)-15),'List of tables'!$A$4:$E$298,5,FALSE))</f>
        <v>NI</v>
      </c>
      <c r="D35" s="22" t="str">
        <f>IF(ISNA(VLOOKUP((ROW(D35)-15),'List of tables'!$A$4:$H$298,6,FALSE))," ",VLOOKUP((ROW(D35)-15),'List of tables'!$A$4:$H$298,6,FALSE))</f>
        <v>All persons in households aged 3 and over with some knowledge of Irish</v>
      </c>
      <c r="E35" s="17">
        <f>IF(ISNA(VLOOKUP((ROW(E35)-15),'List of tables'!$A$4:$H$298,7,FALSE))," ",VLOOKUP((ROW(E35)-15),'List of tables'!$A$4:$H$298,7,FALSE))</f>
        <v>1</v>
      </c>
      <c r="F35" s="21">
        <f>IF(ISNA(VLOOKUP((ROW(F35)-15),'List of tables'!$A$4:$H$298,8,FALSE))," ",VLOOKUP((ROW(F35)-15),'List of tables'!$A$4:$H$298,8,FALSE))</f>
        <v>37888</v>
      </c>
    </row>
    <row r="36" spans="1:6" ht="30" customHeight="1">
      <c r="A36" s="19" t="str">
        <f>IF(ISNA(VLOOKUP((ROW(A36)-15),'List of tables'!$A$4:$H$298,2,FALSE))," ",VLOOKUP((ROW(A36)-15),'List of tables'!$A$4:$H$298,2,FALSE))</f>
        <v>EXT20031001A</v>
      </c>
      <c r="B36" s="22" t="str">
        <f>IF(ISNA(VLOOKUP((ROW(B36)-15),'List of tables'!$A$4:$H$298,3,FALSE))," ",VLOOKUP((ROW(B36)-15),'List of tables'!$A$4:$H$298,3,FALSE))</f>
        <v>Knowledge of Irish by Limiting Long-Term Illness</v>
      </c>
      <c r="C36" s="22" t="str">
        <f>IF(ISNA(VLOOKUP((ROW(C36)-15),'List of tables'!$A$4:$E$298,5,FALSE))," ",VLOOKUP((ROW(C36)-15),'List of tables'!$A$4:$E$298,5,FALSE))</f>
        <v>NI</v>
      </c>
      <c r="D36" s="22" t="str">
        <f>IF(ISNA(VLOOKUP((ROW(D36)-15),'List of tables'!$A$4:$H$298,6,FALSE))," ",VLOOKUP((ROW(D36)-15),'List of tables'!$A$4:$H$298,6,FALSE))</f>
        <v>All persons aged 3 and over</v>
      </c>
      <c r="E36" s="17">
        <f>IF(ISNA(VLOOKUP((ROW(E36)-15),'List of tables'!$A$4:$H$298,7,FALSE))," ",VLOOKUP((ROW(E36)-15),'List of tables'!$A$4:$H$298,7,FALSE))</f>
        <v>1</v>
      </c>
      <c r="F36" s="21">
        <f>IF(ISNA(VLOOKUP((ROW(F36)-15),'List of tables'!$A$4:$H$298,8,FALSE))," ",VLOOKUP((ROW(F36)-15),'List of tables'!$A$4:$H$298,8,FALSE))</f>
        <v>37895</v>
      </c>
    </row>
    <row r="37" spans="1:6" ht="30" customHeight="1">
      <c r="A37" s="19" t="str">
        <f>IF(ISNA(VLOOKUP((ROW(A37)-15),'List of tables'!$A$4:$H$298,2,FALSE))," ",VLOOKUP((ROW(A37)-15),'List of tables'!$A$4:$H$298,2,FALSE))</f>
        <v>EXT20031001B</v>
      </c>
      <c r="B37" s="22" t="str">
        <f>IF(ISNA(VLOOKUP((ROW(B37)-15),'List of tables'!$A$4:$H$298,3,FALSE))," ",VLOOKUP((ROW(B37)-15),'List of tables'!$A$4:$H$298,3,FALSE))</f>
        <v>Knowledge of Irish by Ethnic Group</v>
      </c>
      <c r="C37" s="22" t="str">
        <f>IF(ISNA(VLOOKUP((ROW(C37)-15),'List of tables'!$A$4:$E$298,5,FALSE))," ",VLOOKUP((ROW(C37)-15),'List of tables'!$A$4:$E$298,5,FALSE))</f>
        <v>NI</v>
      </c>
      <c r="D37" s="22" t="str">
        <f>IF(ISNA(VLOOKUP((ROW(D37)-15),'List of tables'!$A$4:$H$298,6,FALSE))," ",VLOOKUP((ROW(D37)-15),'List of tables'!$A$4:$H$298,6,FALSE))</f>
        <v>All persons aged 3 and over</v>
      </c>
      <c r="E37" s="17">
        <f>IF(ISNA(VLOOKUP((ROW(E37)-15),'List of tables'!$A$4:$H$298,7,FALSE))," ",VLOOKUP((ROW(E37)-15),'List of tables'!$A$4:$H$298,7,FALSE))</f>
        <v>1</v>
      </c>
      <c r="F37" s="21">
        <f>IF(ISNA(VLOOKUP((ROW(F37)-15),'List of tables'!$A$4:$H$298,8,FALSE))," ",VLOOKUP((ROW(F37)-15),'List of tables'!$A$4:$H$298,8,FALSE))</f>
        <v>37895</v>
      </c>
    </row>
    <row r="38" spans="1:6" ht="30" customHeight="1">
      <c r="A38" s="19" t="str">
        <f>IF(ISNA(VLOOKUP((ROW(A38)-15),'List of tables'!$A$4:$H$298,2,FALSE))," ",VLOOKUP((ROW(A38)-15),'List of tables'!$A$4:$H$298,2,FALSE))</f>
        <v>EXT20031001C</v>
      </c>
      <c r="B38" s="22" t="str">
        <f>IF(ISNA(VLOOKUP((ROW(B38)-15),'List of tables'!$A$4:$H$298,3,FALSE))," ",VLOOKUP((ROW(B38)-15),'List of tables'!$A$4:$H$298,3,FALSE))</f>
        <v>Knowledge of Irish by Marital Status</v>
      </c>
      <c r="C38" s="22" t="str">
        <f>IF(ISNA(VLOOKUP((ROW(C38)-15),'List of tables'!$A$4:$E$298,5,FALSE))," ",VLOOKUP((ROW(C38)-15),'List of tables'!$A$4:$E$298,5,FALSE))</f>
        <v>NI</v>
      </c>
      <c r="D38" s="22" t="str">
        <f>IF(ISNA(VLOOKUP((ROW(D38)-15),'List of tables'!$A$4:$H$298,6,FALSE))," ",VLOOKUP((ROW(D38)-15),'List of tables'!$A$4:$H$298,6,FALSE))</f>
        <v>All persons aged 3 and over</v>
      </c>
      <c r="E38" s="17">
        <f>IF(ISNA(VLOOKUP((ROW(E38)-15),'List of tables'!$A$4:$H$298,7,FALSE))," ",VLOOKUP((ROW(E38)-15),'List of tables'!$A$4:$H$298,7,FALSE))</f>
        <v>1</v>
      </c>
      <c r="F38" s="21">
        <f>IF(ISNA(VLOOKUP((ROW(F38)-15),'List of tables'!$A$4:$H$298,8,FALSE))," ",VLOOKUP((ROW(F38)-15),'List of tables'!$A$4:$H$298,8,FALSE))</f>
        <v>37895</v>
      </c>
    </row>
    <row r="39" spans="1:6" ht="30" customHeight="1">
      <c r="A39" s="19" t="str">
        <f>IF(ISNA(VLOOKUP((ROW(A39)-15),'List of tables'!$A$4:$H$298,2,FALSE))," ",VLOOKUP((ROW(A39)-15),'List of tables'!$A$4:$H$298,2,FALSE))</f>
        <v>EXT20031001D</v>
      </c>
      <c r="B39" s="22" t="str">
        <f>IF(ISNA(VLOOKUP((ROW(B39)-15),'List of tables'!$A$4:$H$298,3,FALSE))," ",VLOOKUP((ROW(B39)-15),'List of tables'!$A$4:$H$298,3,FALSE))</f>
        <v>Knowledge of Irish by Dependents</v>
      </c>
      <c r="C39" s="22" t="str">
        <f>IF(ISNA(VLOOKUP((ROW(C39)-15),'List of tables'!$A$4:$E$298,5,FALSE))," ",VLOOKUP((ROW(C39)-15),'List of tables'!$A$4:$E$298,5,FALSE))</f>
        <v>NI</v>
      </c>
      <c r="D39" s="22" t="str">
        <f>IF(ISNA(VLOOKUP((ROW(D39)-15),'List of tables'!$A$4:$H$298,6,FALSE))," ",VLOOKUP((ROW(D39)-15),'List of tables'!$A$4:$H$298,6,FALSE))</f>
        <v>All persons in households aged 3 and over</v>
      </c>
      <c r="E39" s="17">
        <f>IF(ISNA(VLOOKUP((ROW(E39)-15),'List of tables'!$A$4:$H$298,7,FALSE))," ",VLOOKUP((ROW(E39)-15),'List of tables'!$A$4:$H$298,7,FALSE))</f>
        <v>1</v>
      </c>
      <c r="F39" s="21">
        <f>IF(ISNA(VLOOKUP((ROW(F39)-15),'List of tables'!$A$4:$H$298,8,FALSE))," ",VLOOKUP((ROW(F39)-15),'List of tables'!$A$4:$H$298,8,FALSE))</f>
        <v>37895</v>
      </c>
    </row>
    <row r="40" spans="1:6" ht="30" customHeight="1">
      <c r="A40" s="19" t="str">
        <f>IF(ISNA(VLOOKUP((ROW(A40)-15),'List of tables'!$A$4:$H$298,2,FALSE))," ",VLOOKUP((ROW(A40)-15),'List of tables'!$A$4:$H$298,2,FALSE))</f>
        <v>EXT20031007</v>
      </c>
      <c r="B40" s="22" t="str">
        <f>IF(ISNA(VLOOKUP((ROW(B40)-15),'List of tables'!$A$4:$H$298,3,FALSE))," ",VLOOKUP((ROW(B40)-15),'List of tables'!$A$4:$H$298,3,FALSE))</f>
        <v>Selected Age Groups by Sex for Persons Born in Wales Usually Resident in Northern Ireland</v>
      </c>
      <c r="C40" s="22" t="str">
        <f>IF(ISNA(VLOOKUP((ROW(C40)-15),'List of tables'!$A$4:$E$298,5,FALSE))," ",VLOOKUP((ROW(C40)-15),'List of tables'!$A$4:$E$298,5,FALSE))</f>
        <v>NI</v>
      </c>
      <c r="D40" s="22" t="str">
        <f>IF(ISNA(VLOOKUP((ROW(D40)-15),'List of tables'!$A$4:$H$298,6,FALSE))," ",VLOOKUP((ROW(D40)-15),'List of tables'!$A$4:$H$298,6,FALSE))</f>
        <v>All persons born in Wales</v>
      </c>
      <c r="E40" s="17">
        <f>IF(ISNA(VLOOKUP((ROW(E40)-15),'List of tables'!$A$4:$H$298,7,FALSE))," ",VLOOKUP((ROW(E40)-15),'List of tables'!$A$4:$H$298,7,FALSE))</f>
        <v>1</v>
      </c>
      <c r="F40" s="21">
        <f>IF(ISNA(VLOOKUP((ROW(F40)-15),'List of tables'!$A$4:$H$298,8,FALSE))," ",VLOOKUP((ROW(F40)-15),'List of tables'!$A$4:$H$298,8,FALSE))</f>
        <v>37901</v>
      </c>
    </row>
    <row r="41" spans="1:6" ht="30" customHeight="1">
      <c r="A41" s="19" t="str">
        <f>IF(ISNA(VLOOKUP((ROW(A41)-15),'List of tables'!$A$4:$H$298,2,FALSE))," ",VLOOKUP((ROW(A41)-15),'List of tables'!$A$4:$H$298,2,FALSE))</f>
        <v>EXT20031008</v>
      </c>
      <c r="B41" s="22" t="str">
        <f>IF(ISNA(VLOOKUP((ROW(B41)-15),'List of tables'!$A$4:$H$298,3,FALSE))," ",VLOOKUP((ROW(B41)-15),'List of tables'!$A$4:$H$298,3,FALSE))</f>
        <v>Knowledge of Irish by Adults in Households with/without Dependent Children</v>
      </c>
      <c r="C41" s="22" t="str">
        <f>IF(ISNA(VLOOKUP((ROW(C41)-15),'List of tables'!$A$4:$E$298,5,FALSE))," ",VLOOKUP((ROW(C41)-15),'List of tables'!$A$4:$E$298,5,FALSE))</f>
        <v>NI</v>
      </c>
      <c r="D41" s="22" t="str">
        <f>IF(ISNA(VLOOKUP((ROW(D41)-15),'List of tables'!$A$4:$H$298,6,FALSE))," ",VLOOKUP((ROW(D41)-15),'List of tables'!$A$4:$H$298,6,FALSE))</f>
        <v>All adults in households</v>
      </c>
      <c r="E41" s="17">
        <f>IF(ISNA(VLOOKUP((ROW(E41)-15),'List of tables'!$A$4:$H$298,7,FALSE))," ",VLOOKUP((ROW(E41)-15),'List of tables'!$A$4:$H$298,7,FALSE))</f>
        <v>1</v>
      </c>
      <c r="F41" s="21">
        <f>IF(ISNA(VLOOKUP((ROW(F41)-15),'List of tables'!$A$4:$H$298,8,FALSE))," ",VLOOKUP((ROW(F41)-15),'List of tables'!$A$4:$H$298,8,FALSE))</f>
        <v>37902</v>
      </c>
    </row>
    <row r="42" spans="1:6" ht="30" customHeight="1">
      <c r="A42" s="19" t="str">
        <f>IF(ISNA(VLOOKUP((ROW(A42)-15),'List of tables'!$A$4:$H$298,2,FALSE))," ",VLOOKUP((ROW(A42)-15),'List of tables'!$A$4:$H$298,2,FALSE))</f>
        <v>EXT20031108A</v>
      </c>
      <c r="B42" s="22" t="str">
        <f>IF(ISNA(VLOOKUP((ROW(B42)-15),'List of tables'!$A$4:$H$298,3,FALSE))," ",VLOOKUP((ROW(B42)-15),'List of tables'!$A$4:$H$298,3,FALSE))</f>
        <v>Employed Persons in The Fishing Industry and Fishing Related Manufacturing Industry</v>
      </c>
      <c r="C42" s="22" t="str">
        <f>IF(ISNA(VLOOKUP((ROW(C42)-15),'List of tables'!$A$4:$E$298,5,FALSE))," ",VLOOKUP((ROW(C42)-15),'List of tables'!$A$4:$E$298,5,FALSE))</f>
        <v>WARD</v>
      </c>
      <c r="D42" s="22" t="str">
        <f>IF(ISNA(VLOOKUP((ROW(D42)-15),'List of tables'!$A$4:$H$298,6,FALSE))," ",VLOOKUP((ROW(D42)-15),'List of tables'!$A$4:$H$298,6,FALSE))</f>
        <v>Employed aged 16-74</v>
      </c>
      <c r="E42" s="17">
        <f>IF(ISNA(VLOOKUP((ROW(E42)-15),'List of tables'!$A$4:$H$298,7,FALSE))," ",VLOOKUP((ROW(E42)-15),'List of tables'!$A$4:$H$298,7,FALSE))</f>
        <v>1</v>
      </c>
      <c r="F42" s="21">
        <f>IF(ISNA(VLOOKUP((ROW(F42)-15),'List of tables'!$A$4:$H$298,8,FALSE))," ",VLOOKUP((ROW(F42)-15),'List of tables'!$A$4:$H$298,8,FALSE))</f>
        <v>37933</v>
      </c>
    </row>
    <row r="43" spans="1:6" ht="30" customHeight="1">
      <c r="A43" s="19" t="str">
        <f>IF(ISNA(VLOOKUP((ROW(A43)-15),'List of tables'!$A$4:$H$298,2,FALSE))," ",VLOOKUP((ROW(A43)-15),'List of tables'!$A$4:$H$298,2,FALSE))</f>
        <v>EXT20031111A</v>
      </c>
      <c r="B43" s="22" t="str">
        <f>IF(ISNA(VLOOKUP((ROW(B43)-15),'List of tables'!$A$4:$H$298,3,FALSE))," ",VLOOKUP((ROW(B43)-15),'List of tables'!$A$4:$H$298,3,FALSE))</f>
        <v>Country of Birth</v>
      </c>
      <c r="C43" s="22" t="str">
        <f>IF(ISNA(VLOOKUP((ROW(C43)-15),'List of tables'!$A$4:$E$298,5,FALSE))," ",VLOOKUP((ROW(C43)-15),'List of tables'!$A$4:$E$298,5,FALSE))</f>
        <v>DC</v>
      </c>
      <c r="D43" s="22" t="str">
        <f>IF(ISNA(VLOOKUP((ROW(D43)-15),'List of tables'!$A$4:$H$298,6,FALSE))," ",VLOOKUP((ROW(D43)-15),'List of tables'!$A$4:$H$298,6,FALSE))</f>
        <v>All persons usually resident in Northern Ireland who were born in Spain</v>
      </c>
      <c r="E43" s="17">
        <f>IF(ISNA(VLOOKUP((ROW(E43)-15),'List of tables'!$A$4:$H$298,7,FALSE))," ",VLOOKUP((ROW(E43)-15),'List of tables'!$A$4:$H$298,7,FALSE))</f>
        <v>1</v>
      </c>
      <c r="F43" s="21">
        <f>IF(ISNA(VLOOKUP((ROW(F43)-15),'List of tables'!$A$4:$H$298,8,FALSE))," ",VLOOKUP((ROW(F43)-15),'List of tables'!$A$4:$H$298,8,FALSE))</f>
        <v>37936</v>
      </c>
    </row>
    <row r="44" spans="1:6" ht="30" customHeight="1">
      <c r="A44" s="19" t="str">
        <f>IF(ISNA(VLOOKUP((ROW(A44)-15),'List of tables'!$A$4:$H$298,2,FALSE))," ",VLOOKUP((ROW(A44)-15),'List of tables'!$A$4:$H$298,2,FALSE))</f>
        <v>EXT20031111B</v>
      </c>
      <c r="B44" s="22" t="str">
        <f>IF(ISNA(VLOOKUP((ROW(B44)-15),'List of tables'!$A$4:$H$298,3,FALSE))," ",VLOOKUP((ROW(B44)-15),'List of tables'!$A$4:$H$298,3,FALSE))</f>
        <v>Ethnic Group</v>
      </c>
      <c r="C44" s="22" t="str">
        <f>IF(ISNA(VLOOKUP((ROW(C44)-15),'List of tables'!$A$4:$E$298,5,FALSE))," ",VLOOKUP((ROW(C44)-15),'List of tables'!$A$4:$E$298,5,FALSE))</f>
        <v>NI</v>
      </c>
      <c r="D44" s="22" t="str">
        <f>IF(ISNA(VLOOKUP((ROW(D44)-15),'List of tables'!$A$4:$H$298,6,FALSE))," ",VLOOKUP((ROW(D44)-15),'List of tables'!$A$4:$H$298,6,FALSE))</f>
        <v>All persons usually resident in Northern Ireland who were born in Spain</v>
      </c>
      <c r="E44" s="17">
        <f>IF(ISNA(VLOOKUP((ROW(E44)-15),'List of tables'!$A$4:$H$298,7,FALSE))," ",VLOOKUP((ROW(E44)-15),'List of tables'!$A$4:$H$298,7,FALSE))</f>
        <v>1</v>
      </c>
      <c r="F44" s="21">
        <f>IF(ISNA(VLOOKUP((ROW(F44)-15),'List of tables'!$A$4:$H$298,8,FALSE))," ",VLOOKUP((ROW(F44)-15),'List of tables'!$A$4:$H$298,8,FALSE))</f>
        <v>37936</v>
      </c>
    </row>
    <row r="45" spans="1:6" ht="30" customHeight="1">
      <c r="A45" s="19" t="str">
        <f>IF(ISNA(VLOOKUP((ROW(A45)-15),'List of tables'!$A$4:$H$298,2,FALSE))," ",VLOOKUP((ROW(A45)-15),'List of tables'!$A$4:$H$298,2,FALSE))</f>
        <v>EXT20031111C</v>
      </c>
      <c r="B45" s="22" t="str">
        <f>IF(ISNA(VLOOKUP((ROW(B45)-15),'List of tables'!$A$4:$H$298,3,FALSE))," ",VLOOKUP((ROW(B45)-15),'List of tables'!$A$4:$H$298,3,FALSE))</f>
        <v>Accommodation Type</v>
      </c>
      <c r="C45" s="22" t="str">
        <f>IF(ISNA(VLOOKUP((ROW(C45)-15),'List of tables'!$A$4:$E$298,5,FALSE))," ",VLOOKUP((ROW(C45)-15),'List of tables'!$A$4:$E$298,5,FALSE))</f>
        <v>NI</v>
      </c>
      <c r="D45" s="22" t="str">
        <f>IF(ISNA(VLOOKUP((ROW(D45)-15),'List of tables'!$A$4:$H$298,6,FALSE))," ",VLOOKUP((ROW(D45)-15),'List of tables'!$A$4:$H$298,6,FALSE))</f>
        <v>All persons usually resident in Northern Ireland who were born in Spain</v>
      </c>
      <c r="E45" s="17">
        <f>IF(ISNA(VLOOKUP((ROW(E45)-15),'List of tables'!$A$4:$H$298,7,FALSE))," ",VLOOKUP((ROW(E45)-15),'List of tables'!$A$4:$H$298,7,FALSE))</f>
        <v>1</v>
      </c>
      <c r="F45" s="21">
        <f>IF(ISNA(VLOOKUP((ROW(F45)-15),'List of tables'!$A$4:$H$298,8,FALSE))," ",VLOOKUP((ROW(F45)-15),'List of tables'!$A$4:$H$298,8,FALSE))</f>
        <v>37936</v>
      </c>
    </row>
    <row r="46" spans="1:6" ht="30" customHeight="1">
      <c r="A46" s="19" t="str">
        <f>IF(ISNA(VLOOKUP((ROW(A46)-15),'List of tables'!$A$4:$H$298,2,FALSE))," ",VLOOKUP((ROW(A46)-15),'List of tables'!$A$4:$H$298,2,FALSE))</f>
        <v>EXT20031111D</v>
      </c>
      <c r="B46" s="22" t="str">
        <f>IF(ISNA(VLOOKUP((ROW(B46)-15),'List of tables'!$A$4:$H$298,3,FALSE))," ",VLOOKUP((ROW(B46)-15),'List of tables'!$A$4:$H$298,3,FALSE))</f>
        <v>Household Size</v>
      </c>
      <c r="C46" s="22" t="str">
        <f>IF(ISNA(VLOOKUP((ROW(C46)-15),'List of tables'!$A$4:$E$298,5,FALSE))," ",VLOOKUP((ROW(C46)-15),'List of tables'!$A$4:$E$298,5,FALSE))</f>
        <v>NI</v>
      </c>
      <c r="D46" s="22" t="str">
        <f>IF(ISNA(VLOOKUP((ROW(D46)-15),'List of tables'!$A$4:$H$298,6,FALSE))," ",VLOOKUP((ROW(D46)-15),'List of tables'!$A$4:$H$298,6,FALSE))</f>
        <v>All persons usually resident in Northern Ireland who were born in Spain</v>
      </c>
      <c r="E46" s="17">
        <f>IF(ISNA(VLOOKUP((ROW(E46)-15),'List of tables'!$A$4:$H$298,7,FALSE))," ",VLOOKUP((ROW(E46)-15),'List of tables'!$A$4:$H$298,7,FALSE))</f>
        <v>1</v>
      </c>
      <c r="F46" s="21">
        <f>IF(ISNA(VLOOKUP((ROW(F46)-15),'List of tables'!$A$4:$H$298,8,FALSE))," ",VLOOKUP((ROW(F46)-15),'List of tables'!$A$4:$H$298,8,FALSE))</f>
        <v>37936</v>
      </c>
    </row>
    <row r="47" spans="1:6" ht="30" customHeight="1">
      <c r="A47" s="19" t="str">
        <f>IF(ISNA(VLOOKUP((ROW(A47)-15),'List of tables'!$A$4:$H$298,2,FALSE))," ",VLOOKUP((ROW(A47)-15),'List of tables'!$A$4:$H$298,2,FALSE))</f>
        <v>EXT20031111E</v>
      </c>
      <c r="B47" s="22" t="str">
        <f>IF(ISNA(VLOOKUP((ROW(B47)-15),'List of tables'!$A$4:$H$298,3,FALSE))," ",VLOOKUP((ROW(B47)-15),'List of tables'!$A$4:$H$298,3,FALSE))</f>
        <v>Health and Care</v>
      </c>
      <c r="C47" s="22" t="str">
        <f>IF(ISNA(VLOOKUP((ROW(C47)-15),'List of tables'!$A$4:$E$298,5,FALSE))," ",VLOOKUP((ROW(C47)-15),'List of tables'!$A$4:$E$298,5,FALSE))</f>
        <v>NI</v>
      </c>
      <c r="D47" s="22" t="str">
        <f>IF(ISNA(VLOOKUP((ROW(D47)-15),'List of tables'!$A$4:$H$298,6,FALSE))," ",VLOOKUP((ROW(D47)-15),'List of tables'!$A$4:$H$298,6,FALSE))</f>
        <v>All persons usually resident in Northern Ireland who were born in Spain</v>
      </c>
      <c r="E47" s="17">
        <f>IF(ISNA(VLOOKUP((ROW(E47)-15),'List of tables'!$A$4:$H$298,7,FALSE))," ",VLOOKUP((ROW(E47)-15),'List of tables'!$A$4:$H$298,7,FALSE))</f>
        <v>1</v>
      </c>
      <c r="F47" s="21">
        <f>IF(ISNA(VLOOKUP((ROW(F47)-15),'List of tables'!$A$4:$H$298,8,FALSE))," ",VLOOKUP((ROW(F47)-15),'List of tables'!$A$4:$H$298,8,FALSE))</f>
        <v>37936</v>
      </c>
    </row>
    <row r="48" spans="1:6" ht="30" customHeight="1">
      <c r="A48" s="19" t="str">
        <f>IF(ISNA(VLOOKUP((ROW(A48)-15),'List of tables'!$A$4:$H$298,2,FALSE))," ",VLOOKUP((ROW(A48)-15),'List of tables'!$A$4:$H$298,2,FALSE))</f>
        <v>EXT20031111F</v>
      </c>
      <c r="B48" s="22" t="str">
        <f>IF(ISNA(VLOOKUP((ROW(B48)-15),'List of tables'!$A$4:$H$298,3,FALSE))," ",VLOOKUP((ROW(B48)-15),'List of tables'!$A$4:$H$298,3,FALSE))</f>
        <v>Occupation</v>
      </c>
      <c r="C48" s="22" t="str">
        <f>IF(ISNA(VLOOKUP((ROW(C48)-15),'List of tables'!$A$4:$E$298,5,FALSE))," ",VLOOKUP((ROW(C48)-15),'List of tables'!$A$4:$E$298,5,FALSE))</f>
        <v>NI</v>
      </c>
      <c r="D48" s="22" t="str">
        <f>IF(ISNA(VLOOKUP((ROW(D48)-15),'List of tables'!$A$4:$H$298,6,FALSE))," ",VLOOKUP((ROW(D48)-15),'List of tables'!$A$4:$H$298,6,FALSE))</f>
        <v>All usually resident persons aged 16-74 in employment who were born in Spain</v>
      </c>
      <c r="E48" s="17">
        <f>IF(ISNA(VLOOKUP((ROW(E48)-15),'List of tables'!$A$4:$H$298,7,FALSE))," ",VLOOKUP((ROW(E48)-15),'List of tables'!$A$4:$H$298,7,FALSE))</f>
        <v>1</v>
      </c>
      <c r="F48" s="21">
        <f>IF(ISNA(VLOOKUP((ROW(F48)-15),'List of tables'!$A$4:$H$298,8,FALSE))," ",VLOOKUP((ROW(F48)-15),'List of tables'!$A$4:$H$298,8,FALSE))</f>
        <v>37936</v>
      </c>
    </row>
    <row r="49" spans="1:6" ht="30" customHeight="1">
      <c r="A49" s="19" t="str">
        <f>IF(ISNA(VLOOKUP((ROW(A49)-15),'List of tables'!$A$4:$H$298,2,FALSE))," ",VLOOKUP((ROW(A49)-15),'List of tables'!$A$4:$H$298,2,FALSE))</f>
        <v>EXT20031111G</v>
      </c>
      <c r="B49" s="22" t="str">
        <f>IF(ISNA(VLOOKUP((ROW(B49)-15),'List of tables'!$A$4:$H$298,3,FALSE))," ",VLOOKUP((ROW(B49)-15),'List of tables'!$A$4:$H$298,3,FALSE))</f>
        <v>Hours Worked</v>
      </c>
      <c r="C49" s="22" t="str">
        <f>IF(ISNA(VLOOKUP((ROW(C49)-15),'List of tables'!$A$4:$E$298,5,FALSE))," ",VLOOKUP((ROW(C49)-15),'List of tables'!$A$4:$E$298,5,FALSE))</f>
        <v>NI</v>
      </c>
      <c r="D49" s="22" t="str">
        <f>IF(ISNA(VLOOKUP((ROW(D49)-15),'List of tables'!$A$4:$H$298,6,FALSE))," ",VLOOKUP((ROW(D49)-15),'List of tables'!$A$4:$H$298,6,FALSE))</f>
        <v>All usually resident persons aged 16-74 in employment who were born in Spain</v>
      </c>
      <c r="E49" s="17">
        <f>IF(ISNA(VLOOKUP((ROW(E49)-15),'List of tables'!$A$4:$H$298,7,FALSE))," ",VLOOKUP((ROW(E49)-15),'List of tables'!$A$4:$H$298,7,FALSE))</f>
        <v>1</v>
      </c>
      <c r="F49" s="21">
        <f>IF(ISNA(VLOOKUP((ROW(F49)-15),'List of tables'!$A$4:$H$298,8,FALSE))," ",VLOOKUP((ROW(F49)-15),'List of tables'!$A$4:$H$298,8,FALSE))</f>
        <v>37936</v>
      </c>
    </row>
    <row r="50" spans="1:6" ht="30" customHeight="1">
      <c r="A50" s="19" t="str">
        <f>IF(ISNA(VLOOKUP((ROW(A50)-15),'List of tables'!$A$4:$H$298,2,FALSE))," ",VLOOKUP((ROW(A50)-15),'List of tables'!$A$4:$H$298,2,FALSE))</f>
        <v>EXT20031111H</v>
      </c>
      <c r="B50" s="22" t="str">
        <f>IF(ISNA(VLOOKUP((ROW(B50)-15),'List of tables'!$A$4:$H$298,3,FALSE))," ",VLOOKUP((ROW(B50)-15),'List of tables'!$A$4:$H$298,3,FALSE))</f>
        <v>Marital Status</v>
      </c>
      <c r="C50" s="22" t="str">
        <f>IF(ISNA(VLOOKUP((ROW(C50)-15),'List of tables'!$A$4:$E$298,5,FALSE))," ",VLOOKUP((ROW(C50)-15),'List of tables'!$A$4:$E$298,5,FALSE))</f>
        <v>NI</v>
      </c>
      <c r="D50" s="22" t="str">
        <f>IF(ISNA(VLOOKUP((ROW(D50)-15),'List of tables'!$A$4:$H$298,6,FALSE))," ",VLOOKUP((ROW(D50)-15),'List of tables'!$A$4:$H$298,6,FALSE))</f>
        <v>All usually resident persons aged 16 and over who were born in Spain</v>
      </c>
      <c r="E50" s="17">
        <f>IF(ISNA(VLOOKUP((ROW(E50)-15),'List of tables'!$A$4:$H$298,7,FALSE))," ",VLOOKUP((ROW(E50)-15),'List of tables'!$A$4:$H$298,7,FALSE))</f>
        <v>1</v>
      </c>
      <c r="F50" s="21">
        <f>IF(ISNA(VLOOKUP((ROW(F50)-15),'List of tables'!$A$4:$H$298,8,FALSE))," ",VLOOKUP((ROW(F50)-15),'List of tables'!$A$4:$H$298,8,FALSE))</f>
        <v>37936</v>
      </c>
    </row>
    <row r="51" spans="1:6" ht="30" customHeight="1">
      <c r="A51" s="19" t="str">
        <f>IF(ISNA(VLOOKUP((ROW(A51)-15),'List of tables'!$A$4:$H$298,2,FALSE))," ",VLOOKUP((ROW(A51)-15),'List of tables'!$A$4:$H$298,2,FALSE))</f>
        <v>EXT20031111I</v>
      </c>
      <c r="B51" s="22" t="str">
        <f>IF(ISNA(VLOOKUP((ROW(B51)-15),'List of tables'!$A$4:$H$298,3,FALSE))," ",VLOOKUP((ROW(B51)-15),'List of tables'!$A$4:$H$298,3,FALSE))</f>
        <v>Household Composition</v>
      </c>
      <c r="C51" s="22" t="str">
        <f>IF(ISNA(VLOOKUP((ROW(C51)-15),'List of tables'!$A$4:$E$298,5,FALSE))," ",VLOOKUP((ROW(C51)-15),'List of tables'!$A$4:$E$298,5,FALSE))</f>
        <v>NI</v>
      </c>
      <c r="D51" s="22" t="str">
        <f>IF(ISNA(VLOOKUP((ROW(D51)-15),'List of tables'!$A$4:$H$298,6,FALSE))," ",VLOOKUP((ROW(D51)-15),'List of tables'!$A$4:$H$298,6,FALSE))</f>
        <v>All persons in households who were born in Spain</v>
      </c>
      <c r="E51" s="17">
        <f>IF(ISNA(VLOOKUP((ROW(E51)-15),'List of tables'!$A$4:$H$298,7,FALSE))," ",VLOOKUP((ROW(E51)-15),'List of tables'!$A$4:$H$298,7,FALSE))</f>
        <v>1</v>
      </c>
      <c r="F51" s="21">
        <f>IF(ISNA(VLOOKUP((ROW(F51)-15),'List of tables'!$A$4:$H$298,8,FALSE))," ",VLOOKUP((ROW(F51)-15),'List of tables'!$A$4:$H$298,8,FALSE))</f>
        <v>37936</v>
      </c>
    </row>
    <row r="52" spans="1:6" ht="30" customHeight="1">
      <c r="A52" s="19" t="str">
        <f>IF(ISNA(VLOOKUP((ROW(A52)-15),'List of tables'!$A$4:$H$298,2,FALSE))," ",VLOOKUP((ROW(A52)-15),'List of tables'!$A$4:$H$298,2,FALSE))</f>
        <v>EXT20031111J</v>
      </c>
      <c r="B52" s="22" t="str">
        <f>IF(ISNA(VLOOKUP((ROW(B52)-15),'List of tables'!$A$4:$H$298,3,FALSE))," ",VLOOKUP((ROW(B52)-15),'List of tables'!$A$4:$H$298,3,FALSE))</f>
        <v>Highest Level of Qualification</v>
      </c>
      <c r="C52" s="22" t="str">
        <f>IF(ISNA(VLOOKUP((ROW(C52)-15),'List of tables'!$A$4:$E$298,5,FALSE))," ",VLOOKUP((ROW(C52)-15),'List of tables'!$A$4:$E$298,5,FALSE))</f>
        <v>NI</v>
      </c>
      <c r="D52" s="22" t="str">
        <f>IF(ISNA(VLOOKUP((ROW(D52)-15),'List of tables'!$A$4:$H$298,6,FALSE))," ",VLOOKUP((ROW(D52)-15),'List of tables'!$A$4:$H$298,6,FALSE))</f>
        <v>All usually resident persons aged 16-74 who were born in Spain</v>
      </c>
      <c r="E52" s="17">
        <f>IF(ISNA(VLOOKUP((ROW(E52)-15),'List of tables'!$A$4:$H$298,7,FALSE))," ",VLOOKUP((ROW(E52)-15),'List of tables'!$A$4:$H$298,7,FALSE))</f>
        <v>1</v>
      </c>
      <c r="F52" s="21">
        <f>IF(ISNA(VLOOKUP((ROW(F52)-15),'List of tables'!$A$4:$H$298,8,FALSE))," ",VLOOKUP((ROW(F52)-15),'List of tables'!$A$4:$H$298,8,FALSE))</f>
        <v>37936</v>
      </c>
    </row>
    <row r="53" spans="1:6" ht="30" customHeight="1">
      <c r="A53" s="19" t="str">
        <f>IF(ISNA(VLOOKUP((ROW(A53)-15),'List of tables'!$A$4:$H$298,2,FALSE))," ",VLOOKUP((ROW(A53)-15),'List of tables'!$A$4:$H$298,2,FALSE))</f>
        <v>EXT20031111K</v>
      </c>
      <c r="B53" s="22" t="str">
        <f>IF(ISNA(VLOOKUP((ROW(B53)-15),'List of tables'!$A$4:$H$298,3,FALSE))," ",VLOOKUP((ROW(B53)-15),'List of tables'!$A$4:$H$298,3,FALSE))</f>
        <v>Social Class</v>
      </c>
      <c r="C53" s="22" t="str">
        <f>IF(ISNA(VLOOKUP((ROW(C53)-15),'List of tables'!$A$4:$E$298,5,FALSE))," ",VLOOKUP((ROW(C53)-15),'List of tables'!$A$4:$E$298,5,FALSE))</f>
        <v>NI</v>
      </c>
      <c r="D53" s="22" t="str">
        <f>IF(ISNA(VLOOKUP((ROW(D53)-15),'List of tables'!$A$4:$H$298,6,FALSE))," ",VLOOKUP((ROW(D53)-15),'List of tables'!$A$4:$H$298,6,FALSE))</f>
        <v>All usually resident persons aged 16-74 in households who were born in Spain</v>
      </c>
      <c r="E53" s="17">
        <f>IF(ISNA(VLOOKUP((ROW(E53)-15),'List of tables'!$A$4:$H$298,7,FALSE))," ",VLOOKUP((ROW(E53)-15),'List of tables'!$A$4:$H$298,7,FALSE))</f>
        <v>1</v>
      </c>
      <c r="F53" s="21">
        <f>IF(ISNA(VLOOKUP((ROW(F53)-15),'List of tables'!$A$4:$H$298,8,FALSE))," ",VLOOKUP((ROW(F53)-15),'List of tables'!$A$4:$H$298,8,FALSE))</f>
        <v>37936</v>
      </c>
    </row>
    <row r="54" spans="1:6" ht="30" customHeight="1">
      <c r="A54" s="19" t="str">
        <f>IF(ISNA(VLOOKUP((ROW(A54)-15),'List of tables'!$A$4:$H$298,2,FALSE))," ",VLOOKUP((ROW(A54)-15),'List of tables'!$A$4:$H$298,2,FALSE))</f>
        <v>EXT20031111L</v>
      </c>
      <c r="B54" s="22" t="str">
        <f>IF(ISNA(VLOOKUP((ROW(B54)-15),'List of tables'!$A$4:$H$298,3,FALSE))," ",VLOOKUP((ROW(B54)-15),'List of tables'!$A$4:$H$298,3,FALSE))</f>
        <v>Car Ownership</v>
      </c>
      <c r="C54" s="22" t="str">
        <f>IF(ISNA(VLOOKUP((ROW(C54)-15),'List of tables'!$A$4:$E$298,5,FALSE))," ",VLOOKUP((ROW(C54)-15),'List of tables'!$A$4:$E$298,5,FALSE))</f>
        <v>NI</v>
      </c>
      <c r="D54" s="22" t="str">
        <f>IF(ISNA(VLOOKUP((ROW(D54)-15),'List of tables'!$A$4:$H$298,6,FALSE))," ",VLOOKUP((ROW(D54)-15),'List of tables'!$A$4:$H$298,6,FALSE))</f>
        <v>All persons usually resident in Northern Ireland who were born in Spain</v>
      </c>
      <c r="E54" s="17">
        <f>IF(ISNA(VLOOKUP((ROW(E54)-15),'List of tables'!$A$4:$H$298,7,FALSE))," ",VLOOKUP((ROW(E54)-15),'List of tables'!$A$4:$H$298,7,FALSE))</f>
        <v>1</v>
      </c>
      <c r="F54" s="21">
        <f>IF(ISNA(VLOOKUP((ROW(F54)-15),'List of tables'!$A$4:$H$298,8,FALSE))," ",VLOOKUP((ROW(F54)-15),'List of tables'!$A$4:$H$298,8,FALSE))</f>
        <v>37936</v>
      </c>
    </row>
    <row r="55" spans="1:6" ht="30" customHeight="1">
      <c r="A55" s="19" t="str">
        <f>IF(ISNA(VLOOKUP((ROW(A55)-15),'List of tables'!$A$4:$H$298,2,FALSE))," ",VLOOKUP((ROW(A55)-15),'List of tables'!$A$4:$H$298,2,FALSE))</f>
        <v>EXT20031208A</v>
      </c>
      <c r="B55" s="22" t="str">
        <f>IF(ISNA(VLOOKUP((ROW(B55)-15),'List of tables'!$A$4:$H$298,3,FALSE))," ",VLOOKUP((ROW(B55)-15),'List of tables'!$A$4:$H$298,3,FALSE))</f>
        <v>Education Related Occupation and Industry by Sex and Community Background</v>
      </c>
      <c r="C55" s="22" t="str">
        <f>IF(ISNA(VLOOKUP((ROW(C55)-15),'List of tables'!$A$4:$E$298,5,FALSE))," ",VLOOKUP((ROW(C55)-15),'List of tables'!$A$4:$E$298,5,FALSE))</f>
        <v>NI</v>
      </c>
      <c r="D55" s="22" t="str">
        <f>IF(ISNA(VLOOKUP((ROW(D55)-15),'List of tables'!$A$4:$H$298,6,FALSE))," ",VLOOKUP((ROW(D55)-15),'List of tables'!$A$4:$H$298,6,FALSE))</f>
        <v>Employed working age</v>
      </c>
      <c r="E55" s="17">
        <f>IF(ISNA(VLOOKUP((ROW(E55)-15),'List of tables'!$A$4:$H$298,7,FALSE))," ",VLOOKUP((ROW(E55)-15),'List of tables'!$A$4:$H$298,7,FALSE))</f>
        <v>1</v>
      </c>
      <c r="F55" s="21">
        <f>IF(ISNA(VLOOKUP((ROW(F55)-15),'List of tables'!$A$4:$H$298,8,FALSE))," ",VLOOKUP((ROW(F55)-15),'List of tables'!$A$4:$H$298,8,FALSE))</f>
        <v>37963</v>
      </c>
    </row>
    <row r="56" spans="1:6" ht="30" customHeight="1">
      <c r="A56" s="19" t="str">
        <f>IF(ISNA(VLOOKUP((ROW(A56)-15),'List of tables'!$A$4:$H$298,2,FALSE))," ",VLOOKUP((ROW(A56)-15),'List of tables'!$A$4:$H$298,2,FALSE))</f>
        <v>EXT20031208B</v>
      </c>
      <c r="B56" s="22" t="str">
        <f>IF(ISNA(VLOOKUP((ROW(B56)-15),'List of tables'!$A$4:$H$298,3,FALSE))," ",VLOOKUP((ROW(B56)-15),'List of tables'!$A$4:$H$298,3,FALSE))</f>
        <v>Education Related Occupation and Industry by Sex and Community Background</v>
      </c>
      <c r="C56" s="22" t="str">
        <f>IF(ISNA(VLOOKUP((ROW(C56)-15),'List of tables'!$A$4:$E$298,5,FALSE))," ",VLOOKUP((ROW(C56)-15),'List of tables'!$A$4:$E$298,5,FALSE))</f>
        <v>NUTS3</v>
      </c>
      <c r="D56" s="22" t="str">
        <f>IF(ISNA(VLOOKUP((ROW(D56)-15),'List of tables'!$A$4:$H$298,6,FALSE))," ",VLOOKUP((ROW(D56)-15),'List of tables'!$A$4:$H$298,6,FALSE))</f>
        <v>Employed working age</v>
      </c>
      <c r="E56" s="17">
        <f>IF(ISNA(VLOOKUP((ROW(E56)-15),'List of tables'!$A$4:$H$298,7,FALSE))," ",VLOOKUP((ROW(E56)-15),'List of tables'!$A$4:$H$298,7,FALSE))</f>
        <v>1</v>
      </c>
      <c r="F56" s="21">
        <f>IF(ISNA(VLOOKUP((ROW(F56)-15),'List of tables'!$A$4:$H$298,8,FALSE))," ",VLOOKUP((ROW(F56)-15),'List of tables'!$A$4:$H$298,8,FALSE))</f>
        <v>37963</v>
      </c>
    </row>
    <row r="57" spans="1:6" ht="30" customHeight="1">
      <c r="A57" s="19" t="str">
        <f>IF(ISNA(VLOOKUP((ROW(A57)-15),'List of tables'!$A$4:$H$298,2,FALSE))," ",VLOOKUP((ROW(A57)-15),'List of tables'!$A$4:$H$298,2,FALSE))</f>
        <v>EXT20031208C</v>
      </c>
      <c r="B57" s="22" t="str">
        <f>IF(ISNA(VLOOKUP((ROW(B57)-15),'List of tables'!$A$4:$H$298,3,FALSE))," ",VLOOKUP((ROW(B57)-15),'List of tables'!$A$4:$H$298,3,FALSE))</f>
        <v>Education Related Occupation and Industry by Sex and Community Background</v>
      </c>
      <c r="C57" s="22" t="str">
        <f>IF(ISNA(VLOOKUP((ROW(C57)-15),'List of tables'!$A$4:$E$298,5,FALSE))," ",VLOOKUP((ROW(C57)-15),'List of tables'!$A$4:$E$298,5,FALSE))</f>
        <v>DC</v>
      </c>
      <c r="D57" s="22" t="str">
        <f>IF(ISNA(VLOOKUP((ROW(D57)-15),'List of tables'!$A$4:$H$298,6,FALSE))," ",VLOOKUP((ROW(D57)-15),'List of tables'!$A$4:$H$298,6,FALSE))</f>
        <v>Employed working age</v>
      </c>
      <c r="E57" s="17">
        <f>IF(ISNA(VLOOKUP((ROW(E57)-15),'List of tables'!$A$4:$H$298,7,FALSE))," ",VLOOKUP((ROW(E57)-15),'List of tables'!$A$4:$H$298,7,FALSE))</f>
        <v>1</v>
      </c>
      <c r="F57" s="21">
        <f>IF(ISNA(VLOOKUP((ROW(F57)-15),'List of tables'!$A$4:$H$298,8,FALSE))," ",VLOOKUP((ROW(F57)-15),'List of tables'!$A$4:$H$298,8,FALSE))</f>
        <v>37963</v>
      </c>
    </row>
    <row r="58" spans="1:6" ht="30" customHeight="1">
      <c r="A58" s="19" t="str">
        <f>IF(ISNA(VLOOKUP((ROW(A58)-15),'List of tables'!$A$4:$H$298,2,FALSE))," ",VLOOKUP((ROW(A58)-15),'List of tables'!$A$4:$H$298,2,FALSE))</f>
        <v>EXT20031210</v>
      </c>
      <c r="B58" s="22" t="str">
        <f>IF(ISNA(VLOOKUP((ROW(B58)-15),'List of tables'!$A$4:$H$298,3,FALSE))," ",VLOOKUP((ROW(B58)-15),'List of tables'!$A$4:$H$298,3,FALSE))</f>
        <v>Age of Household Reference Person by Household Dependent Children and Tenure and Household Size</v>
      </c>
      <c r="C58" s="22" t="str">
        <f>IF(ISNA(VLOOKUP((ROW(C58)-15),'List of tables'!$A$4:$E$298,5,FALSE))," ",VLOOKUP((ROW(C58)-15),'List of tables'!$A$4:$E$298,5,FALSE))</f>
        <v>DC</v>
      </c>
      <c r="D58" s="22" t="str">
        <f>IF(ISNA(VLOOKUP((ROW(D58)-15),'List of tables'!$A$4:$H$298,6,FALSE))," ",VLOOKUP((ROW(D58)-15),'List of tables'!$A$4:$H$298,6,FALSE))</f>
        <v>All HRPs</v>
      </c>
      <c r="E58" s="17">
        <f>IF(ISNA(VLOOKUP((ROW(E58)-15),'List of tables'!$A$4:$H$298,7,FALSE))," ",VLOOKUP((ROW(E58)-15),'List of tables'!$A$4:$H$298,7,FALSE))</f>
        <v>1</v>
      </c>
      <c r="F58" s="21">
        <f>IF(ISNA(VLOOKUP((ROW(F58)-15),'List of tables'!$A$4:$H$298,8,FALSE))," ",VLOOKUP((ROW(F58)-15),'List of tables'!$A$4:$H$298,8,FALSE))</f>
        <v>37965</v>
      </c>
    </row>
    <row r="59" spans="1:6" ht="30" customHeight="1">
      <c r="A59" s="19" t="str">
        <f>IF(ISNA(VLOOKUP((ROW(A59)-15),'List of tables'!$A$4:$H$298,2,FALSE))," ",VLOOKUP((ROW(A59)-15),'List of tables'!$A$4:$H$298,2,FALSE))</f>
        <v>EXT20031211</v>
      </c>
      <c r="B59" s="22" t="str">
        <f>IF(ISNA(VLOOKUP((ROW(B59)-15),'List of tables'!$A$4:$H$298,3,FALSE))," ",VLOOKUP((ROW(B59)-15),'List of tables'!$A$4:$H$298,3,FALSE))</f>
        <v>Household Type (UV68)</v>
      </c>
      <c r="C59" s="22" t="str">
        <f>IF(ISNA(VLOOKUP((ROW(C59)-15),'List of tables'!$A$4:$E$298,5,FALSE))," ",VLOOKUP((ROW(C59)-15),'List of tables'!$A$4:$E$298,5,FALSE))</f>
        <v>WARD</v>
      </c>
      <c r="D59" s="22" t="str">
        <f>IF(ISNA(VLOOKUP((ROW(D59)-15),'List of tables'!$A$4:$H$298,6,FALSE))," ",VLOOKUP((ROW(D59)-15),'List of tables'!$A$4:$H$298,6,FALSE))</f>
        <v>All households</v>
      </c>
      <c r="E59" s="17">
        <f>IF(ISNA(VLOOKUP((ROW(E59)-15),'List of tables'!$A$4:$H$298,7,FALSE))," ",VLOOKUP((ROW(E59)-15),'List of tables'!$A$4:$H$298,7,FALSE))</f>
        <v>1</v>
      </c>
      <c r="F59" s="21">
        <f>IF(ISNA(VLOOKUP((ROW(F59)-15),'List of tables'!$A$4:$H$298,8,FALSE))," ",VLOOKUP((ROW(F59)-15),'List of tables'!$A$4:$H$298,8,FALSE))</f>
        <v>37966</v>
      </c>
    </row>
    <row r="60" spans="1:6" ht="30" customHeight="1">
      <c r="A60" s="19" t="str">
        <f>IF(ISNA(VLOOKUP((ROW(A60)-15),'List of tables'!$A$4:$H$298,2,FALSE))," ",VLOOKUP((ROW(A60)-15),'List of tables'!$A$4:$H$298,2,FALSE))</f>
        <v>EXT20031607A</v>
      </c>
      <c r="B60" s="22" t="str">
        <f>IF(ISNA(VLOOKUP((ROW(B60)-15),'List of tables'!$A$4:$H$298,3,FALSE))," ",VLOOKUP((ROW(B60)-15),'List of tables'!$A$4:$H$298,3,FALSE))</f>
        <v>Resident Type by Sex and Age (5yr groups to 95+)</v>
      </c>
      <c r="C60" s="22" t="str">
        <f>IF(ISNA(VLOOKUP((ROW(C60)-15),'List of tables'!$A$4:$E$298,5,FALSE))," ",VLOOKUP((ROW(C60)-15),'List of tables'!$A$4:$E$298,5,FALSE))</f>
        <v>DC</v>
      </c>
      <c r="D60" s="22" t="str">
        <f>IF(ISNA(VLOOKUP((ROW(D60)-15),'List of tables'!$A$4:$H$298,6,FALSE))," ",VLOOKUP((ROW(D60)-15),'List of tables'!$A$4:$H$298,6,FALSE))</f>
        <v>All</v>
      </c>
      <c r="E60" s="17">
        <f>IF(ISNA(VLOOKUP((ROW(E60)-15),'List of tables'!$A$4:$H$298,7,FALSE))," ",VLOOKUP((ROW(E60)-15),'List of tables'!$A$4:$H$298,7,FALSE))</f>
        <v>1</v>
      </c>
      <c r="F60" s="21">
        <f>IF(ISNA(VLOOKUP((ROW(F60)-15),'List of tables'!$A$4:$H$298,8,FALSE))," ",VLOOKUP((ROW(F60)-15),'List of tables'!$A$4:$H$298,8,FALSE))</f>
        <v>38084</v>
      </c>
    </row>
    <row r="61" spans="1:6" ht="30" customHeight="1">
      <c r="A61" s="19" t="str">
        <f>IF(ISNA(VLOOKUP((ROW(A61)-15),'List of tables'!$A$4:$H$298,2,FALSE))," ",VLOOKUP((ROW(A61)-15),'List of tables'!$A$4:$H$298,2,FALSE))</f>
        <v>EXT20031607B</v>
      </c>
      <c r="B61" s="22" t="str">
        <f>IF(ISNA(VLOOKUP((ROW(B61)-15),'List of tables'!$A$4:$H$298,3,FALSE))," ",VLOOKUP((ROW(B61)-15),'List of tables'!$A$4:$H$298,3,FALSE))</f>
        <v>Resident Type by Sex and Age (0-4,5-9,10-15,16-19,5yr groups, 80+)</v>
      </c>
      <c r="C61" s="22" t="str">
        <f>IF(ISNA(VLOOKUP((ROW(C61)-15),'List of tables'!$A$4:$E$298,5,FALSE))," ",VLOOKUP((ROW(C61)-15),'List of tables'!$A$4:$E$298,5,FALSE))</f>
        <v>NI</v>
      </c>
      <c r="D61" s="22" t="str">
        <f>IF(ISNA(VLOOKUP((ROW(D61)-15),'List of tables'!$A$4:$H$298,6,FALSE))," ",VLOOKUP((ROW(D61)-15),'List of tables'!$A$4:$H$298,6,FALSE))</f>
        <v>All</v>
      </c>
      <c r="E61" s="17">
        <f>IF(ISNA(VLOOKUP((ROW(E61)-15),'List of tables'!$A$4:$H$298,7,FALSE))," ",VLOOKUP((ROW(E61)-15),'List of tables'!$A$4:$H$298,7,FALSE))</f>
        <v>1</v>
      </c>
      <c r="F61" s="21">
        <f>IF(ISNA(VLOOKUP((ROW(F61)-15),'List of tables'!$A$4:$H$298,8,FALSE))," ",VLOOKUP((ROW(F61)-15),'List of tables'!$A$4:$H$298,8,FALSE))</f>
        <v>38084</v>
      </c>
    </row>
    <row r="62" spans="1:6" ht="30" customHeight="1">
      <c r="A62" s="19" t="str">
        <f>IF(ISNA(VLOOKUP((ROW(A62)-15),'List of tables'!$A$4:$H$298,2,FALSE))," ",VLOOKUP((ROW(A62)-15),'List of tables'!$A$4:$H$298,2,FALSE))</f>
        <v>EXT20031607C</v>
      </c>
      <c r="B62" s="22" t="str">
        <f>IF(ISNA(VLOOKUP((ROW(B62)-15),'List of tables'!$A$4:$H$298,3,FALSE))," ",VLOOKUP((ROW(B62)-15),'List of tables'!$A$4:$H$298,3,FALSE))</f>
        <v>Resident Type by Sex and Age (0-15, 16, 17, 18, 19, 20, 21, 22, 23, 24, 25+)</v>
      </c>
      <c r="C62" s="22" t="str">
        <f>IF(ISNA(VLOOKUP((ROW(C62)-15),'List of tables'!$A$4:$E$298,5,FALSE))," ",VLOOKUP((ROW(C62)-15),'List of tables'!$A$4:$E$298,5,FALSE))</f>
        <v>NI</v>
      </c>
      <c r="D62" s="22" t="str">
        <f>IF(ISNA(VLOOKUP((ROW(D62)-15),'List of tables'!$A$4:$H$298,6,FALSE))," ",VLOOKUP((ROW(D62)-15),'List of tables'!$A$4:$H$298,6,FALSE))</f>
        <v>All</v>
      </c>
      <c r="E62" s="17">
        <f>IF(ISNA(VLOOKUP((ROW(E62)-15),'List of tables'!$A$4:$H$298,7,FALSE))," ",VLOOKUP((ROW(E62)-15),'List of tables'!$A$4:$H$298,7,FALSE))</f>
        <v>1</v>
      </c>
      <c r="F62" s="21">
        <f>IF(ISNA(VLOOKUP((ROW(F62)-15),'List of tables'!$A$4:$H$298,8,FALSE))," ",VLOOKUP((ROW(F62)-15),'List of tables'!$A$4:$H$298,8,FALSE))</f>
        <v>38084</v>
      </c>
    </row>
    <row r="63" spans="1:6" ht="30" customHeight="1">
      <c r="A63" s="19" t="str">
        <f>IF(ISNA(VLOOKUP((ROW(A63)-15),'List of tables'!$A$4:$H$298,2,FALSE))," ",VLOOKUP((ROW(A63)-15),'List of tables'!$A$4:$H$298,2,FALSE))</f>
        <v>EXT20031609A</v>
      </c>
      <c r="B63" s="22" t="str">
        <f>IF(ISNA(VLOOKUP((ROW(B63)-15),'List of tables'!$A$4:$H$298,3,FALSE))," ",VLOOKUP((ROW(B63)-15),'List of tables'!$A$4:$H$298,3,FALSE))</f>
        <v>Section 75 Categories for Irish Travellers</v>
      </c>
      <c r="C63" s="22" t="str">
        <f>IF(ISNA(VLOOKUP((ROW(C63)-15),'List of tables'!$A$4:$E$298,5,FALSE))," ",VLOOKUP((ROW(C63)-15),'List of tables'!$A$4:$E$298,5,FALSE))</f>
        <v>NI</v>
      </c>
      <c r="D63" s="22" t="str">
        <f>IF(ISNA(VLOOKUP((ROW(D63)-15),'List of tables'!$A$4:$H$298,6,FALSE))," ",VLOOKUP((ROW(D63)-15),'List of tables'!$A$4:$H$298,6,FALSE))</f>
        <v>All persons</v>
      </c>
      <c r="E63" s="17">
        <f>IF(ISNA(VLOOKUP((ROW(E63)-15),'List of tables'!$A$4:$H$298,7,FALSE))," ",VLOOKUP((ROW(E63)-15),'List of tables'!$A$4:$H$298,7,FALSE))</f>
        <v>1</v>
      </c>
      <c r="F63" s="21">
        <f>IF(ISNA(VLOOKUP((ROW(F63)-15),'List of tables'!$A$4:$H$298,8,FALSE))," ",VLOOKUP((ROW(F63)-15),'List of tables'!$A$4:$H$298,8,FALSE))</f>
        <v>38086</v>
      </c>
    </row>
    <row r="64" spans="1:6" ht="30" customHeight="1">
      <c r="A64" s="19" t="str">
        <f>IF(ISNA(VLOOKUP((ROW(A64)-15),'List of tables'!$A$4:$H$298,2,FALSE))," ",VLOOKUP((ROW(A64)-15),'List of tables'!$A$4:$H$298,2,FALSE))</f>
        <v>EXT20031707A</v>
      </c>
      <c r="B64" s="22" t="str">
        <f>IF(ISNA(VLOOKUP((ROW(B64)-15),'List of tables'!$A$4:$H$298,3,FALSE))," ",VLOOKUP((ROW(B64)-15),'List of tables'!$A$4:$H$298,3,FALSE))</f>
        <v>Unemployment Rates by Religion</v>
      </c>
      <c r="C64" s="22" t="str">
        <f>IF(ISNA(VLOOKUP((ROW(C64)-15),'List of tables'!$A$4:$E$298,5,FALSE))," ",VLOOKUP((ROW(C64)-15),'List of tables'!$A$4:$E$298,5,FALSE))</f>
        <v>DC</v>
      </c>
      <c r="D64" s="22" t="str">
        <f>IF(ISNA(VLOOKUP((ROW(D64)-15),'List of tables'!$A$4:$H$298,6,FALSE))," ",VLOOKUP((ROW(D64)-15),'List of tables'!$A$4:$H$298,6,FALSE))</f>
        <v>Econ. Act. aged 16-74</v>
      </c>
      <c r="E64" s="17">
        <f>IF(ISNA(VLOOKUP((ROW(E64)-15),'List of tables'!$A$4:$H$298,7,FALSE))," ",VLOOKUP((ROW(E64)-15),'List of tables'!$A$4:$H$298,7,FALSE))</f>
        <v>1</v>
      </c>
      <c r="F64" s="21">
        <f>IF(ISNA(VLOOKUP((ROW(F64)-15),'List of tables'!$A$4:$H$298,8,FALSE))," ",VLOOKUP((ROW(F64)-15),'List of tables'!$A$4:$H$298,8,FALSE))</f>
        <v>38114</v>
      </c>
    </row>
    <row r="65" spans="1:6" ht="30" customHeight="1">
      <c r="A65" s="19" t="str">
        <f>IF(ISNA(VLOOKUP((ROW(A65)-15),'List of tables'!$A$4:$H$298,2,FALSE))," ",VLOOKUP((ROW(A65)-15),'List of tables'!$A$4:$H$298,2,FALSE))</f>
        <v>EXT20031707B</v>
      </c>
      <c r="B65" s="22" t="str">
        <f>IF(ISNA(VLOOKUP((ROW(B65)-15),'List of tables'!$A$4:$H$298,3,FALSE))," ",VLOOKUP((ROW(B65)-15),'List of tables'!$A$4:$H$298,3,FALSE))</f>
        <v>Unemployment Rates by Religion</v>
      </c>
      <c r="C65" s="22" t="str">
        <f>IF(ISNA(VLOOKUP((ROW(C65)-15),'List of tables'!$A$4:$E$298,5,FALSE))," ",VLOOKUP((ROW(C65)-15),'List of tables'!$A$4:$E$298,5,FALSE))</f>
        <v>PC</v>
      </c>
      <c r="D65" s="22" t="str">
        <f>IF(ISNA(VLOOKUP((ROW(D65)-15),'List of tables'!$A$4:$H$298,6,FALSE))," ",VLOOKUP((ROW(D65)-15),'List of tables'!$A$4:$H$298,6,FALSE))</f>
        <v>Econ. Act. aged 16-74</v>
      </c>
      <c r="E65" s="17">
        <f>IF(ISNA(VLOOKUP((ROW(E65)-15),'List of tables'!$A$4:$H$298,7,FALSE))," ",VLOOKUP((ROW(E65)-15),'List of tables'!$A$4:$H$298,7,FALSE))</f>
        <v>1</v>
      </c>
      <c r="F65" s="21">
        <f>IF(ISNA(VLOOKUP((ROW(F65)-15),'List of tables'!$A$4:$H$298,8,FALSE))," ",VLOOKUP((ROW(F65)-15),'List of tables'!$A$4:$H$298,8,FALSE))</f>
        <v>38114</v>
      </c>
    </row>
    <row r="66" spans="1:6" ht="30" customHeight="1">
      <c r="A66" s="19" t="str">
        <f>IF(ISNA(VLOOKUP((ROW(A66)-15),'List of tables'!$A$4:$H$298,2,FALSE))," ",VLOOKUP((ROW(A66)-15),'List of tables'!$A$4:$H$298,2,FALSE))</f>
        <v>EXT20031709A</v>
      </c>
      <c r="B66" s="22" t="str">
        <f>IF(ISNA(VLOOKUP((ROW(B66)-15),'List of tables'!$A$4:$H$298,3,FALSE))," ",VLOOKUP((ROW(B66)-15),'List of tables'!$A$4:$H$298,3,FALSE))</f>
        <v>Dependent Children in Households with only One Adult</v>
      </c>
      <c r="C66" s="22" t="str">
        <f>IF(ISNA(VLOOKUP((ROW(C66)-15),'List of tables'!$A$4:$E$298,5,FALSE))," ",VLOOKUP((ROW(C66)-15),'List of tables'!$A$4:$E$298,5,FALSE))</f>
        <v>WARD</v>
      </c>
      <c r="D66" s="22" t="str">
        <f>IF(ISNA(VLOOKUP((ROW(D66)-15),'List of tables'!$A$4:$H$298,6,FALSE))," ",VLOOKUP((ROW(D66)-15),'List of tables'!$A$4:$H$298,6,FALSE))</f>
        <v>All person in households</v>
      </c>
      <c r="E66" s="17">
        <f>IF(ISNA(VLOOKUP((ROW(E66)-15),'List of tables'!$A$4:$H$298,7,FALSE))," ",VLOOKUP((ROW(E66)-15),'List of tables'!$A$4:$H$298,7,FALSE))</f>
        <v>1</v>
      </c>
      <c r="F66" s="21">
        <f>IF(ISNA(VLOOKUP((ROW(F66)-15),'List of tables'!$A$4:$H$298,8,FALSE))," ",VLOOKUP((ROW(F66)-15),'List of tables'!$A$4:$H$298,8,FALSE))</f>
        <v>38116</v>
      </c>
    </row>
    <row r="67" spans="1:6" ht="30" customHeight="1">
      <c r="A67" s="19" t="str">
        <f>IF(ISNA(VLOOKUP((ROW(A67)-15),'List of tables'!$A$4:$H$298,2,FALSE))," ",VLOOKUP((ROW(A67)-15),'List of tables'!$A$4:$H$298,2,FALSE))</f>
        <v>EXT20031709B</v>
      </c>
      <c r="B67" s="22" t="str">
        <f>IF(ISNA(VLOOKUP((ROW(B67)-15),'List of tables'!$A$4:$H$298,3,FALSE))," ",VLOOKUP((ROW(B67)-15),'List of tables'!$A$4:$H$298,3,FALSE))</f>
        <v>Dependent Persons in Households with only One Non-Dependent</v>
      </c>
      <c r="C67" s="22" t="str">
        <f>IF(ISNA(VLOOKUP((ROW(C67)-15),'List of tables'!$A$4:$E$298,5,FALSE))," ",VLOOKUP((ROW(C67)-15),'List of tables'!$A$4:$E$298,5,FALSE))</f>
        <v>WARD</v>
      </c>
      <c r="D67" s="22" t="str">
        <f>IF(ISNA(VLOOKUP((ROW(D67)-15),'List of tables'!$A$4:$H$298,6,FALSE))," ",VLOOKUP((ROW(D67)-15),'List of tables'!$A$4:$H$298,6,FALSE))</f>
        <v>All person in households</v>
      </c>
      <c r="E67" s="17">
        <f>IF(ISNA(VLOOKUP((ROW(E67)-15),'List of tables'!$A$4:$H$298,7,FALSE))," ",VLOOKUP((ROW(E67)-15),'List of tables'!$A$4:$H$298,7,FALSE))</f>
        <v>1</v>
      </c>
      <c r="F67" s="21">
        <f>IF(ISNA(VLOOKUP((ROW(F67)-15),'List of tables'!$A$4:$H$298,8,FALSE))," ",VLOOKUP((ROW(F67)-15),'List of tables'!$A$4:$H$298,8,FALSE))</f>
        <v>38116</v>
      </c>
    </row>
    <row r="68" spans="1:6" ht="30" customHeight="1">
      <c r="A68" s="19" t="str">
        <f>IF(ISNA(VLOOKUP((ROW(A68)-15),'List of tables'!$A$4:$H$298,2,FALSE))," ",VLOOKUP((ROW(A68)-15),'List of tables'!$A$4:$H$298,2,FALSE))</f>
        <v>EXT20031905A</v>
      </c>
      <c r="B68" s="22" t="str">
        <f>IF(ISNA(VLOOKUP((ROW(B68)-15),'List of tables'!$A$4:$H$298,3,FALSE))," ",VLOOKUP((ROW(B68)-15),'List of tables'!$A$4:$H$298,3,FALSE))</f>
        <v>Country of Birth</v>
      </c>
      <c r="C68" s="22" t="str">
        <f>IF(ISNA(VLOOKUP((ROW(C68)-15),'List of tables'!$A$4:$E$298,5,FALSE))," ",VLOOKUP((ROW(C68)-15),'List of tables'!$A$4:$E$298,5,FALSE))</f>
        <v>NI</v>
      </c>
      <c r="D68" s="22" t="str">
        <f>IF(ISNA(VLOOKUP((ROW(D68)-15),'List of tables'!$A$4:$H$298,6,FALSE))," ",VLOOKUP((ROW(D68)-15),'List of tables'!$A$4:$H$298,6,FALSE))</f>
        <v>All</v>
      </c>
      <c r="E68" s="17">
        <f>IF(ISNA(VLOOKUP((ROW(E68)-15),'List of tables'!$A$4:$H$298,7,FALSE))," ",VLOOKUP((ROW(E68)-15),'List of tables'!$A$4:$H$298,7,FALSE))</f>
        <v>1</v>
      </c>
      <c r="F68" s="21">
        <f>IF(ISNA(VLOOKUP((ROW(F68)-15),'List of tables'!$A$4:$H$298,8,FALSE))," ",VLOOKUP((ROW(F68)-15),'List of tables'!$A$4:$H$298,8,FALSE))</f>
        <v>38173</v>
      </c>
    </row>
    <row r="69" spans="1:6" ht="30" customHeight="1">
      <c r="A69" s="19" t="str">
        <f>IF(ISNA(VLOOKUP((ROW(A69)-15),'List of tables'!$A$4:$H$298,2,FALSE))," ",VLOOKUP((ROW(A69)-15),'List of tables'!$A$4:$H$298,2,FALSE))</f>
        <v>EXT20032006A</v>
      </c>
      <c r="B69" s="22" t="str">
        <f>IF(ISNA(VLOOKUP((ROW(B69)-15),'List of tables'!$A$4:$H$298,3,FALSE))," ",VLOOKUP((ROW(B69)-15),'List of tables'!$A$4:$H$298,3,FALSE))</f>
        <v>Sex and Community Background by Ward for Working Age Population</v>
      </c>
      <c r="C69" s="22" t="str">
        <f>IF(ISNA(VLOOKUP((ROW(C69)-15),'List of tables'!$A$4:$E$298,5,FALSE))," ",VLOOKUP((ROW(C69)-15),'List of tables'!$A$4:$E$298,5,FALSE))</f>
        <v>WARD</v>
      </c>
      <c r="D69" s="22" t="str">
        <f>IF(ISNA(VLOOKUP((ROW(D69)-15),'List of tables'!$A$4:$H$298,6,FALSE))," ",VLOOKUP((ROW(D69)-15),'List of tables'!$A$4:$H$298,6,FALSE))</f>
        <v>Working age</v>
      </c>
      <c r="E69" s="17">
        <f>IF(ISNA(VLOOKUP((ROW(E69)-15),'List of tables'!$A$4:$H$298,7,FALSE))," ",VLOOKUP((ROW(E69)-15),'List of tables'!$A$4:$H$298,7,FALSE))</f>
        <v>1</v>
      </c>
      <c r="F69" s="21">
        <f>IF(ISNA(VLOOKUP((ROW(F69)-15),'List of tables'!$A$4:$H$298,8,FALSE))," ",VLOOKUP((ROW(F69)-15),'List of tables'!$A$4:$H$298,8,FALSE))</f>
        <v>38205</v>
      </c>
    </row>
    <row r="70" spans="1:6" ht="30" customHeight="1">
      <c r="A70" s="19" t="str">
        <f>IF(ISNA(VLOOKUP((ROW(A70)-15),'List of tables'!$A$4:$H$298,2,FALSE))," ",VLOOKUP((ROW(A70)-15),'List of tables'!$A$4:$H$298,2,FALSE))</f>
        <v>EXT20032006B</v>
      </c>
      <c r="B70" s="22" t="str">
        <f>IF(ISNA(VLOOKUP((ROW(B70)-15),'List of tables'!$A$4:$H$298,3,FALSE))," ",VLOOKUP((ROW(B70)-15),'List of tables'!$A$4:$H$298,3,FALSE))</f>
        <v>Sex and Community Background by Ward for Economically Active Population of Working Age</v>
      </c>
      <c r="C70" s="22" t="str">
        <f>IF(ISNA(VLOOKUP((ROW(C70)-15),'List of tables'!$A$4:$E$298,5,FALSE))," ",VLOOKUP((ROW(C70)-15),'List of tables'!$A$4:$E$298,5,FALSE))</f>
        <v>WARD</v>
      </c>
      <c r="D70" s="22" t="str">
        <f>IF(ISNA(VLOOKUP((ROW(D70)-15),'List of tables'!$A$4:$H$298,6,FALSE))," ",VLOOKUP((ROW(D70)-15),'List of tables'!$A$4:$H$298,6,FALSE))</f>
        <v>Econ Act. working age</v>
      </c>
      <c r="E70" s="17">
        <f>IF(ISNA(VLOOKUP((ROW(E70)-15),'List of tables'!$A$4:$H$298,7,FALSE))," ",VLOOKUP((ROW(E70)-15),'List of tables'!$A$4:$H$298,7,FALSE))</f>
        <v>1</v>
      </c>
      <c r="F70" s="21">
        <f>IF(ISNA(VLOOKUP((ROW(F70)-15),'List of tables'!$A$4:$H$298,8,FALSE))," ",VLOOKUP((ROW(F70)-15),'List of tables'!$A$4:$H$298,8,FALSE))</f>
        <v>38205</v>
      </c>
    </row>
    <row r="71" spans="1:6" ht="30" customHeight="1">
      <c r="A71" s="19" t="str">
        <f>IF(ISNA(VLOOKUP((ROW(A71)-15),'List of tables'!$A$4:$H$298,2,FALSE))," ",VLOOKUP((ROW(A71)-15),'List of tables'!$A$4:$H$298,2,FALSE))</f>
        <v>EXT20032006C</v>
      </c>
      <c r="B71" s="22" t="str">
        <f>IF(ISNA(VLOOKUP((ROW(B71)-15),'List of tables'!$A$4:$H$298,3,FALSE))," ",VLOOKUP((ROW(B71)-15),'List of tables'!$A$4:$H$298,3,FALSE))</f>
        <v>Age and Economic Activity by Sex and Community Background for Working Age Population</v>
      </c>
      <c r="C71" s="22" t="str">
        <f>IF(ISNA(VLOOKUP((ROW(C71)-15),'List of tables'!$A$4:$E$298,5,FALSE))," ",VLOOKUP((ROW(C71)-15),'List of tables'!$A$4:$E$298,5,FALSE))</f>
        <v>DC</v>
      </c>
      <c r="D71" s="22" t="str">
        <f>IF(ISNA(VLOOKUP((ROW(D71)-15),'List of tables'!$A$4:$H$298,6,FALSE))," ",VLOOKUP((ROW(D71)-15),'List of tables'!$A$4:$H$298,6,FALSE))</f>
        <v>Working age</v>
      </c>
      <c r="E71" s="17">
        <f>IF(ISNA(VLOOKUP((ROW(E71)-15),'List of tables'!$A$4:$H$298,7,FALSE))," ",VLOOKUP((ROW(E71)-15),'List of tables'!$A$4:$H$298,7,FALSE))</f>
        <v>1</v>
      </c>
      <c r="F71" s="21">
        <f>IF(ISNA(VLOOKUP((ROW(F71)-15),'List of tables'!$A$4:$H$298,8,FALSE))," ",VLOOKUP((ROW(F71)-15),'List of tables'!$A$4:$H$298,8,FALSE))</f>
        <v>38205</v>
      </c>
    </row>
    <row r="72" spans="1:6" ht="30" customHeight="1">
      <c r="A72" s="19" t="str">
        <f>IF(ISNA(VLOOKUP((ROW(A72)-15),'List of tables'!$A$4:$H$298,2,FALSE))," ",VLOOKUP((ROW(A72)-15),'List of tables'!$A$4:$H$298,2,FALSE))</f>
        <v>EXT20032407A</v>
      </c>
      <c r="B72" s="22" t="str">
        <f>IF(ISNA(VLOOKUP((ROW(B72)-15),'List of tables'!$A$4:$H$298,3,FALSE))," ",VLOOKUP((ROW(B72)-15),'List of tables'!$A$4:$H$298,3,FALSE))</f>
        <v>Age Distribution of Migrants and Non-Migrants and Relative Healthiness</v>
      </c>
      <c r="C72" s="22" t="str">
        <f>IF(ISNA(VLOOKUP((ROW(C72)-15),'List of tables'!$A$4:$E$298,5,FALSE))," ",VLOOKUP((ROW(C72)-15),'List of tables'!$A$4:$E$298,5,FALSE))</f>
        <v>NI</v>
      </c>
      <c r="D72" s="22" t="str">
        <f>IF(ISNA(VLOOKUP((ROW(D72)-15),'List of tables'!$A$4:$H$298,6,FALSE))," ",VLOOKUP((ROW(D72)-15),'List of tables'!$A$4:$H$298,6,FALSE))</f>
        <v>All persons aged 1 and over</v>
      </c>
      <c r="E72" s="17">
        <f>IF(ISNA(VLOOKUP((ROW(E72)-15),'List of tables'!$A$4:$H$298,7,FALSE))," ",VLOOKUP((ROW(E72)-15),'List of tables'!$A$4:$H$298,7,FALSE))</f>
        <v>1</v>
      </c>
      <c r="F72" s="21">
        <f>IF(ISNA(VLOOKUP((ROW(F72)-15),'List of tables'!$A$4:$H$298,8,FALSE))," ",VLOOKUP((ROW(F72)-15),'List of tables'!$A$4:$H$298,8,FALSE))</f>
        <v>38328</v>
      </c>
    </row>
    <row r="73" spans="1:6" ht="30" customHeight="1">
      <c r="A73" s="19" t="str">
        <f>IF(ISNA(VLOOKUP((ROW(A73)-15),'List of tables'!$A$4:$H$298,2,FALSE))," ",VLOOKUP((ROW(A73)-15),'List of tables'!$A$4:$H$298,2,FALSE))</f>
        <v>EXT20032407B</v>
      </c>
      <c r="B73" s="22" t="str">
        <f>IF(ISNA(VLOOKUP((ROW(B73)-15),'List of tables'!$A$4:$H$298,3,FALSE))," ",VLOOKUP((ROW(B73)-15),'List of tables'!$A$4:$H$298,3,FALSE))</f>
        <v>Age Distribution of Migrants and Non-Migrants and Relative Healthiness based on General Health in the Last 12 Months</v>
      </c>
      <c r="C73" s="22" t="str">
        <f>IF(ISNA(VLOOKUP((ROW(C73)-15),'List of tables'!$A$4:$E$298,5,FALSE))," ",VLOOKUP((ROW(C73)-15),'List of tables'!$A$4:$E$298,5,FALSE))</f>
        <v>NI</v>
      </c>
      <c r="D73" s="22" t="str">
        <f>IF(ISNA(VLOOKUP((ROW(D73)-15),'List of tables'!$A$4:$H$298,6,FALSE))," ",VLOOKUP((ROW(D73)-15),'List of tables'!$A$4:$H$298,6,FALSE))</f>
        <v>All persons aged 1 and over</v>
      </c>
      <c r="E73" s="17">
        <f>IF(ISNA(VLOOKUP((ROW(E73)-15),'List of tables'!$A$4:$H$298,7,FALSE))," ",VLOOKUP((ROW(E73)-15),'List of tables'!$A$4:$H$298,7,FALSE))</f>
        <v>1</v>
      </c>
      <c r="F73" s="21">
        <f>IF(ISNA(VLOOKUP((ROW(F73)-15),'List of tables'!$A$4:$H$298,8,FALSE))," ",VLOOKUP((ROW(F73)-15),'List of tables'!$A$4:$H$298,8,FALSE))</f>
        <v>38328</v>
      </c>
    </row>
    <row r="74" spans="1:6" ht="30" customHeight="1">
      <c r="A74" s="19" t="str">
        <f>IF(ISNA(VLOOKUP((ROW(A74)-15),'List of tables'!$A$4:$H$298,2,FALSE))," ",VLOOKUP((ROW(A74)-15),'List of tables'!$A$4:$H$298,2,FALSE))</f>
        <v>EXT20032407C</v>
      </c>
      <c r="B74" s="22" t="str">
        <f>IF(ISNA(VLOOKUP((ROW(B74)-15),'List of tables'!$A$4:$H$298,3,FALSE))," ",VLOOKUP((ROW(B74)-15),'List of tables'!$A$4:$H$298,3,FALSE))</f>
        <v>Age and Limiting Long-Term Illness of Internal Migrants by Address One Year Ago</v>
      </c>
      <c r="C74" s="22" t="str">
        <f>IF(ISNA(VLOOKUP((ROW(C74)-15),'List of tables'!$A$4:$E$298,5,FALSE))," ",VLOOKUP((ROW(C74)-15),'List of tables'!$A$4:$E$298,5,FALSE))</f>
        <v>WARD</v>
      </c>
      <c r="D74" s="22" t="str">
        <f>IF(ISNA(VLOOKUP((ROW(D74)-15),'List of tables'!$A$4:$H$298,6,FALSE))," ",VLOOKUP((ROW(D74)-15),'List of tables'!$A$4:$H$298,6,FALSE))</f>
        <v>All internal migrants aged 1 and over</v>
      </c>
      <c r="E74" s="17">
        <f>IF(ISNA(VLOOKUP((ROW(E74)-15),'List of tables'!$A$4:$H$298,7,FALSE))," ",VLOOKUP((ROW(E74)-15),'List of tables'!$A$4:$H$298,7,FALSE))</f>
        <v>1</v>
      </c>
      <c r="F74" s="21">
        <f>IF(ISNA(VLOOKUP((ROW(F74)-15),'List of tables'!$A$4:$H$298,8,FALSE))," ",VLOOKUP((ROW(F74)-15),'List of tables'!$A$4:$H$298,8,FALSE))</f>
        <v>38328</v>
      </c>
    </row>
    <row r="75" spans="1:6" ht="30" customHeight="1">
      <c r="A75" s="19" t="str">
        <f>IF(ISNA(VLOOKUP((ROW(A75)-15),'List of tables'!$A$4:$H$298,2,FALSE))," ",VLOOKUP((ROW(A75)-15),'List of tables'!$A$4:$H$298,2,FALSE))</f>
        <v>EXT20032407D</v>
      </c>
      <c r="B75" s="22" t="str">
        <f>IF(ISNA(VLOOKUP((ROW(B75)-15),'List of tables'!$A$4:$H$298,3,FALSE))," ",VLOOKUP((ROW(B75)-15),'List of tables'!$A$4:$H$298,3,FALSE))</f>
        <v>Age and Limiting Long-Term Illness of Non-Immigrants</v>
      </c>
      <c r="C75" s="22" t="str">
        <f>IF(ISNA(VLOOKUP((ROW(C75)-15),'List of tables'!$A$4:$E$298,5,FALSE))," ",VLOOKUP((ROW(C75)-15),'List of tables'!$A$4:$E$298,5,FALSE))</f>
        <v>WARD</v>
      </c>
      <c r="D75" s="22" t="str">
        <f>IF(ISNA(VLOOKUP((ROW(D75)-15),'List of tables'!$A$4:$H$298,6,FALSE))," ",VLOOKUP((ROW(D75)-15),'List of tables'!$A$4:$H$298,6,FALSE))</f>
        <v>All non-immigrants aged 1 and over</v>
      </c>
      <c r="E75" s="17">
        <f>IF(ISNA(VLOOKUP((ROW(E75)-15),'List of tables'!$A$4:$H$298,7,FALSE))," ",VLOOKUP((ROW(E75)-15),'List of tables'!$A$4:$H$298,7,FALSE))</f>
        <v>1</v>
      </c>
      <c r="F75" s="21">
        <f>IF(ISNA(VLOOKUP((ROW(F75)-15),'List of tables'!$A$4:$H$298,8,FALSE))," ",VLOOKUP((ROW(F75)-15),'List of tables'!$A$4:$H$298,8,FALSE))</f>
        <v>38328</v>
      </c>
    </row>
    <row r="76" spans="1:6" ht="30" customHeight="1">
      <c r="A76" s="19" t="str">
        <f>IF(ISNA(VLOOKUP((ROW(A76)-15),'List of tables'!$A$4:$H$298,2,FALSE))," ",VLOOKUP((ROW(A76)-15),'List of tables'!$A$4:$H$298,2,FALSE))</f>
        <v>EXT20032407E</v>
      </c>
      <c r="B76" s="22" t="str">
        <f>IF(ISNA(VLOOKUP((ROW(B76)-15),'List of tables'!$A$4:$H$298,3,FALSE))," ",VLOOKUP((ROW(B76)-15),'List of tables'!$A$4:$H$298,3,FALSE))</f>
        <v>Age and General Health of Internal Migrants by Address One Year Ago</v>
      </c>
      <c r="C76" s="22" t="str">
        <f>IF(ISNA(VLOOKUP((ROW(C76)-15),'List of tables'!$A$4:$E$298,5,FALSE))," ",VLOOKUP((ROW(C76)-15),'List of tables'!$A$4:$E$298,5,FALSE))</f>
        <v>WARD</v>
      </c>
      <c r="D76" s="22" t="str">
        <f>IF(ISNA(VLOOKUP((ROW(D76)-15),'List of tables'!$A$4:$H$298,6,FALSE))," ",VLOOKUP((ROW(D76)-15),'List of tables'!$A$4:$H$298,6,FALSE))</f>
        <v>All internal migrants aged 1 and over</v>
      </c>
      <c r="E76" s="17">
        <f>IF(ISNA(VLOOKUP((ROW(E76)-15),'List of tables'!$A$4:$H$298,7,FALSE))," ",VLOOKUP((ROW(E76)-15),'List of tables'!$A$4:$H$298,7,FALSE))</f>
        <v>1</v>
      </c>
      <c r="F76" s="21">
        <f>IF(ISNA(VLOOKUP((ROW(F76)-15),'List of tables'!$A$4:$H$298,8,FALSE))," ",VLOOKUP((ROW(F76)-15),'List of tables'!$A$4:$H$298,8,FALSE))</f>
        <v>38328</v>
      </c>
    </row>
    <row r="77" spans="1:6" ht="30" customHeight="1">
      <c r="A77" s="19" t="str">
        <f>IF(ISNA(VLOOKUP((ROW(A77)-15),'List of tables'!$A$4:$H$298,2,FALSE))," ",VLOOKUP((ROW(A77)-15),'List of tables'!$A$4:$H$298,2,FALSE))</f>
        <v>EXT20032407F</v>
      </c>
      <c r="B77" s="22" t="str">
        <f>IF(ISNA(VLOOKUP((ROW(B77)-15),'List of tables'!$A$4:$H$298,3,FALSE))," ",VLOOKUP((ROW(B77)-15),'List of tables'!$A$4:$H$298,3,FALSE))</f>
        <v>Age and General Health of Non-Immigrants</v>
      </c>
      <c r="C77" s="22" t="str">
        <f>IF(ISNA(VLOOKUP((ROW(C77)-15),'List of tables'!$A$4:$E$298,5,FALSE))," ",VLOOKUP((ROW(C77)-15),'List of tables'!$A$4:$E$298,5,FALSE))</f>
        <v>WARD</v>
      </c>
      <c r="D77" s="22" t="str">
        <f>IF(ISNA(VLOOKUP((ROW(D77)-15),'List of tables'!$A$4:$H$298,6,FALSE))," ",VLOOKUP((ROW(D77)-15),'List of tables'!$A$4:$H$298,6,FALSE))</f>
        <v>All non-immigrants aged 1 and over</v>
      </c>
      <c r="E77" s="17">
        <f>IF(ISNA(VLOOKUP((ROW(E77)-15),'List of tables'!$A$4:$H$298,7,FALSE))," ",VLOOKUP((ROW(E77)-15),'List of tables'!$A$4:$H$298,7,FALSE))</f>
        <v>1</v>
      </c>
      <c r="F77" s="21">
        <f>IF(ISNA(VLOOKUP((ROW(F77)-15),'List of tables'!$A$4:$H$298,8,FALSE))," ",VLOOKUP((ROW(F77)-15),'List of tables'!$A$4:$H$298,8,FALSE))</f>
        <v>38328</v>
      </c>
    </row>
    <row r="78" spans="1:6" ht="30" customHeight="1">
      <c r="A78" s="19" t="str">
        <f>IF(ISNA(VLOOKUP((ROW(A78)-15),'List of tables'!$A$4:$H$298,2,FALSE))," ",VLOOKUP((ROW(A78)-15),'List of tables'!$A$4:$H$298,2,FALSE))</f>
        <v>EXT20032407G</v>
      </c>
      <c r="B78" s="22" t="str">
        <f>IF(ISNA(VLOOKUP((ROW(B78)-15),'List of tables'!$A$4:$H$298,3,FALSE))," ",VLOOKUP((ROW(B78)-15),'List of tables'!$A$4:$H$298,3,FALSE))</f>
        <v>Age and Limiting Long-Term Illness of Immigrants</v>
      </c>
      <c r="C78" s="22" t="str">
        <f>IF(ISNA(VLOOKUP((ROW(C78)-15),'List of tables'!$A$4:$E$298,5,FALSE))," ",VLOOKUP((ROW(C78)-15),'List of tables'!$A$4:$E$298,5,FALSE))</f>
        <v>WARD</v>
      </c>
      <c r="D78" s="22" t="str">
        <f>IF(ISNA(VLOOKUP((ROW(D78)-15),'List of tables'!$A$4:$H$298,6,FALSE))," ",VLOOKUP((ROW(D78)-15),'List of tables'!$A$4:$H$298,6,FALSE))</f>
        <v>All immigrant aged 1 and over</v>
      </c>
      <c r="E78" s="17">
        <f>IF(ISNA(VLOOKUP((ROW(E78)-15),'List of tables'!$A$4:$H$298,7,FALSE))," ",VLOOKUP((ROW(E78)-15),'List of tables'!$A$4:$H$298,7,FALSE))</f>
        <v>1</v>
      </c>
      <c r="F78" s="21">
        <f>IF(ISNA(VLOOKUP((ROW(F78)-15),'List of tables'!$A$4:$H$298,8,FALSE))," ",VLOOKUP((ROW(F78)-15),'List of tables'!$A$4:$H$298,8,FALSE))</f>
        <v>38328</v>
      </c>
    </row>
    <row r="79" spans="1:6" ht="30" customHeight="1">
      <c r="A79" s="19" t="str">
        <f>IF(ISNA(VLOOKUP((ROW(A79)-15),'List of tables'!$A$4:$H$298,2,FALSE))," ",VLOOKUP((ROW(A79)-15),'List of tables'!$A$4:$H$298,2,FALSE))</f>
        <v>EXT20032407H</v>
      </c>
      <c r="B79" s="22" t="str">
        <f>IF(ISNA(VLOOKUP((ROW(B79)-15),'List of tables'!$A$4:$H$298,3,FALSE))," ",VLOOKUP((ROW(B79)-15),'List of tables'!$A$4:$H$298,3,FALSE))</f>
        <v>Age and General Health of Immigrants</v>
      </c>
      <c r="C79" s="22" t="str">
        <f>IF(ISNA(VLOOKUP((ROW(C79)-15),'List of tables'!$A$4:$E$298,5,FALSE))," ",VLOOKUP((ROW(C79)-15),'List of tables'!$A$4:$E$298,5,FALSE))</f>
        <v>WARD</v>
      </c>
      <c r="D79" s="22" t="str">
        <f>IF(ISNA(VLOOKUP((ROW(D79)-15),'List of tables'!$A$4:$H$298,6,FALSE))," ",VLOOKUP((ROW(D79)-15),'List of tables'!$A$4:$H$298,6,FALSE))</f>
        <v>All immigrant aged 1 and over</v>
      </c>
      <c r="E79" s="17">
        <f>IF(ISNA(VLOOKUP((ROW(E79)-15),'List of tables'!$A$4:$H$298,7,FALSE))," ",VLOOKUP((ROW(E79)-15),'List of tables'!$A$4:$H$298,7,FALSE))</f>
        <v>1</v>
      </c>
      <c r="F79" s="21">
        <f>IF(ISNA(VLOOKUP((ROW(F79)-15),'List of tables'!$A$4:$H$298,8,FALSE))," ",VLOOKUP((ROW(F79)-15),'List of tables'!$A$4:$H$298,8,FALSE))</f>
        <v>38328</v>
      </c>
    </row>
    <row r="80" spans="1:6" ht="30" customHeight="1">
      <c r="A80" s="19" t="str">
        <f>IF(ISNA(VLOOKUP((ROW(A80)-15),'List of tables'!$A$4:$H$298,2,FALSE))," ",VLOOKUP((ROW(A80)-15),'List of tables'!$A$4:$H$298,2,FALSE))</f>
        <v>EXT20032907A</v>
      </c>
      <c r="B80" s="22" t="str">
        <f>IF(ISNA(VLOOKUP((ROW(B80)-15),'List of tables'!$A$4:$H$298,3,FALSE))," ",VLOOKUP((ROW(B80)-15),'List of tables'!$A$4:$H$298,3,FALSE))</f>
        <v>Age for Persons with No Qualifications</v>
      </c>
      <c r="C80" s="22" t="str">
        <f>IF(ISNA(VLOOKUP((ROW(C80)-15),'List of tables'!$A$4:$E$298,5,FALSE))," ",VLOOKUP((ROW(C80)-15),'List of tables'!$A$4:$E$298,5,FALSE))</f>
        <v>WARD</v>
      </c>
      <c r="D80" s="22" t="str">
        <f>IF(ISNA(VLOOKUP((ROW(D80)-15),'List of tables'!$A$4:$H$298,6,FALSE))," ",VLOOKUP((ROW(D80)-15),'List of tables'!$A$4:$H$298,6,FALSE))</f>
        <v>Persons aged 16 to 30 with no qualifications</v>
      </c>
      <c r="E80" s="17">
        <f>IF(ISNA(VLOOKUP((ROW(E80)-15),'List of tables'!$A$4:$H$298,7,FALSE))," ",VLOOKUP((ROW(E80)-15),'List of tables'!$A$4:$H$298,7,FALSE))</f>
        <v>1</v>
      </c>
      <c r="F80" s="21">
        <f>IF(ISNA(VLOOKUP((ROW(F80)-15),'List of tables'!$A$4:$H$298,8,FALSE))," ",VLOOKUP((ROW(F80)-15),'List of tables'!$A$4:$H$298,8,FALSE))</f>
        <v>38479</v>
      </c>
    </row>
    <row r="81" spans="1:6" ht="30" customHeight="1">
      <c r="A81" s="19" t="str">
        <f>IF(ISNA(VLOOKUP((ROW(A81)-15),'List of tables'!$A$4:$H$298,2,FALSE))," ",VLOOKUP((ROW(A81)-15),'List of tables'!$A$4:$H$298,2,FALSE))</f>
        <v>EXT20032907B</v>
      </c>
      <c r="B81" s="22" t="str">
        <f>IF(ISNA(VLOOKUP((ROW(B81)-15),'List of tables'!$A$4:$H$298,3,FALSE))," ",VLOOKUP((ROW(B81)-15),'List of tables'!$A$4:$H$298,3,FALSE))</f>
        <v>Age for Unemployed Persons</v>
      </c>
      <c r="C81" s="22" t="str">
        <f>IF(ISNA(VLOOKUP((ROW(C81)-15),'List of tables'!$A$4:$E$298,5,FALSE))," ",VLOOKUP((ROW(C81)-15),'List of tables'!$A$4:$E$298,5,FALSE))</f>
        <v>WARD</v>
      </c>
      <c r="D81" s="22" t="str">
        <f>IF(ISNA(VLOOKUP((ROW(D81)-15),'List of tables'!$A$4:$H$298,6,FALSE))," ",VLOOKUP((ROW(D81)-15),'List of tables'!$A$4:$H$298,6,FALSE))</f>
        <v>Unemployed persons aged 16 to 30</v>
      </c>
      <c r="E81" s="17">
        <f>IF(ISNA(VLOOKUP((ROW(E81)-15),'List of tables'!$A$4:$H$298,7,FALSE))," ",VLOOKUP((ROW(E81)-15),'List of tables'!$A$4:$H$298,7,FALSE))</f>
        <v>1</v>
      </c>
      <c r="F81" s="21">
        <f>IF(ISNA(VLOOKUP((ROW(F81)-15),'List of tables'!$A$4:$H$298,8,FALSE))," ",VLOOKUP((ROW(F81)-15),'List of tables'!$A$4:$H$298,8,FALSE))</f>
        <v>38479</v>
      </c>
    </row>
    <row r="82" spans="1:6" ht="30" customHeight="1">
      <c r="A82" s="19" t="str">
        <f>IF(ISNA(VLOOKUP((ROW(A82)-15),'List of tables'!$A$4:$H$298,2,FALSE))," ",VLOOKUP((ROW(A82)-15),'List of tables'!$A$4:$H$298,2,FALSE))</f>
        <v>EXT20032907C</v>
      </c>
      <c r="B82" s="22" t="str">
        <f>IF(ISNA(VLOOKUP((ROW(B82)-15),'List of tables'!$A$4:$H$298,3,FALSE))," ",VLOOKUP((ROW(B82)-15),'List of tables'!$A$4:$H$298,3,FALSE))</f>
        <v>Age and Gender for Lone Parents</v>
      </c>
      <c r="C82" s="22" t="str">
        <f>IF(ISNA(VLOOKUP((ROW(C82)-15),'List of tables'!$A$4:$E$298,5,FALSE))," ",VLOOKUP((ROW(C82)-15),'List of tables'!$A$4:$E$298,5,FALSE))</f>
        <v>WARD</v>
      </c>
      <c r="D82" s="22" t="str">
        <f>IF(ISNA(VLOOKUP((ROW(D82)-15),'List of tables'!$A$4:$H$298,6,FALSE))," ",VLOOKUP((ROW(D82)-15),'List of tables'!$A$4:$H$298,6,FALSE))</f>
        <v>Lone parents aged 30 and Under</v>
      </c>
      <c r="E82" s="17">
        <f>IF(ISNA(VLOOKUP((ROW(E82)-15),'List of tables'!$A$4:$H$298,7,FALSE))," ",VLOOKUP((ROW(E82)-15),'List of tables'!$A$4:$H$298,7,FALSE))</f>
        <v>1</v>
      </c>
      <c r="F82" s="21">
        <f>IF(ISNA(VLOOKUP((ROW(F82)-15),'List of tables'!$A$4:$H$298,8,FALSE))," ",VLOOKUP((ROW(F82)-15),'List of tables'!$A$4:$H$298,8,FALSE))</f>
        <v>38479</v>
      </c>
    </row>
    <row r="83" spans="1:6" ht="30" customHeight="1">
      <c r="A83" s="19" t="str">
        <f>IF(ISNA(VLOOKUP((ROW(A83)-15),'List of tables'!$A$4:$H$298,2,FALSE))," ",VLOOKUP((ROW(A83)-15),'List of tables'!$A$4:$H$298,2,FALSE))</f>
        <v>EXT20032908A</v>
      </c>
      <c r="B83" s="22" t="str">
        <f>IF(ISNA(VLOOKUP((ROW(B83)-15),'List of tables'!$A$4:$H$298,3,FALSE))," ",VLOOKUP((ROW(B83)-15),'List of tables'!$A$4:$H$298,3,FALSE))</f>
        <v>Sex by Country of Birth</v>
      </c>
      <c r="C83" s="22" t="str">
        <f>IF(ISNA(VLOOKUP((ROW(C83)-15),'List of tables'!$A$4:$E$298,5,FALSE))," ",VLOOKUP((ROW(C83)-15),'List of tables'!$A$4:$E$298,5,FALSE))</f>
        <v>NI</v>
      </c>
      <c r="D83" s="22" t="str">
        <f>IF(ISNA(VLOOKUP((ROW(D83)-15),'List of tables'!$A$4:$H$298,6,FALSE))," ",VLOOKUP((ROW(D83)-15),'List of tables'!$A$4:$H$298,6,FALSE))</f>
        <v>All persons</v>
      </c>
      <c r="E83" s="17">
        <f>IF(ISNA(VLOOKUP((ROW(E83)-15),'List of tables'!$A$4:$H$298,7,FALSE))," ",VLOOKUP((ROW(E83)-15),'List of tables'!$A$4:$H$298,7,FALSE))</f>
        <v>1</v>
      </c>
      <c r="F83" s="21">
        <f>IF(ISNA(VLOOKUP((ROW(F83)-15),'List of tables'!$A$4:$H$298,8,FALSE))," ",VLOOKUP((ROW(F83)-15),'List of tables'!$A$4:$H$298,8,FALSE))</f>
        <v>38480</v>
      </c>
    </row>
    <row r="84" spans="1:6" ht="30" customHeight="1">
      <c r="A84" s="19" t="str">
        <f>IF(ISNA(VLOOKUP((ROW(A84)-15),'List of tables'!$A$4:$H$298,2,FALSE))," ",VLOOKUP((ROW(A84)-15),'List of tables'!$A$4:$H$298,2,FALSE))</f>
        <v>EXT20032908B</v>
      </c>
      <c r="B84" s="22" t="str">
        <f>IF(ISNA(VLOOKUP((ROW(B84)-15),'List of tables'!$A$4:$H$298,3,FALSE))," ",VLOOKUP((ROW(B84)-15),'List of tables'!$A$4:$H$298,3,FALSE))</f>
        <v>Age by Country of Birth</v>
      </c>
      <c r="C84" s="22" t="str">
        <f>IF(ISNA(VLOOKUP((ROW(C84)-15),'List of tables'!$A$4:$E$298,5,FALSE))," ",VLOOKUP((ROW(C84)-15),'List of tables'!$A$4:$E$298,5,FALSE))</f>
        <v>NI</v>
      </c>
      <c r="D84" s="22" t="str">
        <f>IF(ISNA(VLOOKUP((ROW(D84)-15),'List of tables'!$A$4:$H$298,6,FALSE))," ",VLOOKUP((ROW(D84)-15),'List of tables'!$A$4:$H$298,6,FALSE))</f>
        <v>All persons</v>
      </c>
      <c r="E84" s="17">
        <f>IF(ISNA(VLOOKUP((ROW(E84)-15),'List of tables'!$A$4:$H$298,7,FALSE))," ",VLOOKUP((ROW(E84)-15),'List of tables'!$A$4:$H$298,7,FALSE))</f>
        <v>1</v>
      </c>
      <c r="F84" s="21">
        <f>IF(ISNA(VLOOKUP((ROW(F84)-15),'List of tables'!$A$4:$H$298,8,FALSE))," ",VLOOKUP((ROW(F84)-15),'List of tables'!$A$4:$H$298,8,FALSE))</f>
        <v>38480</v>
      </c>
    </row>
    <row r="85" spans="1:6" ht="30" customHeight="1">
      <c r="A85" s="19" t="str">
        <f>IF(ISNA(VLOOKUP((ROW(A85)-15),'List of tables'!$A$4:$H$298,2,FALSE))," ",VLOOKUP((ROW(A85)-15),'List of tables'!$A$4:$H$298,2,FALSE))</f>
        <v>EXT20032908C</v>
      </c>
      <c r="B85" s="22" t="str">
        <f>IF(ISNA(VLOOKUP((ROW(B85)-15),'List of tables'!$A$4:$H$298,3,FALSE))," ",VLOOKUP((ROW(B85)-15),'List of tables'!$A$4:$H$298,3,FALSE))</f>
        <v>Sex and Ethnic Group by Country of Birth</v>
      </c>
      <c r="C85" s="22" t="str">
        <f>IF(ISNA(VLOOKUP((ROW(C85)-15),'List of tables'!$A$4:$E$298,5,FALSE))," ",VLOOKUP((ROW(C85)-15),'List of tables'!$A$4:$E$298,5,FALSE))</f>
        <v>NI</v>
      </c>
      <c r="D85" s="22" t="str">
        <f>IF(ISNA(VLOOKUP((ROW(D85)-15),'List of tables'!$A$4:$H$298,6,FALSE))," ",VLOOKUP((ROW(D85)-15),'List of tables'!$A$4:$H$298,6,FALSE))</f>
        <v>All persons</v>
      </c>
      <c r="E85" s="17">
        <f>IF(ISNA(VLOOKUP((ROW(E85)-15),'List of tables'!$A$4:$H$298,7,FALSE))," ",VLOOKUP((ROW(E85)-15),'List of tables'!$A$4:$H$298,7,FALSE))</f>
        <v>1</v>
      </c>
      <c r="F85" s="21">
        <f>IF(ISNA(VLOOKUP((ROW(F85)-15),'List of tables'!$A$4:$H$298,8,FALSE))," ",VLOOKUP((ROW(F85)-15),'List of tables'!$A$4:$H$298,8,FALSE))</f>
        <v>38480</v>
      </c>
    </row>
    <row r="86" spans="1:6" ht="30" customHeight="1">
      <c r="A86" s="19" t="str">
        <f>IF(ISNA(VLOOKUP((ROW(A86)-15),'List of tables'!$A$4:$H$298,2,FALSE))," ",VLOOKUP((ROW(A86)-15),'List of tables'!$A$4:$H$298,2,FALSE))</f>
        <v>EXT20032908D</v>
      </c>
      <c r="B86" s="22" t="str">
        <f>IF(ISNA(VLOOKUP((ROW(B86)-15),'List of tables'!$A$4:$H$298,3,FALSE))," ",VLOOKUP((ROW(B86)-15),'List of tables'!$A$4:$H$298,3,FALSE))</f>
        <v>Sex and Economic Activity by Country of Birth</v>
      </c>
      <c r="C86" s="22" t="str">
        <f>IF(ISNA(VLOOKUP((ROW(C86)-15),'List of tables'!$A$4:$E$298,5,FALSE))," ",VLOOKUP((ROW(C86)-15),'List of tables'!$A$4:$E$298,5,FALSE))</f>
        <v>NI</v>
      </c>
      <c r="D86" s="22" t="str">
        <f>IF(ISNA(VLOOKUP((ROW(D86)-15),'List of tables'!$A$4:$H$298,6,FALSE))," ",VLOOKUP((ROW(D86)-15),'List of tables'!$A$4:$H$298,6,FALSE))</f>
        <v>Persons aged 16 to 64</v>
      </c>
      <c r="E86" s="17">
        <f>IF(ISNA(VLOOKUP((ROW(E86)-15),'List of tables'!$A$4:$H$298,7,FALSE))," ",VLOOKUP((ROW(E86)-15),'List of tables'!$A$4:$H$298,7,FALSE))</f>
        <v>1</v>
      </c>
      <c r="F86" s="21">
        <f>IF(ISNA(VLOOKUP((ROW(F86)-15),'List of tables'!$A$4:$H$298,8,FALSE))," ",VLOOKUP((ROW(F86)-15),'List of tables'!$A$4:$H$298,8,FALSE))</f>
        <v>38480</v>
      </c>
    </row>
    <row r="87" spans="1:6" ht="30" customHeight="1">
      <c r="A87" s="19" t="str">
        <f>IF(ISNA(VLOOKUP((ROW(A87)-15),'List of tables'!$A$4:$H$298,2,FALSE))," ",VLOOKUP((ROW(A87)-15),'List of tables'!$A$4:$H$298,2,FALSE))</f>
        <v>EXT20032908E</v>
      </c>
      <c r="B87" s="22" t="str">
        <f>IF(ISNA(VLOOKUP((ROW(B87)-15),'List of tables'!$A$4:$H$298,3,FALSE))," ",VLOOKUP((ROW(B87)-15),'List of tables'!$A$4:$H$298,3,FALSE))</f>
        <v>Sex and Age by Country of Birth of Employed Persons</v>
      </c>
      <c r="C87" s="22" t="str">
        <f>IF(ISNA(VLOOKUP((ROW(C87)-15),'List of tables'!$A$4:$E$298,5,FALSE))," ",VLOOKUP((ROW(C87)-15),'List of tables'!$A$4:$E$298,5,FALSE))</f>
        <v>NI</v>
      </c>
      <c r="D87" s="22" t="str">
        <f>IF(ISNA(VLOOKUP((ROW(D87)-15),'List of tables'!$A$4:$H$298,6,FALSE))," ",VLOOKUP((ROW(D87)-15),'List of tables'!$A$4:$H$298,6,FALSE))</f>
        <v>Employed persons aged 16 to74</v>
      </c>
      <c r="E87" s="17">
        <f>IF(ISNA(VLOOKUP((ROW(E87)-15),'List of tables'!$A$4:$H$298,7,FALSE))," ",VLOOKUP((ROW(E87)-15),'List of tables'!$A$4:$H$298,7,FALSE))</f>
        <v>1</v>
      </c>
      <c r="F87" s="21">
        <f>IF(ISNA(VLOOKUP((ROW(F87)-15),'List of tables'!$A$4:$H$298,8,FALSE))," ",VLOOKUP((ROW(F87)-15),'List of tables'!$A$4:$H$298,8,FALSE))</f>
        <v>38480</v>
      </c>
    </row>
    <row r="88" spans="1:6" ht="30" customHeight="1">
      <c r="A88" s="19" t="str">
        <f>IF(ISNA(VLOOKUP((ROW(A88)-15),'List of tables'!$A$4:$H$298,2,FALSE))," ",VLOOKUP((ROW(A88)-15),'List of tables'!$A$4:$H$298,2,FALSE))</f>
        <v>EXT20032908F</v>
      </c>
      <c r="B88" s="22" t="str">
        <f>IF(ISNA(VLOOKUP((ROW(B88)-15),'List of tables'!$A$4:$H$298,3,FALSE))," ",VLOOKUP((ROW(B88)-15),'List of tables'!$A$4:$H$298,3,FALSE))</f>
        <v>Sex and Hours Worked by Country of Birth of Employed Persons</v>
      </c>
      <c r="C88" s="22" t="str">
        <f>IF(ISNA(VLOOKUP((ROW(C88)-15),'List of tables'!$A$4:$E$298,5,FALSE))," ",VLOOKUP((ROW(C88)-15),'List of tables'!$A$4:$E$298,5,FALSE))</f>
        <v>NI</v>
      </c>
      <c r="D88" s="22" t="str">
        <f>IF(ISNA(VLOOKUP((ROW(D88)-15),'List of tables'!$A$4:$H$298,6,FALSE))," ",VLOOKUP((ROW(D88)-15),'List of tables'!$A$4:$H$298,6,FALSE))</f>
        <v>Employed persons aged 16 to74</v>
      </c>
      <c r="E88" s="17">
        <f>IF(ISNA(VLOOKUP((ROW(E88)-15),'List of tables'!$A$4:$H$298,7,FALSE))," ",VLOOKUP((ROW(E88)-15),'List of tables'!$A$4:$H$298,7,FALSE))</f>
        <v>1</v>
      </c>
      <c r="F88" s="21">
        <f>IF(ISNA(VLOOKUP((ROW(F88)-15),'List of tables'!$A$4:$H$298,8,FALSE))," ",VLOOKUP((ROW(F88)-15),'List of tables'!$A$4:$H$298,8,FALSE))</f>
        <v>38480</v>
      </c>
    </row>
    <row r="89" spans="1:6" ht="30" customHeight="1">
      <c r="A89" s="19" t="str">
        <f>IF(ISNA(VLOOKUP((ROW(A89)-15),'List of tables'!$A$4:$H$298,2,FALSE))," ",VLOOKUP((ROW(A89)-15),'List of tables'!$A$4:$H$298,2,FALSE))</f>
        <v>EXT20032908G</v>
      </c>
      <c r="B89" s="22" t="str">
        <f>IF(ISNA(VLOOKUP((ROW(B89)-15),'List of tables'!$A$4:$H$298,3,FALSE))," ",VLOOKUP((ROW(B89)-15),'List of tables'!$A$4:$H$298,3,FALSE))</f>
        <v>Sex and Industry by Country of Birth of Employed Persons</v>
      </c>
      <c r="C89" s="22" t="str">
        <f>IF(ISNA(VLOOKUP((ROW(C89)-15),'List of tables'!$A$4:$E$298,5,FALSE))," ",VLOOKUP((ROW(C89)-15),'List of tables'!$A$4:$E$298,5,FALSE))</f>
        <v>NI</v>
      </c>
      <c r="D89" s="22" t="str">
        <f>IF(ISNA(VLOOKUP((ROW(D89)-15),'List of tables'!$A$4:$H$298,6,FALSE))," ",VLOOKUP((ROW(D89)-15),'List of tables'!$A$4:$H$298,6,FALSE))</f>
        <v>Employed persons aged 16 to74</v>
      </c>
      <c r="E89" s="17">
        <f>IF(ISNA(VLOOKUP((ROW(E89)-15),'List of tables'!$A$4:$H$298,7,FALSE))," ",VLOOKUP((ROW(E89)-15),'List of tables'!$A$4:$H$298,7,FALSE))</f>
        <v>1</v>
      </c>
      <c r="F89" s="21">
        <f>IF(ISNA(VLOOKUP((ROW(F89)-15),'List of tables'!$A$4:$H$298,8,FALSE))," ",VLOOKUP((ROW(F89)-15),'List of tables'!$A$4:$H$298,8,FALSE))</f>
        <v>38480</v>
      </c>
    </row>
    <row r="90" spans="1:6" ht="30" customHeight="1">
      <c r="A90" s="19" t="str">
        <f>IF(ISNA(VLOOKUP((ROW(A90)-15),'List of tables'!$A$4:$H$298,2,FALSE))," ",VLOOKUP((ROW(A90)-15),'List of tables'!$A$4:$H$298,2,FALSE))</f>
        <v>EXT20032908H</v>
      </c>
      <c r="B90" s="22" t="str">
        <f>IF(ISNA(VLOOKUP((ROW(B90)-15),'List of tables'!$A$4:$H$298,3,FALSE))," ",VLOOKUP((ROW(B90)-15),'List of tables'!$A$4:$H$298,3,FALSE))</f>
        <v>Sex and Occupation by Country of Birth of Employed Persons</v>
      </c>
      <c r="C90" s="22" t="str">
        <f>IF(ISNA(VLOOKUP((ROW(C90)-15),'List of tables'!$A$4:$E$298,5,FALSE))," ",VLOOKUP((ROW(C90)-15),'List of tables'!$A$4:$E$298,5,FALSE))</f>
        <v>NI</v>
      </c>
      <c r="D90" s="22" t="str">
        <f>IF(ISNA(VLOOKUP((ROW(D90)-15),'List of tables'!$A$4:$H$298,6,FALSE))," ",VLOOKUP((ROW(D90)-15),'List of tables'!$A$4:$H$298,6,FALSE))</f>
        <v>Employed persons aged 16 to74</v>
      </c>
      <c r="E90" s="17">
        <f>IF(ISNA(VLOOKUP((ROW(E90)-15),'List of tables'!$A$4:$H$298,7,FALSE))," ",VLOOKUP((ROW(E90)-15),'List of tables'!$A$4:$H$298,7,FALSE))</f>
        <v>1</v>
      </c>
      <c r="F90" s="21">
        <f>IF(ISNA(VLOOKUP((ROW(F90)-15),'List of tables'!$A$4:$H$298,8,FALSE))," ",VLOOKUP((ROW(F90)-15),'List of tables'!$A$4:$H$298,8,FALSE))</f>
        <v>38480</v>
      </c>
    </row>
    <row r="91" spans="1:6" ht="30" customHeight="1">
      <c r="A91" s="19" t="str">
        <f>IF(ISNA(VLOOKUP((ROW(A91)-15),'List of tables'!$A$4:$H$298,2,FALSE))," ",VLOOKUP((ROW(A91)-15),'List of tables'!$A$4:$H$298,2,FALSE))</f>
        <v>EXT20033006A</v>
      </c>
      <c r="B91" s="22" t="str">
        <f>IF(ISNA(VLOOKUP((ROW(B91)-15),'List of tables'!$A$4:$H$298,3,FALSE))," ",VLOOKUP((ROW(B91)-15),'List of tables'!$A$4:$H$298,3,FALSE))</f>
        <v>Employed Persons in The Fishing Industry and Fishing Related Manufacturing Industry</v>
      </c>
      <c r="C91" s="22" t="str">
        <f>IF(ISNA(VLOOKUP((ROW(C91)-15),'List of tables'!$A$4:$E$298,5,FALSE))," ",VLOOKUP((ROW(C91)-15),'List of tables'!$A$4:$E$298,5,FALSE))</f>
        <v>WARD (SELECTED)</v>
      </c>
      <c r="D91" s="22" t="str">
        <f>IF(ISNA(VLOOKUP((ROW(D91)-15),'List of tables'!$A$4:$H$298,6,FALSE))," ",VLOOKUP((ROW(D91)-15),'List of tables'!$A$4:$H$298,6,FALSE))</f>
        <v>Employed aged 16-74</v>
      </c>
      <c r="E91" s="17">
        <f>IF(ISNA(VLOOKUP((ROW(E91)-15),'List of tables'!$A$4:$H$298,7,FALSE))," ",VLOOKUP((ROW(E91)-15),'List of tables'!$A$4:$H$298,7,FALSE))</f>
        <v>1</v>
      </c>
      <c r="F91" s="21">
        <f>IF(ISNA(VLOOKUP((ROW(F91)-15),'List of tables'!$A$4:$H$298,8,FALSE))," ",VLOOKUP((ROW(F91)-15),'List of tables'!$A$4:$H$298,8,FALSE))</f>
        <v>38509</v>
      </c>
    </row>
    <row r="92" spans="1:6" ht="30" customHeight="1">
      <c r="A92" s="19" t="str">
        <f>IF(ISNA(VLOOKUP((ROW(A92)-15),'List of tables'!$A$4:$H$298,2,FALSE))," ",VLOOKUP((ROW(A92)-15),'List of tables'!$A$4:$H$298,2,FALSE))</f>
        <v>EXT20033010A</v>
      </c>
      <c r="B92" s="22" t="str">
        <f>IF(ISNA(VLOOKUP((ROW(B92)-15),'List of tables'!$A$4:$H$298,3,FALSE))," ",VLOOKUP((ROW(B92)-15),'List of tables'!$A$4:$H$298,3,FALSE))</f>
        <v>Full-Time Students Aged 16 to 19 in a Family with Parent(s)</v>
      </c>
      <c r="C92" s="22" t="str">
        <f>IF(ISNA(VLOOKUP((ROW(C92)-15),'List of tables'!$A$4:$E$298,5,FALSE))," ",VLOOKUP((ROW(C92)-15),'List of tables'!$A$4:$E$298,5,FALSE))</f>
        <v>NI</v>
      </c>
      <c r="D92" s="22" t="str">
        <f>IF(ISNA(VLOOKUP((ROW(D92)-15),'List of tables'!$A$4:$H$298,6,FALSE))," ",VLOOKUP((ROW(D92)-15),'List of tables'!$A$4:$H$298,6,FALSE))</f>
        <v>Persons aged 16 to 19</v>
      </c>
      <c r="E92" s="17">
        <f>IF(ISNA(VLOOKUP((ROW(E92)-15),'List of tables'!$A$4:$H$298,7,FALSE))," ",VLOOKUP((ROW(E92)-15),'List of tables'!$A$4:$H$298,7,FALSE))</f>
        <v>1</v>
      </c>
      <c r="F92" s="21">
        <f>IF(ISNA(VLOOKUP((ROW(F92)-15),'List of tables'!$A$4:$H$298,8,FALSE))," ",VLOOKUP((ROW(F92)-15),'List of tables'!$A$4:$H$298,8,FALSE))</f>
        <v>38513</v>
      </c>
    </row>
    <row r="93" spans="1:6" ht="30" customHeight="1">
      <c r="A93" s="19" t="str">
        <f>IF(ISNA(VLOOKUP((ROW(A93)-15),'List of tables'!$A$4:$H$298,2,FALSE))," ",VLOOKUP((ROW(A93)-15),'List of tables'!$A$4:$H$298,2,FALSE))</f>
        <v>EXT20040101A</v>
      </c>
      <c r="B93" s="22" t="str">
        <f>IF(ISNA(VLOOKUP((ROW(B93)-15),'List of tables'!$A$4:$H$298,3,FALSE))," ",VLOOKUP((ROW(B93)-15),'List of tables'!$A$4:$H$298,3,FALSE))</f>
        <v>Industry by Highest Level of Qualification</v>
      </c>
      <c r="C93" s="22" t="str">
        <f>IF(ISNA(VLOOKUP((ROW(C93)-15),'List of tables'!$A$4:$E$298,5,FALSE))," ",VLOOKUP((ROW(C93)-15),'List of tables'!$A$4:$E$298,5,FALSE))</f>
        <v>NI</v>
      </c>
      <c r="D93" s="22" t="str">
        <f>IF(ISNA(VLOOKUP((ROW(D93)-15),'List of tables'!$A$4:$H$298,6,FALSE))," ",VLOOKUP((ROW(D93)-15),'List of tables'!$A$4:$H$298,6,FALSE))</f>
        <v>All persons aged 16 to 74 in employment</v>
      </c>
      <c r="E93" s="17">
        <f>IF(ISNA(VLOOKUP((ROW(E93)-15),'List of tables'!$A$4:$H$298,7,FALSE))," ",VLOOKUP((ROW(E93)-15),'List of tables'!$A$4:$H$298,7,FALSE))</f>
        <v>1</v>
      </c>
      <c r="F93" s="21">
        <f>IF(ISNA(VLOOKUP((ROW(F93)-15),'List of tables'!$A$4:$H$298,8,FALSE))," ",VLOOKUP((ROW(F93)-15),'List of tables'!$A$4:$H$298,8,FALSE))</f>
        <v>37987</v>
      </c>
    </row>
    <row r="94" spans="1:6" ht="30" customHeight="1">
      <c r="A94" s="19" t="str">
        <f>IF(ISNA(VLOOKUP((ROW(A94)-15),'List of tables'!$A$4:$H$298,2,FALSE))," ",VLOOKUP((ROW(A94)-15),'List of tables'!$A$4:$H$298,2,FALSE))</f>
        <v>EXT20040101B</v>
      </c>
      <c r="B94" s="22" t="str">
        <f>IF(ISNA(VLOOKUP((ROW(B94)-15),'List of tables'!$A$4:$H$298,3,FALSE))," ",VLOOKUP((ROW(B94)-15),'List of tables'!$A$4:$H$298,3,FALSE))</f>
        <v>Industry by Highest Level of Qualification</v>
      </c>
      <c r="C94" s="22" t="str">
        <f>IF(ISNA(VLOOKUP((ROW(C94)-15),'List of tables'!$A$4:$E$298,5,FALSE))," ",VLOOKUP((ROW(C94)-15),'List of tables'!$A$4:$E$298,5,FALSE))</f>
        <v>DC</v>
      </c>
      <c r="D94" s="22" t="str">
        <f>IF(ISNA(VLOOKUP((ROW(D94)-15),'List of tables'!$A$4:$H$298,6,FALSE))," ",VLOOKUP((ROW(D94)-15),'List of tables'!$A$4:$H$298,6,FALSE))</f>
        <v>All persons aged 16 to 74 in employment</v>
      </c>
      <c r="E94" s="17">
        <f>IF(ISNA(VLOOKUP((ROW(E94)-15),'List of tables'!$A$4:$H$298,7,FALSE))," ",VLOOKUP((ROW(E94)-15),'List of tables'!$A$4:$H$298,7,FALSE))</f>
        <v>1</v>
      </c>
      <c r="F94" s="21">
        <f>IF(ISNA(VLOOKUP((ROW(F94)-15),'List of tables'!$A$4:$H$298,8,FALSE))," ",VLOOKUP((ROW(F94)-15),'List of tables'!$A$4:$H$298,8,FALSE))</f>
        <v>37987</v>
      </c>
    </row>
    <row r="95" spans="1:6" ht="30" customHeight="1">
      <c r="A95" s="19" t="str">
        <f>IF(ISNA(VLOOKUP((ROW(A95)-15),'List of tables'!$A$4:$H$298,2,FALSE))," ",VLOOKUP((ROW(A95)-15),'List of tables'!$A$4:$H$298,2,FALSE))</f>
        <v>EXT20040101C</v>
      </c>
      <c r="B95" s="22" t="str">
        <f>IF(ISNA(VLOOKUP((ROW(B95)-15),'List of tables'!$A$4:$H$298,3,FALSE))," ",VLOOKUP((ROW(B95)-15),'List of tables'!$A$4:$H$298,3,FALSE))</f>
        <v>Industry by Occupation</v>
      </c>
      <c r="C95" s="22" t="str">
        <f>IF(ISNA(VLOOKUP((ROW(C95)-15),'List of tables'!$A$4:$E$298,5,FALSE))," ",VLOOKUP((ROW(C95)-15),'List of tables'!$A$4:$E$298,5,FALSE))</f>
        <v>NI</v>
      </c>
      <c r="D95" s="22" t="str">
        <f>IF(ISNA(VLOOKUP((ROW(D95)-15),'List of tables'!$A$4:$H$298,6,FALSE))," ",VLOOKUP((ROW(D95)-15),'List of tables'!$A$4:$H$298,6,FALSE))</f>
        <v>All persons aged 16 to 74 in employment</v>
      </c>
      <c r="E95" s="17">
        <f>IF(ISNA(VLOOKUP((ROW(E95)-15),'List of tables'!$A$4:$H$298,7,FALSE))," ",VLOOKUP((ROW(E95)-15),'List of tables'!$A$4:$H$298,7,FALSE))</f>
        <v>1</v>
      </c>
      <c r="F95" s="21">
        <f>IF(ISNA(VLOOKUP((ROW(F95)-15),'List of tables'!$A$4:$H$298,8,FALSE))," ",VLOOKUP((ROW(F95)-15),'List of tables'!$A$4:$H$298,8,FALSE))</f>
        <v>37987</v>
      </c>
    </row>
    <row r="96" spans="1:6" ht="30" customHeight="1">
      <c r="A96" s="19" t="str">
        <f>IF(ISNA(VLOOKUP((ROW(A96)-15),'List of tables'!$A$4:$H$298,2,FALSE))," ",VLOOKUP((ROW(A96)-15),'List of tables'!$A$4:$H$298,2,FALSE))</f>
        <v>EXT20040121</v>
      </c>
      <c r="B96" s="22" t="str">
        <f>IF(ISNA(VLOOKUP((ROW(B96)-15),'List of tables'!$A$4:$H$298,3,FALSE))," ",VLOOKUP((ROW(B96)-15),'List of tables'!$A$4:$H$298,3,FALSE))</f>
        <v>Occupation by Employment Status</v>
      </c>
      <c r="C96" s="22" t="str">
        <f>IF(ISNA(VLOOKUP((ROW(C96)-15),'List of tables'!$A$4:$E$298,5,FALSE))," ",VLOOKUP((ROW(C96)-15),'List of tables'!$A$4:$E$298,5,FALSE))</f>
        <v>NI</v>
      </c>
      <c r="D96" s="22" t="str">
        <f>IF(ISNA(VLOOKUP((ROW(D96)-15),'List of tables'!$A$4:$H$298,6,FALSE))," ",VLOOKUP((ROW(D96)-15),'List of tables'!$A$4:$H$298,6,FALSE))</f>
        <v>All persons aged 16 to 74 in employment the week before the Census</v>
      </c>
      <c r="E96" s="17">
        <f>IF(ISNA(VLOOKUP((ROW(E96)-15),'List of tables'!$A$4:$H$298,7,FALSE))," ",VLOOKUP((ROW(E96)-15),'List of tables'!$A$4:$H$298,7,FALSE))</f>
        <v>1</v>
      </c>
      <c r="F96" s="21">
        <f>IF(ISNA(VLOOKUP((ROW(F96)-15),'List of tables'!$A$4:$H$298,8,FALSE))," ",VLOOKUP((ROW(F96)-15),'List of tables'!$A$4:$H$298,8,FALSE))</f>
        <v>38007</v>
      </c>
    </row>
    <row r="97" spans="1:6" ht="30" customHeight="1">
      <c r="A97" s="19" t="str">
        <f>IF(ISNA(VLOOKUP((ROW(A97)-15),'List of tables'!$A$4:$H$298,2,FALSE))," ",VLOOKUP((ROW(A97)-15),'List of tables'!$A$4:$H$298,2,FALSE))</f>
        <v>EXT20040121A</v>
      </c>
      <c r="B97" s="22" t="str">
        <f>IF(ISNA(VLOOKUP((ROW(B97)-15),'List of tables'!$A$4:$H$298,3,FALSE))," ",VLOOKUP((ROW(B97)-15),'List of tables'!$A$4:$H$298,3,FALSE))</f>
        <v>Sex and Approximated Social Grade by Age (Single Years)</v>
      </c>
      <c r="C97" s="22" t="str">
        <f>IF(ISNA(VLOOKUP((ROW(C97)-15),'List of tables'!$A$4:$E$298,5,FALSE))," ",VLOOKUP((ROW(C97)-15),'List of tables'!$A$4:$E$298,5,FALSE))</f>
        <v>NI</v>
      </c>
      <c r="D97" s="22" t="str">
        <f>IF(ISNA(VLOOKUP((ROW(D97)-15),'List of tables'!$A$4:$H$298,6,FALSE))," ",VLOOKUP((ROW(D97)-15),'List of tables'!$A$4:$H$298,6,FALSE))</f>
        <v>All persons aged 16 and over in households</v>
      </c>
      <c r="E97" s="17">
        <f>IF(ISNA(VLOOKUP((ROW(E97)-15),'List of tables'!$A$4:$H$298,7,FALSE))," ",VLOOKUP((ROW(E97)-15),'List of tables'!$A$4:$H$298,7,FALSE))</f>
        <v>1</v>
      </c>
      <c r="F97" s="21">
        <f>IF(ISNA(VLOOKUP((ROW(F97)-15),'List of tables'!$A$4:$H$298,8,FALSE))," ",VLOOKUP((ROW(F97)-15),'List of tables'!$A$4:$H$298,8,FALSE))</f>
        <v>38007</v>
      </c>
    </row>
    <row r="98" spans="1:6" ht="30" customHeight="1">
      <c r="A98" s="19" t="str">
        <f>IF(ISNA(VLOOKUP((ROW(A98)-15),'List of tables'!$A$4:$H$298,2,FALSE))," ",VLOOKUP((ROW(A98)-15),'List of tables'!$A$4:$H$298,2,FALSE))</f>
        <v>EXT20040121B</v>
      </c>
      <c r="B98" s="22" t="str">
        <f>IF(ISNA(VLOOKUP((ROW(B98)-15),'List of tables'!$A$4:$H$298,3,FALSE))," ",VLOOKUP((ROW(B98)-15),'List of tables'!$A$4:$H$298,3,FALSE))</f>
        <v>Age by Sex and Marital Status (Single Years)</v>
      </c>
      <c r="C98" s="22" t="str">
        <f>IF(ISNA(VLOOKUP((ROW(C98)-15),'List of tables'!$A$4:$E$298,5,FALSE))," ",VLOOKUP((ROW(C98)-15),'List of tables'!$A$4:$E$298,5,FALSE))</f>
        <v>NI</v>
      </c>
      <c r="D98" s="22" t="str">
        <f>IF(ISNA(VLOOKUP((ROW(D98)-15),'List of tables'!$A$4:$H$298,6,FALSE))," ",VLOOKUP((ROW(D98)-15),'List of tables'!$A$4:$H$298,6,FALSE))</f>
        <v>All persons</v>
      </c>
      <c r="E98" s="17">
        <f>IF(ISNA(VLOOKUP((ROW(E98)-15),'List of tables'!$A$4:$H$298,7,FALSE))," ",VLOOKUP((ROW(E98)-15),'List of tables'!$A$4:$H$298,7,FALSE))</f>
        <v>1</v>
      </c>
      <c r="F98" s="21">
        <f>IF(ISNA(VLOOKUP((ROW(F98)-15),'List of tables'!$A$4:$H$298,8,FALSE))," ",VLOOKUP((ROW(F98)-15),'List of tables'!$A$4:$H$298,8,FALSE))</f>
        <v>38007</v>
      </c>
    </row>
    <row r="99" spans="1:6" ht="30" customHeight="1">
      <c r="A99" s="19" t="str">
        <f>IF(ISNA(VLOOKUP((ROW(A99)-15),'List of tables'!$A$4:$H$298,2,FALSE))," ",VLOOKUP((ROW(A99)-15),'List of tables'!$A$4:$H$298,2,FALSE))</f>
        <v>EXT20040121C</v>
      </c>
      <c r="B99" s="22" t="str">
        <f>IF(ISNA(VLOOKUP((ROW(B99)-15),'List of tables'!$A$4:$H$298,3,FALSE))," ",VLOOKUP((ROW(B99)-15),'List of tables'!$A$4:$H$298,3,FALSE))</f>
        <v>Sex and Age by Economic Activity (Single Years)</v>
      </c>
      <c r="C99" s="22" t="str">
        <f>IF(ISNA(VLOOKUP((ROW(C99)-15),'List of tables'!$A$4:$E$298,5,FALSE))," ",VLOOKUP((ROW(C99)-15),'List of tables'!$A$4:$E$298,5,FALSE))</f>
        <v>NI</v>
      </c>
      <c r="D99" s="22" t="str">
        <f>IF(ISNA(VLOOKUP((ROW(D99)-15),'List of tables'!$A$4:$H$298,6,FALSE))," ",VLOOKUP((ROW(D99)-15),'List of tables'!$A$4:$H$298,6,FALSE))</f>
        <v>All persons aged 16 to 74</v>
      </c>
      <c r="E99" s="17">
        <f>IF(ISNA(VLOOKUP((ROW(E99)-15),'List of tables'!$A$4:$H$298,7,FALSE))," ",VLOOKUP((ROW(E99)-15),'List of tables'!$A$4:$H$298,7,FALSE))</f>
        <v>1</v>
      </c>
      <c r="F99" s="21">
        <f>IF(ISNA(VLOOKUP((ROW(F99)-15),'List of tables'!$A$4:$H$298,8,FALSE))," ",VLOOKUP((ROW(F99)-15),'List of tables'!$A$4:$H$298,8,FALSE))</f>
        <v>38007</v>
      </c>
    </row>
    <row r="100" spans="1:6" ht="30" customHeight="1">
      <c r="A100" s="19" t="str">
        <f>IF(ISNA(VLOOKUP((ROW(A100)-15),'List of tables'!$A$4:$H$298,2,FALSE))," ",VLOOKUP((ROW(A100)-15),'List of tables'!$A$4:$H$298,2,FALSE))</f>
        <v>EXT20040126</v>
      </c>
      <c r="B100" s="22" t="str">
        <f>IF(ISNA(VLOOKUP((ROW(B100)-15),'List of tables'!$A$4:$H$298,3,FALSE))," ",VLOOKUP((ROW(B100)-15),'List of tables'!$A$4:$H$298,3,FALSE))</f>
        <v>Marital Status by Sex and Age</v>
      </c>
      <c r="C100" s="22" t="str">
        <f>IF(ISNA(VLOOKUP((ROW(C100)-15),'List of tables'!$A$4:$E$298,5,FALSE))," ",VLOOKUP((ROW(C100)-15),'List of tables'!$A$4:$E$298,5,FALSE))</f>
        <v>NI</v>
      </c>
      <c r="D100" s="22" t="str">
        <f>IF(ISNA(VLOOKUP((ROW(D100)-15),'List of tables'!$A$4:$H$298,6,FALSE))," ",VLOOKUP((ROW(D100)-15),'List of tables'!$A$4:$H$298,6,FALSE))</f>
        <v>All migrants from England and Wales</v>
      </c>
      <c r="E100" s="17">
        <f>IF(ISNA(VLOOKUP((ROW(E100)-15),'List of tables'!$A$4:$H$298,7,FALSE))," ",VLOOKUP((ROW(E100)-15),'List of tables'!$A$4:$H$298,7,FALSE))</f>
        <v>1</v>
      </c>
      <c r="F100" s="21">
        <f>IF(ISNA(VLOOKUP((ROW(F100)-15),'List of tables'!$A$4:$H$298,8,FALSE))," ",VLOOKUP((ROW(F100)-15),'List of tables'!$A$4:$H$298,8,FALSE))</f>
        <v>38012</v>
      </c>
    </row>
    <row r="101" spans="1:6" ht="30" customHeight="1">
      <c r="A101" s="19" t="str">
        <f>IF(ISNA(VLOOKUP((ROW(A101)-15),'List of tables'!$A$4:$H$298,2,FALSE))," ",VLOOKUP((ROW(A101)-15),'List of tables'!$A$4:$H$298,2,FALSE))</f>
        <v>EXT20040206A</v>
      </c>
      <c r="B101" s="22" t="str">
        <f>IF(ISNA(VLOOKUP((ROW(B101)-15),'List of tables'!$A$4:$H$298,3,FALSE))," ",VLOOKUP((ROW(B101)-15),'List of tables'!$A$4:$H$298,3,FALSE))</f>
        <v>Dependent Persons in Households by Non-Dependents in Households</v>
      </c>
      <c r="C101" s="22" t="str">
        <f>IF(ISNA(VLOOKUP((ROW(C101)-15),'List of tables'!$A$4:$E$298,5,FALSE))," ",VLOOKUP((ROW(C101)-15),'List of tables'!$A$4:$E$298,5,FALSE))</f>
        <v>NI</v>
      </c>
      <c r="D101" s="22" t="str">
        <f>IF(ISNA(VLOOKUP((ROW(D101)-15),'List of tables'!$A$4:$H$298,6,FALSE))," ",VLOOKUP((ROW(D101)-15),'List of tables'!$A$4:$H$298,6,FALSE))</f>
        <v>All persons in households with dependents</v>
      </c>
      <c r="E101" s="17">
        <f>IF(ISNA(VLOOKUP((ROW(E101)-15),'List of tables'!$A$4:$H$298,7,FALSE))," ",VLOOKUP((ROW(E101)-15),'List of tables'!$A$4:$H$298,7,FALSE))</f>
        <v>1</v>
      </c>
      <c r="F101" s="21">
        <f>IF(ISNA(VLOOKUP((ROW(F101)-15),'List of tables'!$A$4:$H$298,8,FALSE))," ",VLOOKUP((ROW(F101)-15),'List of tables'!$A$4:$H$298,8,FALSE))</f>
        <v>38023</v>
      </c>
    </row>
    <row r="102" spans="1:6" ht="30" customHeight="1">
      <c r="A102" s="19" t="str">
        <f>IF(ISNA(VLOOKUP((ROW(A102)-15),'List of tables'!$A$4:$H$298,2,FALSE))," ",VLOOKUP((ROW(A102)-15),'List of tables'!$A$4:$H$298,2,FALSE))</f>
        <v>EXT20040212</v>
      </c>
      <c r="B102" s="22" t="str">
        <f>IF(ISNA(VLOOKUP((ROW(B102)-15),'List of tables'!$A$4:$H$298,3,FALSE))," ",VLOOKUP((ROW(B102)-15),'List of tables'!$A$4:$H$298,3,FALSE))</f>
        <v>Approximated Social Grade by Occupation</v>
      </c>
      <c r="C102" s="22" t="str">
        <f>IF(ISNA(VLOOKUP((ROW(C102)-15),'List of tables'!$A$4:$E$298,5,FALSE))," ",VLOOKUP((ROW(C102)-15),'List of tables'!$A$4:$E$298,5,FALSE))</f>
        <v>NI</v>
      </c>
      <c r="D102" s="22" t="str">
        <f>IF(ISNA(VLOOKUP((ROW(D102)-15),'List of tables'!$A$4:$H$298,6,FALSE))," ",VLOOKUP((ROW(D102)-15),'List of tables'!$A$4:$H$298,6,FALSE))</f>
        <v>All Household Reference Persons aged 16 to 74</v>
      </c>
      <c r="E102" s="17">
        <f>IF(ISNA(VLOOKUP((ROW(E102)-15),'List of tables'!$A$4:$H$298,7,FALSE))," ",VLOOKUP((ROW(E102)-15),'List of tables'!$A$4:$H$298,7,FALSE))</f>
        <v>1</v>
      </c>
      <c r="F102" s="21">
        <f>IF(ISNA(VLOOKUP((ROW(F102)-15),'List of tables'!$A$4:$H$298,8,FALSE))," ",VLOOKUP((ROW(F102)-15),'List of tables'!$A$4:$H$298,8,FALSE))</f>
        <v>38029</v>
      </c>
    </row>
    <row r="103" spans="1:6" ht="30" customHeight="1">
      <c r="A103" s="19" t="str">
        <f>IF(ISNA(VLOOKUP((ROW(A103)-15),'List of tables'!$A$4:$H$298,2,FALSE))," ",VLOOKUP((ROW(A103)-15),'List of tables'!$A$4:$H$298,2,FALSE))</f>
        <v>EXT20040212A</v>
      </c>
      <c r="B103" s="22" t="str">
        <f>IF(ISNA(VLOOKUP((ROW(B103)-15),'List of tables'!$A$4:$H$298,3,FALSE))," ",VLOOKUP((ROW(B103)-15),'List of tables'!$A$4:$H$298,3,FALSE))</f>
        <v>Working and Pensionable Age</v>
      </c>
      <c r="C103" s="22" t="str">
        <f>IF(ISNA(VLOOKUP((ROW(C103)-15),'List of tables'!$A$4:$E$298,5,FALSE))," ",VLOOKUP((ROW(C103)-15),'List of tables'!$A$4:$E$298,5,FALSE))</f>
        <v>WARD</v>
      </c>
      <c r="D103" s="22" t="str">
        <f>IF(ISNA(VLOOKUP((ROW(D103)-15),'List of tables'!$A$4:$H$298,6,FALSE))," ",VLOOKUP((ROW(D103)-15),'List of tables'!$A$4:$H$298,6,FALSE))</f>
        <v>All persons</v>
      </c>
      <c r="E103" s="17">
        <f>IF(ISNA(VLOOKUP((ROW(E103)-15),'List of tables'!$A$4:$H$298,7,FALSE))," ",VLOOKUP((ROW(E103)-15),'List of tables'!$A$4:$H$298,7,FALSE))</f>
        <v>1</v>
      </c>
      <c r="F103" s="21">
        <f>IF(ISNA(VLOOKUP((ROW(F103)-15),'List of tables'!$A$4:$H$298,8,FALSE))," ",VLOOKUP((ROW(F103)-15),'List of tables'!$A$4:$H$298,8,FALSE))</f>
        <v>38029</v>
      </c>
    </row>
    <row r="104" spans="1:6" ht="30" customHeight="1">
      <c r="A104" s="19" t="str">
        <f>IF(ISNA(VLOOKUP((ROW(A104)-15),'List of tables'!$A$4:$H$298,2,FALSE))," ",VLOOKUP((ROW(A104)-15),'List of tables'!$A$4:$H$298,2,FALSE))</f>
        <v>EXT20040220A</v>
      </c>
      <c r="B104" s="22" t="str">
        <f>IF(ISNA(VLOOKUP((ROW(B104)-15),'List of tables'!$A$4:$H$298,3,FALSE))," ",VLOOKUP((ROW(B104)-15),'List of tables'!$A$4:$H$298,3,FALSE))</f>
        <v>Industry and Employment Status (Workplace Population)</v>
      </c>
      <c r="C104" s="22" t="str">
        <f>IF(ISNA(VLOOKUP((ROW(C104)-15),'List of tables'!$A$4:$E$298,5,FALSE))," ",VLOOKUP((ROW(C104)-15),'List of tables'!$A$4:$E$298,5,FALSE))</f>
        <v>DC</v>
      </c>
      <c r="D104" s="22" t="str">
        <f>IF(ISNA(VLOOKUP((ROW(D104)-15),'List of tables'!$A$4:$H$298,6,FALSE))," ",VLOOKUP((ROW(D104)-15),'List of tables'!$A$4:$H$298,6,FALSE))</f>
        <v>Persons aged 16 to 64</v>
      </c>
      <c r="E104" s="17">
        <f>IF(ISNA(VLOOKUP((ROW(E104)-15),'List of tables'!$A$4:$H$298,7,FALSE))," ",VLOOKUP((ROW(E104)-15),'List of tables'!$A$4:$H$298,7,FALSE))</f>
        <v>1</v>
      </c>
      <c r="F104" s="21">
        <f>IF(ISNA(VLOOKUP((ROW(F104)-15),'List of tables'!$A$4:$H$298,8,FALSE))," ",VLOOKUP((ROW(F104)-15),'List of tables'!$A$4:$H$298,8,FALSE))</f>
        <v>38037</v>
      </c>
    </row>
    <row r="105" spans="1:6" ht="30" customHeight="1">
      <c r="A105" s="19" t="str">
        <f>IF(ISNA(VLOOKUP((ROW(A105)-15),'List of tables'!$A$4:$H$298,2,FALSE))," ",VLOOKUP((ROW(A105)-15),'List of tables'!$A$4:$H$298,2,FALSE))</f>
        <v>EXT20040224A</v>
      </c>
      <c r="B105" s="22" t="str">
        <f>IF(ISNA(VLOOKUP((ROW(B105)-15),'List of tables'!$A$4:$H$298,3,FALSE))," ",VLOOKUP((ROW(B105)-15),'List of tables'!$A$4:$H$298,3,FALSE))</f>
        <v>Age by Sex and Migration</v>
      </c>
      <c r="C105" s="22" t="str">
        <f>IF(ISNA(VLOOKUP((ROW(C105)-15),'List of tables'!$A$4:$E$298,5,FALSE))," ",VLOOKUP((ROW(C105)-15),'List of tables'!$A$4:$E$298,5,FALSE))</f>
        <v>NI</v>
      </c>
      <c r="D105" s="22" t="str">
        <f>IF(ISNA(VLOOKUP((ROW(D105)-15),'List of tables'!$A$4:$H$298,6,FALSE))," ",VLOOKUP((ROW(D105)-15),'List of tables'!$A$4:$H$298,6,FALSE))</f>
        <v>All persons</v>
      </c>
      <c r="E105" s="17">
        <f>IF(ISNA(VLOOKUP((ROW(E105)-15),'List of tables'!$A$4:$H$298,7,FALSE))," ",VLOOKUP((ROW(E105)-15),'List of tables'!$A$4:$H$298,7,FALSE))</f>
        <v>1</v>
      </c>
      <c r="F105" s="21">
        <f>IF(ISNA(VLOOKUP((ROW(F105)-15),'List of tables'!$A$4:$H$298,8,FALSE))," ",VLOOKUP((ROW(F105)-15),'List of tables'!$A$4:$H$298,8,FALSE))</f>
        <v>38041</v>
      </c>
    </row>
    <row r="106" spans="1:6" ht="30" customHeight="1">
      <c r="A106" s="19" t="str">
        <f>IF(ISNA(VLOOKUP((ROW(A106)-15),'List of tables'!$A$4:$H$298,2,FALSE))," ",VLOOKUP((ROW(A106)-15),'List of tables'!$A$4:$H$298,2,FALSE))</f>
        <v>EXT20040224B</v>
      </c>
      <c r="B106" s="22" t="str">
        <f>IF(ISNA(VLOOKUP((ROW(B106)-15),'List of tables'!$A$4:$H$298,3,FALSE))," ",VLOOKUP((ROW(B106)-15),'List of tables'!$A$4:$H$298,3,FALSE))</f>
        <v>Age by Sex and Migration</v>
      </c>
      <c r="C106" s="22" t="str">
        <f>IF(ISNA(VLOOKUP((ROW(C106)-15),'List of tables'!$A$4:$E$298,5,FALSE))," ",VLOOKUP((ROW(C106)-15),'List of tables'!$A$4:$E$298,5,FALSE))</f>
        <v>DC</v>
      </c>
      <c r="D106" s="22" t="str">
        <f>IF(ISNA(VLOOKUP((ROW(D106)-15),'List of tables'!$A$4:$H$298,6,FALSE))," ",VLOOKUP((ROW(D106)-15),'List of tables'!$A$4:$H$298,6,FALSE))</f>
        <v>All persons</v>
      </c>
      <c r="E106" s="17">
        <f>IF(ISNA(VLOOKUP((ROW(E106)-15),'List of tables'!$A$4:$H$298,7,FALSE))," ",VLOOKUP((ROW(E106)-15),'List of tables'!$A$4:$H$298,7,FALSE))</f>
        <v>1</v>
      </c>
      <c r="F106" s="21">
        <f>IF(ISNA(VLOOKUP((ROW(F106)-15),'List of tables'!$A$4:$H$298,8,FALSE))," ",VLOOKUP((ROW(F106)-15),'List of tables'!$A$4:$H$298,8,FALSE))</f>
        <v>38041</v>
      </c>
    </row>
    <row r="107" spans="1:6" ht="30" customHeight="1">
      <c r="A107" s="19" t="str">
        <f>IF(ISNA(VLOOKUP((ROW(A107)-15),'List of tables'!$A$4:$H$298,2,FALSE))," ",VLOOKUP((ROW(A107)-15),'List of tables'!$A$4:$H$298,2,FALSE))</f>
        <v>EXT20040224C</v>
      </c>
      <c r="B107" s="22" t="str">
        <f>IF(ISNA(VLOOKUP((ROW(B107)-15),'List of tables'!$A$4:$H$298,3,FALSE))," ",VLOOKUP((ROW(B107)-15),'List of tables'!$A$4:$H$298,3,FALSE))</f>
        <v>Method of Travel to Work by Workplace and Place of Residence</v>
      </c>
      <c r="C107" s="22" t="str">
        <f>IF(ISNA(VLOOKUP((ROW(C107)-15),'List of tables'!$A$4:$E$298,5,FALSE))," ",VLOOKUP((ROW(C107)-15),'List of tables'!$A$4:$E$298,5,FALSE))</f>
        <v>DC/NUTS3</v>
      </c>
      <c r="D107" s="22" t="str">
        <f>IF(ISNA(VLOOKUP((ROW(D107)-15),'List of tables'!$A$4:$H$298,6,FALSE))," ",VLOOKUP((ROW(D107)-15),'List of tables'!$A$4:$H$298,6,FALSE))</f>
        <v>Persons aged 16 to 64</v>
      </c>
      <c r="E107" s="17">
        <f>IF(ISNA(VLOOKUP((ROW(E107)-15),'List of tables'!$A$4:$H$298,7,FALSE))," ",VLOOKUP((ROW(E107)-15),'List of tables'!$A$4:$H$298,7,FALSE))</f>
        <v>1</v>
      </c>
      <c r="F107" s="21">
        <f>IF(ISNA(VLOOKUP((ROW(F107)-15),'List of tables'!$A$4:$H$298,8,FALSE))," ",VLOOKUP((ROW(F107)-15),'List of tables'!$A$4:$H$298,8,FALSE))</f>
        <v>38041</v>
      </c>
    </row>
    <row r="108" spans="1:6" ht="30" customHeight="1">
      <c r="A108" s="19" t="str">
        <f>IF(ISNA(VLOOKUP((ROW(A108)-15),'List of tables'!$A$4:$H$298,2,FALSE))," ",VLOOKUP((ROW(A108)-15),'List of tables'!$A$4:$H$298,2,FALSE))</f>
        <v>EXT20040227</v>
      </c>
      <c r="B108" s="22" t="str">
        <f>IF(ISNA(VLOOKUP((ROW(B108)-15),'List of tables'!$A$4:$H$298,3,FALSE))," ",VLOOKUP((ROW(B108)-15),'List of tables'!$A$4:$H$298,3,FALSE))</f>
        <v>Place of Residence by Area of Workplace</v>
      </c>
      <c r="C108" s="22" t="str">
        <f>IF(ISNA(VLOOKUP((ROW(C108)-15),'List of tables'!$A$4:$E$298,5,FALSE))," ",VLOOKUP((ROW(C108)-15),'List of tables'!$A$4:$E$298,5,FALSE))</f>
        <v>DC</v>
      </c>
      <c r="D108" s="22" t="str">
        <f>IF(ISNA(VLOOKUP((ROW(D108)-15),'List of tables'!$A$4:$H$298,6,FALSE))," ",VLOOKUP((ROW(D108)-15),'List of tables'!$A$4:$H$298,6,FALSE))</f>
        <v>All persons aged 16 to 74 in employment</v>
      </c>
      <c r="E108" s="17">
        <f>IF(ISNA(VLOOKUP((ROW(E108)-15),'List of tables'!$A$4:$H$298,7,FALSE))," ",VLOOKUP((ROW(E108)-15),'List of tables'!$A$4:$H$298,7,FALSE))</f>
        <v>1</v>
      </c>
      <c r="F108" s="21">
        <f>IF(ISNA(VLOOKUP((ROW(F108)-15),'List of tables'!$A$4:$H$298,8,FALSE))," ",VLOOKUP((ROW(F108)-15),'List of tables'!$A$4:$H$298,8,FALSE))</f>
        <v>38044</v>
      </c>
    </row>
    <row r="109" spans="1:6" ht="30" customHeight="1">
      <c r="A109" s="19" t="str">
        <f>IF(ISNA(VLOOKUP((ROW(A109)-15),'List of tables'!$A$4:$H$298,2,FALSE))," ",VLOOKUP((ROW(A109)-15),'List of tables'!$A$4:$H$298,2,FALSE))</f>
        <v>EXT20040430</v>
      </c>
      <c r="B109" s="22" t="str">
        <f>IF(ISNA(VLOOKUP((ROW(B109)-15),'List of tables'!$A$4:$H$298,3,FALSE))," ",VLOOKUP((ROW(B109)-15),'List of tables'!$A$4:$H$298,3,FALSE))</f>
        <v>Tenure and Age of Household Reference Person (HRP) by Religion</v>
      </c>
      <c r="C109" s="22" t="str">
        <f>IF(ISNA(VLOOKUP((ROW(C109)-15),'List of tables'!$A$4:$E$298,5,FALSE))," ",VLOOKUP((ROW(C109)-15),'List of tables'!$A$4:$E$298,5,FALSE))</f>
        <v>NI</v>
      </c>
      <c r="D109" s="22" t="str">
        <f>IF(ISNA(VLOOKUP((ROW(D109)-15),'List of tables'!$A$4:$H$298,6,FALSE))," ",VLOOKUP((ROW(D109)-15),'List of tables'!$A$4:$H$298,6,FALSE))</f>
        <v>All HRPs</v>
      </c>
      <c r="E109" s="17">
        <f>IF(ISNA(VLOOKUP((ROW(E109)-15),'List of tables'!$A$4:$H$298,7,FALSE))," ",VLOOKUP((ROW(E109)-15),'List of tables'!$A$4:$H$298,7,FALSE))</f>
        <v>1</v>
      </c>
      <c r="F109" s="21">
        <f>IF(ISNA(VLOOKUP((ROW(F109)-15),'List of tables'!$A$4:$H$298,8,FALSE))," ",VLOOKUP((ROW(F109)-15),'List of tables'!$A$4:$H$298,8,FALSE))</f>
        <v>38107</v>
      </c>
    </row>
    <row r="110" spans="1:6" ht="30" customHeight="1">
      <c r="A110" s="19" t="str">
        <f>IF(ISNA(VLOOKUP((ROW(A110)-15),'List of tables'!$A$4:$H$298,2,FALSE))," ",VLOOKUP((ROW(A110)-15),'List of tables'!$A$4:$H$298,2,FALSE))</f>
        <v>EXT20040513</v>
      </c>
      <c r="B110" s="22" t="str">
        <f>IF(ISNA(VLOOKUP((ROW(B110)-15),'List of tables'!$A$4:$H$298,3,FALSE))," ",VLOOKUP((ROW(B110)-15),'List of tables'!$A$4:$H$298,3,FALSE))</f>
        <v>Limiting Long-Term Illness and Tenure by Migration (Households) - Not including Outflow</v>
      </c>
      <c r="C110" s="22" t="str">
        <f>IF(ISNA(VLOOKUP((ROW(C110)-15),'List of tables'!$A$4:$E$298,5,FALSE))," ",VLOOKUP((ROW(C110)-15),'List of tables'!$A$4:$E$298,5,FALSE))</f>
        <v>NI</v>
      </c>
      <c r="D110" s="22" t="str">
        <f>IF(ISNA(VLOOKUP((ROW(D110)-15),'List of tables'!$A$4:$H$298,6,FALSE))," ",VLOOKUP((ROW(D110)-15),'List of tables'!$A$4:$H$298,6,FALSE))</f>
        <v>All households</v>
      </c>
      <c r="E110" s="17">
        <f>IF(ISNA(VLOOKUP((ROW(E110)-15),'List of tables'!$A$4:$H$298,7,FALSE))," ",VLOOKUP((ROW(E110)-15),'List of tables'!$A$4:$H$298,7,FALSE))</f>
        <v>1</v>
      </c>
      <c r="F110" s="21">
        <f>IF(ISNA(VLOOKUP((ROW(F110)-15),'List of tables'!$A$4:$H$298,8,FALSE))," ",VLOOKUP((ROW(F110)-15),'List of tables'!$A$4:$H$298,8,FALSE))</f>
        <v>38120</v>
      </c>
    </row>
    <row r="111" spans="1:6" ht="30" customHeight="1">
      <c r="A111" s="19" t="str">
        <f>IF(ISNA(VLOOKUP((ROW(A111)-15),'List of tables'!$A$4:$H$298,2,FALSE))," ",VLOOKUP((ROW(A111)-15),'List of tables'!$A$4:$H$298,2,FALSE))</f>
        <v>EXT20040513</v>
      </c>
      <c r="B111" s="22" t="str">
        <f>IF(ISNA(VLOOKUP((ROW(B111)-15),'List of tables'!$A$4:$H$298,3,FALSE))," ",VLOOKUP((ROW(B111)-15),'List of tables'!$A$4:$H$298,3,FALSE))</f>
        <v>Address One Year Ago by Sex and Age</v>
      </c>
      <c r="C111" s="22" t="str">
        <f>IF(ISNA(VLOOKUP((ROW(C111)-15),'List of tables'!$A$4:$E$298,5,FALSE))," ",VLOOKUP((ROW(C111)-15),'List of tables'!$A$4:$E$298,5,FALSE))</f>
        <v>NI</v>
      </c>
      <c r="D111" s="22" t="str">
        <f>IF(ISNA(VLOOKUP((ROW(D111)-15),'List of tables'!$A$4:$H$298,6,FALSE))," ",VLOOKUP((ROW(D111)-15),'List of tables'!$A$4:$H$298,6,FALSE))</f>
        <v>All persons with address one year ago Republic of Ireland</v>
      </c>
      <c r="E111" s="17">
        <f>IF(ISNA(VLOOKUP((ROW(E111)-15),'List of tables'!$A$4:$H$298,7,FALSE))," ",VLOOKUP((ROW(E111)-15),'List of tables'!$A$4:$H$298,7,FALSE))</f>
        <v>1</v>
      </c>
      <c r="F111" s="21">
        <f>IF(ISNA(VLOOKUP((ROW(F111)-15),'List of tables'!$A$4:$H$298,8,FALSE))," ",VLOOKUP((ROW(F111)-15),'List of tables'!$A$4:$H$298,8,FALSE))</f>
        <v>38120</v>
      </c>
    </row>
    <row r="112" spans="1:6" ht="30" customHeight="1">
      <c r="A112" s="19" t="str">
        <f>IF(ISNA(VLOOKUP((ROW(A112)-15),'List of tables'!$A$4:$H$298,2,FALSE))," ",VLOOKUP((ROW(A112)-15),'List of tables'!$A$4:$H$298,2,FALSE))</f>
        <v>EXT20040524</v>
      </c>
      <c r="B112" s="22" t="str">
        <f>IF(ISNA(VLOOKUP((ROW(B112)-15),'List of tables'!$A$4:$H$298,3,FALSE))," ",VLOOKUP((ROW(B112)-15),'List of tables'!$A$4:$H$298,3,FALSE))</f>
        <v>Sex and Age by Ethnic Group (5 Year Age Groups)</v>
      </c>
      <c r="C112" s="22" t="str">
        <f>IF(ISNA(VLOOKUP((ROW(C112)-15),'List of tables'!$A$4:$E$298,5,FALSE))," ",VLOOKUP((ROW(C112)-15),'List of tables'!$A$4:$E$298,5,FALSE))</f>
        <v>NI</v>
      </c>
      <c r="D112" s="22" t="str">
        <f>IF(ISNA(VLOOKUP((ROW(D112)-15),'List of tables'!$A$4:$H$298,6,FALSE))," ",VLOOKUP((ROW(D112)-15),'List of tables'!$A$4:$H$298,6,FALSE))</f>
        <v>All persons</v>
      </c>
      <c r="E112" s="17">
        <f>IF(ISNA(VLOOKUP((ROW(E112)-15),'List of tables'!$A$4:$H$298,7,FALSE))," ",VLOOKUP((ROW(E112)-15),'List of tables'!$A$4:$H$298,7,FALSE))</f>
        <v>1</v>
      </c>
      <c r="F112" s="21">
        <f>IF(ISNA(VLOOKUP((ROW(F112)-15),'List of tables'!$A$4:$H$298,8,FALSE))," ",VLOOKUP((ROW(F112)-15),'List of tables'!$A$4:$H$298,8,FALSE))</f>
        <v>38131</v>
      </c>
    </row>
    <row r="113" spans="1:6" ht="30" customHeight="1">
      <c r="A113" s="19" t="str">
        <f>IF(ISNA(VLOOKUP((ROW(A113)-15),'List of tables'!$A$4:$H$298,2,FALSE))," ",VLOOKUP((ROW(A113)-15),'List of tables'!$A$4:$H$298,2,FALSE))</f>
        <v>EXT20040628A</v>
      </c>
      <c r="B113" s="22" t="str">
        <f>IF(ISNA(VLOOKUP((ROW(B113)-15),'List of tables'!$A$4:$H$298,3,FALSE))," ",VLOOKUP((ROW(B113)-15),'List of tables'!$A$4:$H$298,3,FALSE))</f>
        <v>Country of Address One Year Ago by Country of Birth</v>
      </c>
      <c r="C113" s="22" t="str">
        <f>IF(ISNA(VLOOKUP((ROW(C113)-15),'List of tables'!$A$4:$E$298,5,FALSE))," ",VLOOKUP((ROW(C113)-15),'List of tables'!$A$4:$E$298,5,FALSE))</f>
        <v>NI</v>
      </c>
      <c r="D113" s="22" t="str">
        <f>IF(ISNA(VLOOKUP((ROW(D113)-15),'List of tables'!$A$4:$H$298,6,FALSE))," ",VLOOKUP((ROW(D113)-15),'List of tables'!$A$4:$H$298,6,FALSE))</f>
        <v>All migrants</v>
      </c>
      <c r="E113" s="17">
        <f>IF(ISNA(VLOOKUP((ROW(E113)-15),'List of tables'!$A$4:$H$298,7,FALSE))," ",VLOOKUP((ROW(E113)-15),'List of tables'!$A$4:$H$298,7,FALSE))</f>
        <v>1</v>
      </c>
      <c r="F113" s="21">
        <f>IF(ISNA(VLOOKUP((ROW(F113)-15),'List of tables'!$A$4:$H$298,8,FALSE))," ",VLOOKUP((ROW(F113)-15),'List of tables'!$A$4:$H$298,8,FALSE))</f>
        <v>38166</v>
      </c>
    </row>
    <row r="114" spans="1:6" ht="30" customHeight="1">
      <c r="A114" s="19" t="str">
        <f>IF(ISNA(VLOOKUP((ROW(A114)-15),'List of tables'!$A$4:$H$298,2,FALSE))," ",VLOOKUP((ROW(A114)-15),'List of tables'!$A$4:$H$298,2,FALSE))</f>
        <v>EXT20040705A</v>
      </c>
      <c r="B114" s="22" t="str">
        <f>IF(ISNA(VLOOKUP((ROW(B114)-15),'List of tables'!$A$4:$H$298,3,FALSE))," ",VLOOKUP((ROW(B114)-15),'List of tables'!$A$4:$H$298,3,FALSE))</f>
        <v>Industry of Self-Employed Persons</v>
      </c>
      <c r="C114" s="22" t="str">
        <f>IF(ISNA(VLOOKUP((ROW(C114)-15),'List of tables'!$A$4:$E$298,5,FALSE))," ",VLOOKUP((ROW(C114)-15),'List of tables'!$A$4:$E$298,5,FALSE))</f>
        <v>NI</v>
      </c>
      <c r="D114" s="22" t="str">
        <f>IF(ISNA(VLOOKUP((ROW(D114)-15),'List of tables'!$A$4:$H$298,6,FALSE))," ",VLOOKUP((ROW(D114)-15),'List of tables'!$A$4:$H$298,6,FALSE))</f>
        <v>All self-employed persons</v>
      </c>
      <c r="E114" s="17">
        <f>IF(ISNA(VLOOKUP((ROW(E114)-15),'List of tables'!$A$4:$H$298,7,FALSE))," ",VLOOKUP((ROW(E114)-15),'List of tables'!$A$4:$H$298,7,FALSE))</f>
        <v>1</v>
      </c>
      <c r="F114" s="21">
        <f>IF(ISNA(VLOOKUP((ROW(F114)-15),'List of tables'!$A$4:$H$298,8,FALSE))," ",VLOOKUP((ROW(F114)-15),'List of tables'!$A$4:$H$298,8,FALSE))</f>
        <v>38173</v>
      </c>
    </row>
    <row r="115" spans="1:6" ht="30" customHeight="1">
      <c r="A115" s="19" t="str">
        <f>IF(ISNA(VLOOKUP((ROW(A115)-15),'List of tables'!$A$4:$H$298,2,FALSE))," ",VLOOKUP((ROW(A115)-15),'List of tables'!$A$4:$H$298,2,FALSE))</f>
        <v>EXT20040809</v>
      </c>
      <c r="B115" s="22" t="str">
        <f>IF(ISNA(VLOOKUP((ROW(B115)-15),'List of tables'!$A$4:$H$298,3,FALSE))," ",VLOOKUP((ROW(B115)-15),'List of tables'!$A$4:$H$298,3,FALSE))</f>
        <v>Country of Birth (Norway, Iceland, Liechtenstein)</v>
      </c>
      <c r="C115" s="22" t="str">
        <f>IF(ISNA(VLOOKUP((ROW(C115)-15),'List of tables'!$A$4:$E$298,5,FALSE))," ",VLOOKUP((ROW(C115)-15),'List of tables'!$A$4:$E$298,5,FALSE))</f>
        <v>NI</v>
      </c>
      <c r="D115" s="22" t="str">
        <f>IF(ISNA(VLOOKUP((ROW(D115)-15),'List of tables'!$A$4:$H$298,6,FALSE))," ",VLOOKUP((ROW(D115)-15),'List of tables'!$A$4:$H$298,6,FALSE))</f>
        <v>All persons</v>
      </c>
      <c r="E115" s="17">
        <f>IF(ISNA(VLOOKUP((ROW(E115)-15),'List of tables'!$A$4:$H$298,7,FALSE))," ",VLOOKUP((ROW(E115)-15),'List of tables'!$A$4:$H$298,7,FALSE))</f>
        <v>1</v>
      </c>
      <c r="F115" s="21">
        <f>IF(ISNA(VLOOKUP((ROW(F115)-15),'List of tables'!$A$4:$H$298,8,FALSE))," ",VLOOKUP((ROW(F115)-15),'List of tables'!$A$4:$H$298,8,FALSE))</f>
        <v>38208</v>
      </c>
    </row>
    <row r="116" spans="1:6" ht="30" customHeight="1">
      <c r="A116" s="19" t="str">
        <f>IF(ISNA(VLOOKUP((ROW(A116)-15),'List of tables'!$A$4:$H$298,2,FALSE))," ",VLOOKUP((ROW(A116)-15),'List of tables'!$A$4:$H$298,2,FALSE))</f>
        <v>EXT20040810</v>
      </c>
      <c r="B116" s="22" t="str">
        <f>IF(ISNA(VLOOKUP((ROW(B116)-15),'List of tables'!$A$4:$H$298,3,FALSE))," ",VLOOKUP((ROW(B116)-15),'List of tables'!$A$4:$H$298,3,FALSE))</f>
        <v>Limiting Long-Term Illness and Economic Activity by Sex and Age</v>
      </c>
      <c r="C116" s="22" t="str">
        <f>IF(ISNA(VLOOKUP((ROW(C116)-15),'List of tables'!$A$4:$E$298,5,FALSE))," ",VLOOKUP((ROW(C116)-15),'List of tables'!$A$4:$E$298,5,FALSE))</f>
        <v>WARD</v>
      </c>
      <c r="D116" s="22" t="str">
        <f>IF(ISNA(VLOOKUP((ROW(D116)-15),'List of tables'!$A$4:$H$298,6,FALSE))," ",VLOOKUP((ROW(D116)-15),'List of tables'!$A$4:$H$298,6,FALSE))</f>
        <v>All persons aged 16 to 74</v>
      </c>
      <c r="E116" s="17">
        <f>IF(ISNA(VLOOKUP((ROW(E116)-15),'List of tables'!$A$4:$H$298,7,FALSE))," ",VLOOKUP((ROW(E116)-15),'List of tables'!$A$4:$H$298,7,FALSE))</f>
        <v>1</v>
      </c>
      <c r="F116" s="21">
        <f>IF(ISNA(VLOOKUP((ROW(F116)-15),'List of tables'!$A$4:$H$298,8,FALSE))," ",VLOOKUP((ROW(F116)-15),'List of tables'!$A$4:$H$298,8,FALSE))</f>
        <v>38209</v>
      </c>
    </row>
    <row r="117" spans="1:6" ht="30" customHeight="1">
      <c r="A117" s="19" t="str">
        <f>IF(ISNA(VLOOKUP((ROW(A117)-15),'List of tables'!$A$4:$H$298,2,FALSE))," ",VLOOKUP((ROW(A117)-15),'List of tables'!$A$4:$H$298,2,FALSE))</f>
        <v>EXT20040818</v>
      </c>
      <c r="B117" s="22" t="str">
        <f>IF(ISNA(VLOOKUP((ROW(B117)-15),'List of tables'!$A$4:$H$298,3,FALSE))," ",VLOOKUP((ROW(B117)-15),'List of tables'!$A$4:$H$298,3,FALSE))</f>
        <v>Approximated Social Grade and Sex by General Health</v>
      </c>
      <c r="C117" s="22" t="str">
        <f>IF(ISNA(VLOOKUP((ROW(C117)-15),'List of tables'!$A$4:$E$298,5,FALSE))," ",VLOOKUP((ROW(C117)-15),'List of tables'!$A$4:$E$298,5,FALSE))</f>
        <v>NI</v>
      </c>
      <c r="D117" s="22" t="str">
        <f>IF(ISNA(VLOOKUP((ROW(D117)-15),'List of tables'!$A$4:$H$298,6,FALSE))," ",VLOOKUP((ROW(D117)-15),'List of tables'!$A$4:$H$298,6,FALSE))</f>
        <v>All persons aged 16 and over in households</v>
      </c>
      <c r="E117" s="17">
        <f>IF(ISNA(VLOOKUP((ROW(E117)-15),'List of tables'!$A$4:$H$298,7,FALSE))," ",VLOOKUP((ROW(E117)-15),'List of tables'!$A$4:$H$298,7,FALSE))</f>
        <v>1</v>
      </c>
      <c r="F117" s="21">
        <f>IF(ISNA(VLOOKUP((ROW(F117)-15),'List of tables'!$A$4:$H$298,8,FALSE))," ",VLOOKUP((ROW(F117)-15),'List of tables'!$A$4:$H$298,8,FALSE))</f>
        <v>38217</v>
      </c>
    </row>
    <row r="118" spans="1:6" ht="30" customHeight="1">
      <c r="A118" s="19" t="str">
        <f>IF(ISNA(VLOOKUP((ROW(A118)-15),'List of tables'!$A$4:$H$298,2,FALSE))," ",VLOOKUP((ROW(A118)-15),'List of tables'!$A$4:$H$298,2,FALSE))</f>
        <v>EXT20040827</v>
      </c>
      <c r="B118" s="22" t="str">
        <f>IF(ISNA(VLOOKUP((ROW(B118)-15),'List of tables'!$A$4:$H$298,3,FALSE))," ",VLOOKUP((ROW(B118)-15),'List of tables'!$A$4:$H$298,3,FALSE))</f>
        <v>Family Type by Sex and Age</v>
      </c>
      <c r="C118" s="22" t="str">
        <f>IF(ISNA(VLOOKUP((ROW(C118)-15),'List of tables'!$A$4:$E$298,5,FALSE))," ",VLOOKUP((ROW(C118)-15),'List of tables'!$A$4:$E$298,5,FALSE))</f>
        <v>NI</v>
      </c>
      <c r="D118" s="22" t="str">
        <f>IF(ISNA(VLOOKUP((ROW(D118)-15),'List of tables'!$A$4:$H$298,6,FALSE))," ",VLOOKUP((ROW(D118)-15),'List of tables'!$A$4:$H$298,6,FALSE))</f>
        <v>All persons of pensionable age</v>
      </c>
      <c r="E118" s="17">
        <f>IF(ISNA(VLOOKUP((ROW(E118)-15),'List of tables'!$A$4:$H$298,7,FALSE))," ",VLOOKUP((ROW(E118)-15),'List of tables'!$A$4:$H$298,7,FALSE))</f>
        <v>1</v>
      </c>
      <c r="F118" s="21">
        <f>IF(ISNA(VLOOKUP((ROW(F118)-15),'List of tables'!$A$4:$H$298,8,FALSE))," ",VLOOKUP((ROW(F118)-15),'List of tables'!$A$4:$H$298,8,FALSE))</f>
        <v>38226</v>
      </c>
    </row>
    <row r="119" spans="1:6" ht="30" customHeight="1">
      <c r="A119" s="19" t="str">
        <f>IF(ISNA(VLOOKUP((ROW(A119)-15),'List of tables'!$A$4:$H$298,2,FALSE))," ",VLOOKUP((ROW(A119)-15),'List of tables'!$A$4:$H$298,2,FALSE))</f>
        <v>EXT20040907A</v>
      </c>
      <c r="B119" s="22" t="str">
        <f>IF(ISNA(VLOOKUP((ROW(B119)-15),'List of tables'!$A$4:$H$298,3,FALSE))," ",VLOOKUP((ROW(B119)-15),'List of tables'!$A$4:$H$298,3,FALSE))</f>
        <v>Provision of Unpaid Care by Sex and Age</v>
      </c>
      <c r="C119" s="22" t="str">
        <f>IF(ISNA(VLOOKUP((ROW(C119)-15),'List of tables'!$A$4:$E$298,5,FALSE))," ",VLOOKUP((ROW(C119)-15),'List of tables'!$A$4:$E$298,5,FALSE))</f>
        <v>NI</v>
      </c>
      <c r="D119" s="22" t="str">
        <f>IF(ISNA(VLOOKUP((ROW(D119)-15),'List of tables'!$A$4:$H$298,6,FALSE))," ",VLOOKUP((ROW(D119)-15),'List of tables'!$A$4:$H$298,6,FALSE))</f>
        <v>All persons aged 5 and over in households who provide unpaid care</v>
      </c>
      <c r="E119" s="17">
        <f>IF(ISNA(VLOOKUP((ROW(E119)-15),'List of tables'!$A$4:$H$298,7,FALSE))," ",VLOOKUP((ROW(E119)-15),'List of tables'!$A$4:$H$298,7,FALSE))</f>
        <v>1</v>
      </c>
      <c r="F119" s="21">
        <f>IF(ISNA(VLOOKUP((ROW(F119)-15),'List of tables'!$A$4:$H$298,8,FALSE))," ",VLOOKUP((ROW(F119)-15),'List of tables'!$A$4:$H$298,8,FALSE))</f>
        <v>38237</v>
      </c>
    </row>
    <row r="120" spans="1:6" ht="30" customHeight="1">
      <c r="A120" s="19" t="str">
        <f>IF(ISNA(VLOOKUP((ROW(A120)-15),'List of tables'!$A$4:$H$298,2,FALSE))," ",VLOOKUP((ROW(A120)-15),'List of tables'!$A$4:$H$298,2,FALSE))</f>
        <v>EXT20040907B</v>
      </c>
      <c r="B120" s="22" t="str">
        <f>IF(ISNA(VLOOKUP((ROW(B120)-15),'List of tables'!$A$4:$H$298,3,FALSE))," ",VLOOKUP((ROW(B120)-15),'List of tables'!$A$4:$H$298,3,FALSE))</f>
        <v>Economic Activity of Unpaid Carers by Sex</v>
      </c>
      <c r="C120" s="22" t="str">
        <f>IF(ISNA(VLOOKUP((ROW(C120)-15),'List of tables'!$A$4:$E$298,5,FALSE))," ",VLOOKUP((ROW(C120)-15),'List of tables'!$A$4:$E$298,5,FALSE))</f>
        <v>NI</v>
      </c>
      <c r="D120" s="22" t="str">
        <f>IF(ISNA(VLOOKUP((ROW(D120)-15),'List of tables'!$A$4:$H$298,6,FALSE))," ",VLOOKUP((ROW(D120)-15),'List of tables'!$A$4:$H$298,6,FALSE))</f>
        <v>All persons aged 16 to 74 in households who provide unpaid care</v>
      </c>
      <c r="E120" s="17">
        <f>IF(ISNA(VLOOKUP((ROW(E120)-15),'List of tables'!$A$4:$H$298,7,FALSE))," ",VLOOKUP((ROW(E120)-15),'List of tables'!$A$4:$H$298,7,FALSE))</f>
        <v>1</v>
      </c>
      <c r="F120" s="21">
        <f>IF(ISNA(VLOOKUP((ROW(F120)-15),'List of tables'!$A$4:$H$298,8,FALSE))," ",VLOOKUP((ROW(F120)-15),'List of tables'!$A$4:$H$298,8,FALSE))</f>
        <v>38237</v>
      </c>
    </row>
    <row r="121" spans="1:6" ht="30" customHeight="1">
      <c r="A121" s="19" t="str">
        <f>IF(ISNA(VLOOKUP((ROW(A121)-15),'List of tables'!$A$4:$H$298,2,FALSE))," ",VLOOKUP((ROW(A121)-15),'List of tables'!$A$4:$H$298,2,FALSE))</f>
        <v>EXT20040916</v>
      </c>
      <c r="B121" s="22" t="str">
        <f>IF(ISNA(VLOOKUP((ROW(B121)-15),'List of tables'!$A$4:$H$298,3,FALSE))," ",VLOOKUP((ROW(B121)-15),'List of tables'!$A$4:$H$298,3,FALSE))</f>
        <v>Occupation (4-Digit Selection)</v>
      </c>
      <c r="C121" s="22" t="str">
        <f>IF(ISNA(VLOOKUP((ROW(C121)-15),'List of tables'!$A$4:$E$298,5,FALSE))," ",VLOOKUP((ROW(C121)-15),'List of tables'!$A$4:$E$298,5,FALSE))</f>
        <v>DC (BELFAST)</v>
      </c>
      <c r="D121" s="22" t="str">
        <f>IF(ISNA(VLOOKUP((ROW(D121)-15),'List of tables'!$A$4:$H$298,6,FALSE))," ",VLOOKUP((ROW(D121)-15),'List of tables'!$A$4:$H$298,6,FALSE))</f>
        <v>All persons aged 16 to 74 in employment</v>
      </c>
      <c r="E121" s="17">
        <f>IF(ISNA(VLOOKUP((ROW(E121)-15),'List of tables'!$A$4:$H$298,7,FALSE))," ",VLOOKUP((ROW(E121)-15),'List of tables'!$A$4:$H$298,7,FALSE))</f>
        <v>1</v>
      </c>
      <c r="F121" s="21">
        <f>IF(ISNA(VLOOKUP((ROW(F121)-15),'List of tables'!$A$4:$H$298,8,FALSE))," ",VLOOKUP((ROW(F121)-15),'List of tables'!$A$4:$H$298,8,FALSE))</f>
        <v>38246</v>
      </c>
    </row>
    <row r="122" spans="1:6" ht="30" customHeight="1">
      <c r="A122" s="19" t="str">
        <f>IF(ISNA(VLOOKUP((ROW(A122)-15),'List of tables'!$A$4:$H$298,2,FALSE))," ",VLOOKUP((ROW(A122)-15),'List of tables'!$A$4:$H$298,2,FALSE))</f>
        <v>EXT20040921</v>
      </c>
      <c r="B122" s="22" t="str">
        <f>IF(ISNA(VLOOKUP((ROW(B122)-15),'List of tables'!$A$4:$H$298,3,FALSE))," ",VLOOKUP((ROW(B122)-15),'List of tables'!$A$4:$H$298,3,FALSE))</f>
        <v>NS-SeC and Age by Sex and Community Background (Religion or Religion Brought Up In) (S349 by Age Groups)</v>
      </c>
      <c r="C122" s="22" t="str">
        <f>IF(ISNA(VLOOKUP((ROW(C122)-15),'List of tables'!$A$4:$E$298,5,FALSE))," ",VLOOKUP((ROW(C122)-15),'List of tables'!$A$4:$E$298,5,FALSE))</f>
        <v>NI</v>
      </c>
      <c r="D122" s="22" t="str">
        <f>IF(ISNA(VLOOKUP((ROW(D122)-15),'List of tables'!$A$4:$H$298,6,FALSE))," ",VLOOKUP((ROW(D122)-15),'List of tables'!$A$4:$H$298,6,FALSE))</f>
        <v>All persons aged 16 to 74</v>
      </c>
      <c r="E122" s="17">
        <f>IF(ISNA(VLOOKUP((ROW(E122)-15),'List of tables'!$A$4:$H$298,7,FALSE))," ",VLOOKUP((ROW(E122)-15),'List of tables'!$A$4:$H$298,7,FALSE))</f>
        <v>1</v>
      </c>
      <c r="F122" s="21">
        <f>IF(ISNA(VLOOKUP((ROW(F122)-15),'List of tables'!$A$4:$H$298,8,FALSE))," ",VLOOKUP((ROW(F122)-15),'List of tables'!$A$4:$H$298,8,FALSE))</f>
        <v>38251</v>
      </c>
    </row>
    <row r="123" spans="1:6" ht="30" customHeight="1">
      <c r="A123" s="19" t="str">
        <f>IF(ISNA(VLOOKUP((ROW(A123)-15),'List of tables'!$A$4:$H$298,2,FALSE))," ",VLOOKUP((ROW(A123)-15),'List of tables'!$A$4:$H$298,2,FALSE))</f>
        <v>EXT20040924</v>
      </c>
      <c r="B123" s="22" t="str">
        <f>IF(ISNA(VLOOKUP((ROW(B123)-15),'List of tables'!$A$4:$H$298,3,FALSE))," ",VLOOKUP((ROW(B123)-15),'List of tables'!$A$4:$H$298,3,FALSE))</f>
        <v>Occupation by Ethnic Group by Limiting Long-Term Illness (LLTI)</v>
      </c>
      <c r="C123" s="22" t="str">
        <f>IF(ISNA(VLOOKUP((ROW(C123)-15),'List of tables'!$A$4:$E$298,5,FALSE))," ",VLOOKUP((ROW(C123)-15),'List of tables'!$A$4:$E$298,5,FALSE))</f>
        <v>NI</v>
      </c>
      <c r="D123" s="22" t="str">
        <f>IF(ISNA(VLOOKUP((ROW(D123)-15),'List of tables'!$A$4:$H$298,6,FALSE))," ",VLOOKUP((ROW(D123)-15),'List of tables'!$A$4:$H$298,6,FALSE))</f>
        <v>All persons aged 35 to 64 in employment with Highest Level of Qualification Level 1 or better</v>
      </c>
      <c r="E123" s="17">
        <f>IF(ISNA(VLOOKUP((ROW(E123)-15),'List of tables'!$A$4:$H$298,7,FALSE))," ",VLOOKUP((ROW(E123)-15),'List of tables'!$A$4:$H$298,7,FALSE))</f>
        <v>1</v>
      </c>
      <c r="F123" s="21">
        <f>IF(ISNA(VLOOKUP((ROW(F123)-15),'List of tables'!$A$4:$H$298,8,FALSE))," ",VLOOKUP((ROW(F123)-15),'List of tables'!$A$4:$H$298,8,FALSE))</f>
        <v>38254</v>
      </c>
    </row>
    <row r="124" spans="1:6" ht="30" customHeight="1">
      <c r="A124" s="19" t="str">
        <f>IF(ISNA(VLOOKUP((ROW(A124)-15),'List of tables'!$A$4:$H$298,2,FALSE))," ",VLOOKUP((ROW(A124)-15),'List of tables'!$A$4:$H$298,2,FALSE))</f>
        <v>EXT20040929</v>
      </c>
      <c r="B124" s="22" t="str">
        <f>IF(ISNA(VLOOKUP((ROW(B124)-15),'List of tables'!$A$4:$H$298,3,FALSE))," ",VLOOKUP((ROW(B124)-15),'List of tables'!$A$4:$H$298,3,FALSE))</f>
        <v>Age and Number of Dependent Children by Economic Activity</v>
      </c>
      <c r="C124" s="22" t="str">
        <f>IF(ISNA(VLOOKUP((ROW(C124)-15),'List of tables'!$A$4:$E$298,5,FALSE))," ",VLOOKUP((ROW(C124)-15),'List of tables'!$A$4:$E$298,5,FALSE))</f>
        <v>NI</v>
      </c>
      <c r="D124" s="22" t="str">
        <f>IF(ISNA(VLOOKUP((ROW(D124)-15),'List of tables'!$A$4:$H$298,6,FALSE))," ",VLOOKUP((ROW(D124)-15),'List of tables'!$A$4:$H$298,6,FALSE))</f>
        <v>All female parents aged 16 to 74 with dependent children</v>
      </c>
      <c r="E124" s="17">
        <f>IF(ISNA(VLOOKUP((ROW(E124)-15),'List of tables'!$A$4:$H$298,7,FALSE))," ",VLOOKUP((ROW(E124)-15),'List of tables'!$A$4:$H$298,7,FALSE))</f>
        <v>1</v>
      </c>
      <c r="F124" s="21">
        <f>IF(ISNA(VLOOKUP((ROW(F124)-15),'List of tables'!$A$4:$H$298,8,FALSE))," ",VLOOKUP((ROW(F124)-15),'List of tables'!$A$4:$H$298,8,FALSE))</f>
        <v>38259</v>
      </c>
    </row>
    <row r="125" spans="1:6" ht="30" customHeight="1">
      <c r="A125" s="19" t="str">
        <f>IF(ISNA(VLOOKUP((ROW(A125)-15),'List of tables'!$A$4:$H$298,2,FALSE))," ",VLOOKUP((ROW(A125)-15),'List of tables'!$A$4:$H$298,2,FALSE))</f>
        <v>EXT20041008B</v>
      </c>
      <c r="B125" s="22" t="str">
        <f>IF(ISNA(VLOOKUP((ROW(B125)-15),'List of tables'!$A$4:$H$298,3,FALSE))," ",VLOOKUP((ROW(B125)-15),'List of tables'!$A$4:$H$298,3,FALSE))</f>
        <v>Age by Sex and Country of Birth</v>
      </c>
      <c r="C125" s="22" t="str">
        <f>IF(ISNA(VLOOKUP((ROW(C125)-15),'List of tables'!$A$4:$E$298,5,FALSE))," ",VLOOKUP((ROW(C125)-15),'List of tables'!$A$4:$E$298,5,FALSE))</f>
        <v>NI</v>
      </c>
      <c r="D125" s="22" t="str">
        <f>IF(ISNA(VLOOKUP((ROW(D125)-15),'List of tables'!$A$4:$H$298,6,FALSE))," ",VLOOKUP((ROW(D125)-15),'List of tables'!$A$4:$H$298,6,FALSE))</f>
        <v>All persons</v>
      </c>
      <c r="E125" s="17">
        <f>IF(ISNA(VLOOKUP((ROW(E125)-15),'List of tables'!$A$4:$H$298,7,FALSE))," ",VLOOKUP((ROW(E125)-15),'List of tables'!$A$4:$H$298,7,FALSE))</f>
        <v>1</v>
      </c>
      <c r="F125" s="21">
        <f>IF(ISNA(VLOOKUP((ROW(F125)-15),'List of tables'!$A$4:$H$298,8,FALSE))," ",VLOOKUP((ROW(F125)-15),'List of tables'!$A$4:$H$298,8,FALSE))</f>
        <v>38268</v>
      </c>
    </row>
    <row r="126" spans="1:6" ht="30" customHeight="1">
      <c r="A126" s="19" t="str">
        <f>IF(ISNA(VLOOKUP((ROW(A126)-15),'List of tables'!$A$4:$H$298,2,FALSE))," ",VLOOKUP((ROW(A126)-15),'List of tables'!$A$4:$H$298,2,FALSE))</f>
        <v>EXT20041013</v>
      </c>
      <c r="B126" s="22" t="str">
        <f>IF(ISNA(VLOOKUP((ROW(B126)-15),'List of tables'!$A$4:$H$298,3,FALSE))," ",VLOOKUP((ROW(B126)-15),'List of tables'!$A$4:$H$298,3,FALSE))</f>
        <v>Qualifications and Industry by Occupation</v>
      </c>
      <c r="C126" s="22" t="str">
        <f>IF(ISNA(VLOOKUP((ROW(C126)-15),'List of tables'!$A$4:$E$298,5,FALSE))," ",VLOOKUP((ROW(C126)-15),'List of tables'!$A$4:$E$298,5,FALSE))</f>
        <v>NI</v>
      </c>
      <c r="D126" s="22" t="str">
        <f>IF(ISNA(VLOOKUP((ROW(D126)-15),'List of tables'!$A$4:$H$298,6,FALSE))," ",VLOOKUP((ROW(D126)-15),'List of tables'!$A$4:$H$298,6,FALSE))</f>
        <v>All persons aged 16 to 74 in employment</v>
      </c>
      <c r="E126" s="17">
        <f>IF(ISNA(VLOOKUP((ROW(E126)-15),'List of tables'!$A$4:$H$298,7,FALSE))," ",VLOOKUP((ROW(E126)-15),'List of tables'!$A$4:$H$298,7,FALSE))</f>
        <v>1</v>
      </c>
      <c r="F126" s="21">
        <f>IF(ISNA(VLOOKUP((ROW(F126)-15),'List of tables'!$A$4:$H$298,8,FALSE))," ",VLOOKUP((ROW(F126)-15),'List of tables'!$A$4:$H$298,8,FALSE))</f>
        <v>38273</v>
      </c>
    </row>
    <row r="127" spans="1:6" ht="30" customHeight="1">
      <c r="A127" s="19" t="str">
        <f>IF(ISNA(VLOOKUP((ROW(A127)-15),'List of tables'!$A$4:$H$298,2,FALSE))," ",VLOOKUP((ROW(A127)-15),'List of tables'!$A$4:$H$298,2,FALSE))</f>
        <v>EXT20041014</v>
      </c>
      <c r="B127" s="22" t="str">
        <f>IF(ISNA(VLOOKUP((ROW(B127)-15),'List of tables'!$A$4:$H$298,3,FALSE))," ",VLOOKUP((ROW(B127)-15),'List of tables'!$A$4:$H$298,3,FALSE))</f>
        <v>Medical Related Occupation and Industry by Sex and Community Background</v>
      </c>
      <c r="C127" s="22" t="str">
        <f>IF(ISNA(VLOOKUP((ROW(C127)-15),'List of tables'!$A$4:$E$298,5,FALSE))," ",VLOOKUP((ROW(C127)-15),'List of tables'!$A$4:$E$298,5,FALSE))</f>
        <v>HSSB</v>
      </c>
      <c r="D127" s="22" t="str">
        <f>IF(ISNA(VLOOKUP((ROW(D127)-15),'List of tables'!$A$4:$H$298,6,FALSE))," ",VLOOKUP((ROW(D127)-15),'List of tables'!$A$4:$H$298,6,FALSE))</f>
        <v>All persons of working age in employment</v>
      </c>
      <c r="E127" s="17">
        <f>IF(ISNA(VLOOKUP((ROW(E127)-15),'List of tables'!$A$4:$H$298,7,FALSE))," ",VLOOKUP((ROW(E127)-15),'List of tables'!$A$4:$H$298,7,FALSE))</f>
        <v>1</v>
      </c>
      <c r="F127" s="21">
        <f>IF(ISNA(VLOOKUP((ROW(F127)-15),'List of tables'!$A$4:$H$298,8,FALSE))," ",VLOOKUP((ROW(F127)-15),'List of tables'!$A$4:$H$298,8,FALSE))</f>
        <v>38274</v>
      </c>
    </row>
    <row r="128" spans="1:6" ht="30" customHeight="1">
      <c r="A128" s="19" t="str">
        <f>IF(ISNA(VLOOKUP((ROW(A128)-15),'List of tables'!$A$4:$H$298,2,FALSE))," ",VLOOKUP((ROW(A128)-15),'List of tables'!$A$4:$H$298,2,FALSE))</f>
        <v>EXT20041015</v>
      </c>
      <c r="B128" s="22" t="str">
        <f>IF(ISNA(VLOOKUP((ROW(B128)-15),'List of tables'!$A$4:$H$298,3,FALSE))," ",VLOOKUP((ROW(B128)-15),'List of tables'!$A$4:$H$298,3,FALSE))</f>
        <v>Accommodation Type by Household Structure</v>
      </c>
      <c r="C128" s="22" t="str">
        <f>IF(ISNA(VLOOKUP((ROW(C128)-15),'List of tables'!$A$4:$E$298,5,FALSE))," ",VLOOKUP((ROW(C128)-15),'List of tables'!$A$4:$E$298,5,FALSE))</f>
        <v>NI</v>
      </c>
      <c r="D128" s="22" t="str">
        <f>IF(ISNA(VLOOKUP((ROW(D128)-15),'List of tables'!$A$4:$H$298,6,FALSE))," ",VLOOKUP((ROW(D128)-15),'List of tables'!$A$4:$H$298,6,FALSE))</f>
        <v>All households</v>
      </c>
      <c r="E128" s="17">
        <f>IF(ISNA(VLOOKUP((ROW(E128)-15),'List of tables'!$A$4:$H$298,7,FALSE))," ",VLOOKUP((ROW(E128)-15),'List of tables'!$A$4:$H$298,7,FALSE))</f>
        <v>1</v>
      </c>
      <c r="F128" s="21">
        <f>IF(ISNA(VLOOKUP((ROW(F128)-15),'List of tables'!$A$4:$H$298,8,FALSE))," ",VLOOKUP((ROW(F128)-15),'List of tables'!$A$4:$H$298,8,FALSE))</f>
        <v>38275</v>
      </c>
    </row>
    <row r="129" spans="1:6" ht="30" customHeight="1">
      <c r="A129" s="19" t="str">
        <f>IF(ISNA(VLOOKUP((ROW(A129)-15),'List of tables'!$A$4:$H$298,2,FALSE))," ",VLOOKUP((ROW(A129)-15),'List of tables'!$A$4:$H$298,2,FALSE))</f>
        <v>EXT20041015B</v>
      </c>
      <c r="B129" s="22" t="str">
        <f>IF(ISNA(VLOOKUP((ROW(B129)-15),'List of tables'!$A$4:$H$298,3,FALSE))," ",VLOOKUP((ROW(B129)-15),'List of tables'!$A$4:$H$298,3,FALSE))</f>
        <v>Accommodation Type by Household Structure</v>
      </c>
      <c r="C129" s="22" t="str">
        <f>IF(ISNA(VLOOKUP((ROW(C129)-15),'List of tables'!$A$4:$E$298,5,FALSE))," ",VLOOKUP((ROW(C129)-15),'List of tables'!$A$4:$E$298,5,FALSE))</f>
        <v>DC</v>
      </c>
      <c r="D129" s="22" t="str">
        <f>IF(ISNA(VLOOKUP((ROW(D129)-15),'List of tables'!$A$4:$H$298,6,FALSE))," ",VLOOKUP((ROW(D129)-15),'List of tables'!$A$4:$H$298,6,FALSE))</f>
        <v>All households</v>
      </c>
      <c r="E129" s="17">
        <f>IF(ISNA(VLOOKUP((ROW(E129)-15),'List of tables'!$A$4:$H$298,7,FALSE))," ",VLOOKUP((ROW(E129)-15),'List of tables'!$A$4:$H$298,7,FALSE))</f>
        <v>1</v>
      </c>
      <c r="F129" s="21">
        <f>IF(ISNA(VLOOKUP((ROW(F129)-15),'List of tables'!$A$4:$H$298,8,FALSE))," ",VLOOKUP((ROW(F129)-15),'List of tables'!$A$4:$H$298,8,FALSE))</f>
        <v>38275</v>
      </c>
    </row>
    <row r="130" spans="1:6" ht="30" customHeight="1">
      <c r="A130" s="19" t="str">
        <f>IF(ISNA(VLOOKUP((ROW(A130)-15),'List of tables'!$A$4:$H$298,2,FALSE))," ",VLOOKUP((ROW(A130)-15),'List of tables'!$A$4:$H$298,2,FALSE))</f>
        <v>EXT20041015C</v>
      </c>
      <c r="B130" s="22" t="str">
        <f>IF(ISNA(VLOOKUP((ROW(B130)-15),'List of tables'!$A$4:$H$298,3,FALSE))," ",VLOOKUP((ROW(B130)-15),'List of tables'!$A$4:$H$298,3,FALSE))</f>
        <v>Accommodation Type by Household Structure (More Detail)</v>
      </c>
      <c r="C130" s="22" t="str">
        <f>IF(ISNA(VLOOKUP((ROW(C130)-15),'List of tables'!$A$4:$E$298,5,FALSE))," ",VLOOKUP((ROW(C130)-15),'List of tables'!$A$4:$E$298,5,FALSE))</f>
        <v>NI</v>
      </c>
      <c r="D130" s="22" t="str">
        <f>IF(ISNA(VLOOKUP((ROW(D130)-15),'List of tables'!$A$4:$H$298,6,FALSE))," ",VLOOKUP((ROW(D130)-15),'List of tables'!$A$4:$H$298,6,FALSE))</f>
        <v>All households</v>
      </c>
      <c r="E130" s="17">
        <f>IF(ISNA(VLOOKUP((ROW(E130)-15),'List of tables'!$A$4:$H$298,7,FALSE))," ",VLOOKUP((ROW(E130)-15),'List of tables'!$A$4:$H$298,7,FALSE))</f>
        <v>1</v>
      </c>
      <c r="F130" s="21">
        <f>IF(ISNA(VLOOKUP((ROW(F130)-15),'List of tables'!$A$4:$H$298,8,FALSE))," ",VLOOKUP((ROW(F130)-15),'List of tables'!$A$4:$H$298,8,FALSE))</f>
        <v>38275</v>
      </c>
    </row>
    <row r="131" spans="1:6" ht="30" customHeight="1">
      <c r="A131" s="19" t="str">
        <f>IF(ISNA(VLOOKUP((ROW(A131)-15),'List of tables'!$A$4:$H$298,2,FALSE))," ",VLOOKUP((ROW(A131)-15),'List of tables'!$A$4:$H$298,2,FALSE))</f>
        <v>EXT20041108</v>
      </c>
      <c r="B131" s="22" t="str">
        <f>IF(ISNA(VLOOKUP((ROW(B131)-15),'List of tables'!$A$4:$H$298,3,FALSE))," ",VLOOKUP((ROW(B131)-15),'List of tables'!$A$4:$H$298,3,FALSE))</f>
        <v>Community Background (Workplace Population)</v>
      </c>
      <c r="C131" s="22" t="str">
        <f>IF(ISNA(VLOOKUP((ROW(C131)-15),'List of tables'!$A$4:$E$298,5,FALSE))," ",VLOOKUP((ROW(C131)-15),'List of tables'!$A$4:$E$298,5,FALSE))</f>
        <v>WARD</v>
      </c>
      <c r="D131" s="22" t="str">
        <f>IF(ISNA(VLOOKUP((ROW(D131)-15),'List of tables'!$A$4:$H$298,6,FALSE))," ",VLOOKUP((ROW(D131)-15),'List of tables'!$A$4:$H$298,6,FALSE))</f>
        <v>All persons aged 16 to 74 in employment</v>
      </c>
      <c r="E131" s="17">
        <f>IF(ISNA(VLOOKUP((ROW(E131)-15),'List of tables'!$A$4:$H$298,7,FALSE))," ",VLOOKUP((ROW(E131)-15),'List of tables'!$A$4:$H$298,7,FALSE))</f>
        <v>1</v>
      </c>
      <c r="F131" s="21">
        <f>IF(ISNA(VLOOKUP((ROW(F131)-15),'List of tables'!$A$4:$H$298,8,FALSE))," ",VLOOKUP((ROW(F131)-15),'List of tables'!$A$4:$H$298,8,FALSE))</f>
        <v>38299</v>
      </c>
    </row>
    <row r="132" spans="1:6" ht="30" customHeight="1">
      <c r="A132" s="19" t="str">
        <f>IF(ISNA(VLOOKUP((ROW(A132)-15),'List of tables'!$A$4:$H$298,2,FALSE))," ",VLOOKUP((ROW(A132)-15),'List of tables'!$A$4:$H$298,2,FALSE))</f>
        <v>EXT20041110</v>
      </c>
      <c r="B132" s="22" t="str">
        <f>IF(ISNA(VLOOKUP((ROW(B132)-15),'List of tables'!$A$4:$H$298,3,FALSE))," ",VLOOKUP((ROW(B132)-15),'List of tables'!$A$4:$H$298,3,FALSE))</f>
        <v>Age and Economic Activity by Sex and Ethnic Group</v>
      </c>
      <c r="C132" s="22" t="str">
        <f>IF(ISNA(VLOOKUP((ROW(C132)-15),'List of tables'!$A$4:$E$298,5,FALSE))," ",VLOOKUP((ROW(C132)-15),'List of tables'!$A$4:$E$298,5,FALSE))</f>
        <v>NI</v>
      </c>
      <c r="D132" s="22" t="str">
        <f>IF(ISNA(VLOOKUP((ROW(D132)-15),'List of tables'!$A$4:$H$298,6,FALSE))," ",VLOOKUP((ROW(D132)-15),'List of tables'!$A$4:$H$298,6,FALSE))</f>
        <v>All persons aged 16 to 74</v>
      </c>
      <c r="E132" s="17">
        <f>IF(ISNA(VLOOKUP((ROW(E132)-15),'List of tables'!$A$4:$H$298,7,FALSE))," ",VLOOKUP((ROW(E132)-15),'List of tables'!$A$4:$H$298,7,FALSE))</f>
        <v>1</v>
      </c>
      <c r="F132" s="21">
        <f>IF(ISNA(VLOOKUP((ROW(F132)-15),'List of tables'!$A$4:$H$298,8,FALSE))," ",VLOOKUP((ROW(F132)-15),'List of tables'!$A$4:$H$298,8,FALSE))</f>
        <v>38301</v>
      </c>
    </row>
    <row r="133" spans="1:6" ht="30" customHeight="1">
      <c r="A133" s="19" t="str">
        <f>IF(ISNA(VLOOKUP((ROW(A133)-15),'List of tables'!$A$4:$H$298,2,FALSE))," ",VLOOKUP((ROW(A133)-15),'List of tables'!$A$4:$H$298,2,FALSE))</f>
        <v>EXT20041122</v>
      </c>
      <c r="B133" s="22" t="str">
        <f>IF(ISNA(VLOOKUP((ROW(B133)-15),'List of tables'!$A$4:$H$298,3,FALSE))," ",VLOOKUP((ROW(B133)-15),'List of tables'!$A$4:$H$298,3,FALSE))</f>
        <v>Pensioner Households</v>
      </c>
      <c r="C133" s="22" t="str">
        <f>IF(ISNA(VLOOKUP((ROW(C133)-15),'List of tables'!$A$4:$E$298,5,FALSE))," ",VLOOKUP((ROW(C133)-15),'List of tables'!$A$4:$E$298,5,FALSE))</f>
        <v>NI</v>
      </c>
      <c r="D133" s="22" t="str">
        <f>IF(ISNA(VLOOKUP((ROW(D133)-15),'List of tables'!$A$4:$H$298,6,FALSE))," ",VLOOKUP((ROW(D133)-15),'List of tables'!$A$4:$H$298,6,FALSE))</f>
        <v>All households with at least one person of pensionable age</v>
      </c>
      <c r="E133" s="17">
        <f>IF(ISNA(VLOOKUP((ROW(E133)-15),'List of tables'!$A$4:$H$298,7,FALSE))," ",VLOOKUP((ROW(E133)-15),'List of tables'!$A$4:$H$298,7,FALSE))</f>
        <v>1</v>
      </c>
      <c r="F133" s="21">
        <f>IF(ISNA(VLOOKUP((ROW(F133)-15),'List of tables'!$A$4:$H$298,8,FALSE))," ",VLOOKUP((ROW(F133)-15),'List of tables'!$A$4:$H$298,8,FALSE))</f>
        <v>38313</v>
      </c>
    </row>
    <row r="134" spans="1:6" ht="30" customHeight="1">
      <c r="A134" s="19" t="str">
        <f>IF(ISNA(VLOOKUP((ROW(A134)-15),'List of tables'!$A$4:$H$298,2,FALSE))," ",VLOOKUP((ROW(A134)-15),'List of tables'!$A$4:$H$298,2,FALSE))</f>
        <v>EXT20041124</v>
      </c>
      <c r="B134" s="22" t="str">
        <f>IF(ISNA(VLOOKUP((ROW(B134)-15),'List of tables'!$A$4:$H$298,3,FALSE))," ",VLOOKUP((ROW(B134)-15),'List of tables'!$A$4:$H$298,3,FALSE))</f>
        <v>Highest Level of Qualification (Workplace Population)</v>
      </c>
      <c r="C134" s="22" t="str">
        <f>IF(ISNA(VLOOKUP((ROW(C134)-15),'List of tables'!$A$4:$E$298,5,FALSE))," ",VLOOKUP((ROW(C134)-15),'List of tables'!$A$4:$E$298,5,FALSE))</f>
        <v>WARD</v>
      </c>
      <c r="D134" s="22" t="str">
        <f>IF(ISNA(VLOOKUP((ROW(D134)-15),'List of tables'!$A$4:$H$298,6,FALSE))," ",VLOOKUP((ROW(D134)-15),'List of tables'!$A$4:$H$298,6,FALSE))</f>
        <v>All persons aged 16 to 74 in employment in the area</v>
      </c>
      <c r="E134" s="17">
        <f>IF(ISNA(VLOOKUP((ROW(E134)-15),'List of tables'!$A$4:$H$298,7,FALSE))," ",VLOOKUP((ROW(E134)-15),'List of tables'!$A$4:$H$298,7,FALSE))</f>
        <v>1</v>
      </c>
      <c r="F134" s="21">
        <f>IF(ISNA(VLOOKUP((ROW(F134)-15),'List of tables'!$A$4:$H$298,8,FALSE))," ",VLOOKUP((ROW(F134)-15),'List of tables'!$A$4:$H$298,8,FALSE))</f>
        <v>38315</v>
      </c>
    </row>
    <row r="135" spans="1:6" ht="30" customHeight="1">
      <c r="A135" s="19" t="str">
        <f>IF(ISNA(VLOOKUP((ROW(A135)-15),'List of tables'!$A$4:$H$298,2,FALSE))," ",VLOOKUP((ROW(A135)-15),'List of tables'!$A$4:$H$298,2,FALSE))</f>
        <v>EXT20041124A</v>
      </c>
      <c r="B135" s="22" t="str">
        <f>IF(ISNA(VLOOKUP((ROW(B135)-15),'List of tables'!$A$4:$H$298,3,FALSE))," ",VLOOKUP((ROW(B135)-15),'List of tables'!$A$4:$H$298,3,FALSE))</f>
        <v>Theme Table on Lone Parents with Dependent Children</v>
      </c>
      <c r="C135" s="22" t="str">
        <f>IF(ISNA(VLOOKUP((ROW(C135)-15),'List of tables'!$A$4:$E$298,5,FALSE))," ",VLOOKUP((ROW(C135)-15),'List of tables'!$A$4:$E$298,5,FALSE))</f>
        <v>NI</v>
      </c>
      <c r="D135" s="22" t="str">
        <f>IF(ISNA(VLOOKUP((ROW(D135)-15),'List of tables'!$A$4:$H$298,6,FALSE))," ",VLOOKUP((ROW(D135)-15),'List of tables'!$A$4:$H$298,6,FALSE))</f>
        <v>All lone parents aged 16 and over with at least one dependent child aged under 16</v>
      </c>
      <c r="E135" s="17">
        <f>IF(ISNA(VLOOKUP((ROW(E135)-15),'List of tables'!$A$4:$H$298,7,FALSE))," ",VLOOKUP((ROW(E135)-15),'List of tables'!$A$4:$H$298,7,FALSE))</f>
        <v>1</v>
      </c>
      <c r="F135" s="21">
        <f>IF(ISNA(VLOOKUP((ROW(F135)-15),'List of tables'!$A$4:$H$298,8,FALSE))," ",VLOOKUP((ROW(F135)-15),'List of tables'!$A$4:$H$298,8,FALSE))</f>
        <v>38315</v>
      </c>
    </row>
    <row r="136" spans="1:6" ht="30" customHeight="1">
      <c r="A136" s="19" t="str">
        <f>IF(ISNA(VLOOKUP((ROW(A136)-15),'List of tables'!$A$4:$H$298,2,FALSE))," ",VLOOKUP((ROW(A136)-15),'List of tables'!$A$4:$H$298,2,FALSE))</f>
        <v>EXT20041210</v>
      </c>
      <c r="B136" s="22" t="str">
        <f>IF(ISNA(VLOOKUP((ROW(B136)-15),'List of tables'!$A$4:$H$298,3,FALSE))," ",VLOOKUP((ROW(B136)-15),'List of tables'!$A$4:$H$298,3,FALSE))</f>
        <v>Limiting Long-Term Illness and Number of Adults in Household by Migration (Households)</v>
      </c>
      <c r="C136" s="22" t="str">
        <f>IF(ISNA(VLOOKUP((ROW(C136)-15),'List of tables'!$A$4:$E$298,5,FALSE))," ",VLOOKUP((ROW(C136)-15),'List of tables'!$A$4:$E$298,5,FALSE))</f>
        <v>NI</v>
      </c>
      <c r="D136" s="22" t="str">
        <f>IF(ISNA(VLOOKUP((ROW(D136)-15),'List of tables'!$A$4:$H$298,6,FALSE))," ",VLOOKUP((ROW(D136)-15),'List of tables'!$A$4:$H$298,6,FALSE))</f>
        <v>All households who have moved in the year prior to Census Day (29 April 2001)</v>
      </c>
      <c r="E136" s="17">
        <f>IF(ISNA(VLOOKUP((ROW(E136)-15),'List of tables'!$A$4:$H$298,7,FALSE))," ",VLOOKUP((ROW(E136)-15),'List of tables'!$A$4:$H$298,7,FALSE))</f>
        <v>1</v>
      </c>
      <c r="F136" s="21">
        <f>IF(ISNA(VLOOKUP((ROW(F136)-15),'List of tables'!$A$4:$H$298,8,FALSE))," ",VLOOKUP((ROW(F136)-15),'List of tables'!$A$4:$H$298,8,FALSE))</f>
        <v>38331</v>
      </c>
    </row>
    <row r="137" spans="1:6" ht="30" customHeight="1">
      <c r="A137" s="19" t="str">
        <f>IF(ISNA(VLOOKUP((ROW(A137)-15),'List of tables'!$A$4:$H$298,2,FALSE))," ",VLOOKUP((ROW(A137)-15),'List of tables'!$A$4:$H$298,2,FALSE))</f>
        <v>EXT20041210</v>
      </c>
      <c r="B137" s="22" t="str">
        <f>IF(ISNA(VLOOKUP((ROW(B137)-15),'List of tables'!$A$4:$H$298,3,FALSE))," ",VLOOKUP((ROW(B137)-15),'List of tables'!$A$4:$H$298,3,FALSE))</f>
        <v>Highest Level of Qualification and Occupation (Workplace Population)</v>
      </c>
      <c r="C137" s="22" t="str">
        <f>IF(ISNA(VLOOKUP((ROW(C137)-15),'List of tables'!$A$4:$E$298,5,FALSE))," ",VLOOKUP((ROW(C137)-15),'List of tables'!$A$4:$E$298,5,FALSE))</f>
        <v>DC</v>
      </c>
      <c r="D137" s="22" t="str">
        <f>IF(ISNA(VLOOKUP((ROW(D137)-15),'List of tables'!$A$4:$H$298,6,FALSE))," ",VLOOKUP((ROW(D137)-15),'List of tables'!$A$4:$H$298,6,FALSE))</f>
        <v>All persons aged 16 to 74 in employment in the area</v>
      </c>
      <c r="E137" s="17">
        <f>IF(ISNA(VLOOKUP((ROW(E137)-15),'List of tables'!$A$4:$H$298,7,FALSE))," ",VLOOKUP((ROW(E137)-15),'List of tables'!$A$4:$H$298,7,FALSE))</f>
        <v>1</v>
      </c>
      <c r="F137" s="21">
        <f>IF(ISNA(VLOOKUP((ROW(F137)-15),'List of tables'!$A$4:$H$298,8,FALSE))," ",VLOOKUP((ROW(F137)-15),'List of tables'!$A$4:$H$298,8,FALSE))</f>
        <v>38331</v>
      </c>
    </row>
    <row r="138" spans="1:6" ht="30" customHeight="1">
      <c r="A138" s="19" t="str">
        <f>IF(ISNA(VLOOKUP((ROW(A138)-15),'List of tables'!$A$4:$H$298,2,FALSE))," ",VLOOKUP((ROW(A138)-15),'List of tables'!$A$4:$H$298,2,FALSE))</f>
        <v>EXT20041220</v>
      </c>
      <c r="B138" s="22" t="str">
        <f>IF(ISNA(VLOOKUP((ROW(B138)-15),'List of tables'!$A$4:$H$298,3,FALSE))," ",VLOOKUP((ROW(B138)-15),'List of tables'!$A$4:$H$298,3,FALSE))</f>
        <v>Male Parents with Dependent Children by Age</v>
      </c>
      <c r="C138" s="22" t="str">
        <f>IF(ISNA(VLOOKUP((ROW(C138)-15),'List of tables'!$A$4:$E$298,5,FALSE))," ",VLOOKUP((ROW(C138)-15),'List of tables'!$A$4:$E$298,5,FALSE))</f>
        <v>NI</v>
      </c>
      <c r="D138" s="22" t="str">
        <f>IF(ISNA(VLOOKUP((ROW(D138)-15),'List of tables'!$A$4:$H$298,6,FALSE))," ",VLOOKUP((ROW(D138)-15),'List of tables'!$A$4:$H$298,6,FALSE))</f>
        <v>All male parents aged 16 to 25 with dependent children</v>
      </c>
      <c r="E138" s="17">
        <f>IF(ISNA(VLOOKUP((ROW(E138)-15),'List of tables'!$A$4:$H$298,7,FALSE))," ",VLOOKUP((ROW(E138)-15),'List of tables'!$A$4:$H$298,7,FALSE))</f>
        <v>1</v>
      </c>
      <c r="F138" s="21">
        <f>IF(ISNA(VLOOKUP((ROW(F138)-15),'List of tables'!$A$4:$H$298,8,FALSE))," ",VLOOKUP((ROW(F138)-15),'List of tables'!$A$4:$H$298,8,FALSE))</f>
        <v>38341</v>
      </c>
    </row>
    <row r="139" spans="1:6" ht="30" customHeight="1">
      <c r="A139" s="19" t="str">
        <f>IF(ISNA(VLOOKUP((ROW(A139)-15),'List of tables'!$A$4:$H$298,2,FALSE))," ",VLOOKUP((ROW(A139)-15),'List of tables'!$A$4:$H$298,2,FALSE))</f>
        <v>EXT20041901A</v>
      </c>
      <c r="B139" s="22" t="str">
        <f>IF(ISNA(VLOOKUP((ROW(B139)-15),'List of tables'!$A$4:$H$298,3,FALSE))," ",VLOOKUP((ROW(B139)-15),'List of tables'!$A$4:$H$298,3,FALSE))</f>
        <v>Sex and Community Background: Religion or Religion Brought Up In for Unemployed Persons of Working Age</v>
      </c>
      <c r="C139" s="22" t="str">
        <f>IF(ISNA(VLOOKUP((ROW(C139)-15),'List of tables'!$A$4:$E$298,5,FALSE))," ",VLOOKUP((ROW(C139)-15),'List of tables'!$A$4:$E$298,5,FALSE))</f>
        <v>NI</v>
      </c>
      <c r="D139" s="22" t="str">
        <f>IF(ISNA(VLOOKUP((ROW(D139)-15),'List of tables'!$A$4:$H$298,6,FALSE))," ",VLOOKUP((ROW(D139)-15),'List of tables'!$A$4:$H$298,6,FALSE))</f>
        <v>All unemployed persons of working age</v>
      </c>
      <c r="E139" s="17">
        <f>IF(ISNA(VLOOKUP((ROW(E139)-15),'List of tables'!$A$4:$H$298,7,FALSE))," ",VLOOKUP((ROW(E139)-15),'List of tables'!$A$4:$H$298,7,FALSE))</f>
        <v>1</v>
      </c>
      <c r="F139" s="21">
        <f>IF(ISNA(VLOOKUP((ROW(F139)-15),'List of tables'!$A$4:$H$298,8,FALSE))," ",VLOOKUP((ROW(F139)-15),'List of tables'!$A$4:$H$298,8,FALSE))</f>
        <v>38534</v>
      </c>
    </row>
    <row r="140" spans="1:6" ht="30" customHeight="1">
      <c r="A140" s="19" t="str">
        <f>IF(ISNA(VLOOKUP((ROW(A140)-15),'List of tables'!$A$4:$H$298,2,FALSE))," ",VLOOKUP((ROW(A140)-15),'List of tables'!$A$4:$H$298,2,FALSE))</f>
        <v>EXT20041901B</v>
      </c>
      <c r="B140" s="22" t="str">
        <f>IF(ISNA(VLOOKUP((ROW(B140)-15),'List of tables'!$A$4:$H$298,3,FALSE))," ",VLOOKUP((ROW(B140)-15),'List of tables'!$A$4:$H$298,3,FALSE))</f>
        <v>Sex and Community Background: Religion or Religion Brought Up In for Economically Active Persons</v>
      </c>
      <c r="C140" s="22" t="str">
        <f>IF(ISNA(VLOOKUP((ROW(C140)-15),'List of tables'!$A$4:$E$298,5,FALSE))," ",VLOOKUP((ROW(C140)-15),'List of tables'!$A$4:$E$298,5,FALSE))</f>
        <v>NI</v>
      </c>
      <c r="D140" s="22" t="str">
        <f>IF(ISNA(VLOOKUP((ROW(D140)-15),'List of tables'!$A$4:$H$298,6,FALSE))," ",VLOOKUP((ROW(D140)-15),'List of tables'!$A$4:$H$298,6,FALSE))</f>
        <v>All economically active persons</v>
      </c>
      <c r="E140" s="17">
        <f>IF(ISNA(VLOOKUP((ROW(E140)-15),'List of tables'!$A$4:$H$298,7,FALSE))," ",VLOOKUP((ROW(E140)-15),'List of tables'!$A$4:$H$298,7,FALSE))</f>
        <v>1</v>
      </c>
      <c r="F140" s="21">
        <f>IF(ISNA(VLOOKUP((ROW(F140)-15),'List of tables'!$A$4:$H$298,8,FALSE))," ",VLOOKUP((ROW(F140)-15),'List of tables'!$A$4:$H$298,8,FALSE))</f>
        <v>38534</v>
      </c>
    </row>
    <row r="141" spans="1:6" ht="30" customHeight="1">
      <c r="A141" s="19" t="str">
        <f>IF(ISNA(VLOOKUP((ROW(A141)-15),'List of tables'!$A$4:$H$298,2,FALSE))," ",VLOOKUP((ROW(A141)-15),'List of tables'!$A$4:$H$298,2,FALSE))</f>
        <v>EXT20050111</v>
      </c>
      <c r="B141" s="22" t="str">
        <f>IF(ISNA(VLOOKUP((ROW(B141)-15),'List of tables'!$A$4:$H$298,3,FALSE))," ",VLOOKUP((ROW(B141)-15),'List of tables'!$A$4:$H$298,3,FALSE))</f>
        <v>Occupation (4-Digit Selection)</v>
      </c>
      <c r="C141" s="22" t="str">
        <f>IF(ISNA(VLOOKUP((ROW(C141)-15),'List of tables'!$A$4:$E$298,5,FALSE))," ",VLOOKUP((ROW(C141)-15),'List of tables'!$A$4:$E$298,5,FALSE))</f>
        <v>DC (DERRY, FERMANAGH, OMAGH)</v>
      </c>
      <c r="D141" s="22" t="str">
        <f>IF(ISNA(VLOOKUP((ROW(D141)-15),'List of tables'!$A$4:$H$298,6,FALSE))," ",VLOOKUP((ROW(D141)-15),'List of tables'!$A$4:$H$298,6,FALSE))</f>
        <v>All persons aged 16 to 74 in employment</v>
      </c>
      <c r="E141" s="17">
        <f>IF(ISNA(VLOOKUP((ROW(E141)-15),'List of tables'!$A$4:$H$298,7,FALSE))," ",VLOOKUP((ROW(E141)-15),'List of tables'!$A$4:$H$298,7,FALSE))</f>
        <v>1</v>
      </c>
      <c r="F141" s="21">
        <f>IF(ISNA(VLOOKUP((ROW(F141)-15),'List of tables'!$A$4:$H$298,8,FALSE))," ",VLOOKUP((ROW(F141)-15),'List of tables'!$A$4:$H$298,8,FALSE))</f>
        <v>38363</v>
      </c>
    </row>
    <row r="142" spans="1:6" ht="30" customHeight="1">
      <c r="A142" s="19" t="str">
        <f>IF(ISNA(VLOOKUP((ROW(A142)-15),'List of tables'!$A$4:$H$298,2,FALSE))," ",VLOOKUP((ROW(A142)-15),'List of tables'!$A$4:$H$298,2,FALSE))</f>
        <v>EXT20050208</v>
      </c>
      <c r="B142" s="22" t="str">
        <f>IF(ISNA(VLOOKUP((ROW(B142)-15),'List of tables'!$A$4:$H$298,3,FALSE))," ",VLOOKUP((ROW(B142)-15),'List of tables'!$A$4:$H$298,3,FALSE))</f>
        <v>Sex by Occupation (4-Digit)</v>
      </c>
      <c r="C142" s="22" t="str">
        <f>IF(ISNA(VLOOKUP((ROW(C142)-15),'List of tables'!$A$4:$E$298,5,FALSE))," ",VLOOKUP((ROW(C142)-15),'List of tables'!$A$4:$E$298,5,FALSE))</f>
        <v>NI</v>
      </c>
      <c r="D142" s="22" t="str">
        <f>IF(ISNA(VLOOKUP((ROW(D142)-15),'List of tables'!$A$4:$H$298,6,FALSE))," ",VLOOKUP((ROW(D142)-15),'List of tables'!$A$4:$H$298,6,FALSE))</f>
        <v>All persons aged 16 to 74 in employment</v>
      </c>
      <c r="E142" s="17">
        <f>IF(ISNA(VLOOKUP((ROW(E142)-15),'List of tables'!$A$4:$H$298,7,FALSE))," ",VLOOKUP((ROW(E142)-15),'List of tables'!$A$4:$H$298,7,FALSE))</f>
        <v>1</v>
      </c>
      <c r="F142" s="21">
        <f>IF(ISNA(VLOOKUP((ROW(F142)-15),'List of tables'!$A$4:$H$298,8,FALSE))," ",VLOOKUP((ROW(F142)-15),'List of tables'!$A$4:$H$298,8,FALSE))</f>
        <v>38391</v>
      </c>
    </row>
    <row r="143" spans="1:6" ht="30" customHeight="1">
      <c r="A143" s="19" t="str">
        <f>IF(ISNA(VLOOKUP((ROW(A143)-15),'List of tables'!$A$4:$H$298,2,FALSE))," ",VLOOKUP((ROW(A143)-15),'List of tables'!$A$4:$H$298,2,FALSE))</f>
        <v>EXT20050215</v>
      </c>
      <c r="B143" s="22" t="str">
        <f>IF(ISNA(VLOOKUP((ROW(B143)-15),'List of tables'!$A$4:$H$298,3,FALSE))," ",VLOOKUP((ROW(B143)-15),'List of tables'!$A$4:$H$298,3,FALSE))</f>
        <v>Sex by Occupation (4-Digit)</v>
      </c>
      <c r="C143" s="22" t="str">
        <f>IF(ISNA(VLOOKUP((ROW(C143)-15),'List of tables'!$A$4:$E$298,5,FALSE))," ",VLOOKUP((ROW(C143)-15),'List of tables'!$A$4:$E$298,5,FALSE))</f>
        <v>UK</v>
      </c>
      <c r="D143" s="22" t="str">
        <f>IF(ISNA(VLOOKUP((ROW(D143)-15),'List of tables'!$A$4:$H$298,6,FALSE))," ",VLOOKUP((ROW(D143)-15),'List of tables'!$A$4:$H$298,6,FALSE))</f>
        <v>All persons aged 16 to 74 in employment</v>
      </c>
      <c r="E143" s="17">
        <f>IF(ISNA(VLOOKUP((ROW(E143)-15),'List of tables'!$A$4:$H$298,7,FALSE))," ",VLOOKUP((ROW(E143)-15),'List of tables'!$A$4:$H$298,7,FALSE))</f>
        <v>1</v>
      </c>
      <c r="F143" s="21">
        <f>IF(ISNA(VLOOKUP((ROW(F143)-15),'List of tables'!$A$4:$H$298,8,FALSE))," ",VLOOKUP((ROW(F143)-15),'List of tables'!$A$4:$H$298,8,FALSE))</f>
        <v>38398</v>
      </c>
    </row>
    <row r="144" spans="1:6" ht="30" customHeight="1">
      <c r="A144" s="19" t="str">
        <f>IF(ISNA(VLOOKUP((ROW(A144)-15),'List of tables'!$A$4:$H$298,2,FALSE))," ",VLOOKUP((ROW(A144)-15),'List of tables'!$A$4:$H$298,2,FALSE))</f>
        <v>EXT20050215A</v>
      </c>
      <c r="B144" s="22" t="str">
        <f>IF(ISNA(VLOOKUP((ROW(B144)-15),'List of tables'!$A$4:$H$298,3,FALSE))," ",VLOOKUP((ROW(B144)-15),'List of tables'!$A$4:$H$298,3,FALSE))</f>
        <v>Religion by Occupation</v>
      </c>
      <c r="C144" s="22" t="str">
        <f>IF(ISNA(VLOOKUP((ROW(C144)-15),'List of tables'!$A$4:$E$298,5,FALSE))," ",VLOOKUP((ROW(C144)-15),'List of tables'!$A$4:$E$298,5,FALSE))</f>
        <v>NI</v>
      </c>
      <c r="D144" s="22" t="str">
        <f>IF(ISNA(VLOOKUP((ROW(D144)-15),'List of tables'!$A$4:$H$298,6,FALSE))," ",VLOOKUP((ROW(D144)-15),'List of tables'!$A$4:$H$298,6,FALSE))</f>
        <v>All persons aged 16 to 74 in employment</v>
      </c>
      <c r="E144" s="17">
        <f>IF(ISNA(VLOOKUP((ROW(E144)-15),'List of tables'!$A$4:$H$298,7,FALSE))," ",VLOOKUP((ROW(E144)-15),'List of tables'!$A$4:$H$298,7,FALSE))</f>
        <v>1</v>
      </c>
      <c r="F144" s="21">
        <f>IF(ISNA(VLOOKUP((ROW(F144)-15),'List of tables'!$A$4:$H$298,8,FALSE))," ",VLOOKUP((ROW(F144)-15),'List of tables'!$A$4:$H$298,8,FALSE))</f>
        <v>38398</v>
      </c>
    </row>
    <row r="145" spans="1:6" ht="30" customHeight="1">
      <c r="A145" s="19" t="str">
        <f>IF(ISNA(VLOOKUP((ROW(A145)-15),'List of tables'!$A$4:$H$298,2,FALSE))," ",VLOOKUP((ROW(A145)-15),'List of tables'!$A$4:$H$298,2,FALSE))</f>
        <v>EXT20050215B</v>
      </c>
      <c r="B145" s="22" t="str">
        <f>IF(ISNA(VLOOKUP((ROW(B145)-15),'List of tables'!$A$4:$H$298,3,FALSE))," ",VLOOKUP((ROW(B145)-15),'List of tables'!$A$4:$H$298,3,FALSE))</f>
        <v>Community Background by Occupation</v>
      </c>
      <c r="C145" s="22" t="str">
        <f>IF(ISNA(VLOOKUP((ROW(C145)-15),'List of tables'!$A$4:$E$298,5,FALSE))," ",VLOOKUP((ROW(C145)-15),'List of tables'!$A$4:$E$298,5,FALSE))</f>
        <v>NI</v>
      </c>
      <c r="D145" s="22" t="str">
        <f>IF(ISNA(VLOOKUP((ROW(D145)-15),'List of tables'!$A$4:$H$298,6,FALSE))," ",VLOOKUP((ROW(D145)-15),'List of tables'!$A$4:$H$298,6,FALSE))</f>
        <v>All persons aged 16 to 74 in employment</v>
      </c>
      <c r="E145" s="17">
        <f>IF(ISNA(VLOOKUP((ROW(E145)-15),'List of tables'!$A$4:$H$298,7,FALSE))," ",VLOOKUP((ROW(E145)-15),'List of tables'!$A$4:$H$298,7,FALSE))</f>
        <v>1</v>
      </c>
      <c r="F145" s="21">
        <f>IF(ISNA(VLOOKUP((ROW(F145)-15),'List of tables'!$A$4:$H$298,8,FALSE))," ",VLOOKUP((ROW(F145)-15),'List of tables'!$A$4:$H$298,8,FALSE))</f>
        <v>38398</v>
      </c>
    </row>
    <row r="146" spans="1:6" ht="30" customHeight="1">
      <c r="A146" s="19" t="str">
        <f>IF(ISNA(VLOOKUP((ROW(A146)-15),'List of tables'!$A$4:$H$298,2,FALSE))," ",VLOOKUP((ROW(A146)-15),'List of tables'!$A$4:$H$298,2,FALSE))</f>
        <v>EXT20050228</v>
      </c>
      <c r="B146" s="22" t="str">
        <f>IF(ISNA(VLOOKUP((ROW(B146)-15),'List of tables'!$A$4:$H$298,3,FALSE))," ",VLOOKUP((ROW(B146)-15),'List of tables'!$A$4:$H$298,3,FALSE))</f>
        <v>Type of Communal Establishment by Religion</v>
      </c>
      <c r="C146" s="22" t="str">
        <f>IF(ISNA(VLOOKUP((ROW(C146)-15),'List of tables'!$A$4:$E$298,5,FALSE))," ",VLOOKUP((ROW(C146)-15),'List of tables'!$A$4:$E$298,5,FALSE))</f>
        <v>NI</v>
      </c>
      <c r="D146" s="22" t="str">
        <f>IF(ISNA(VLOOKUP((ROW(D146)-15),'List of tables'!$A$4:$H$298,6,FALSE))," ",VLOOKUP((ROW(D146)-15),'List of tables'!$A$4:$H$298,6,FALSE))</f>
        <v>All persons aged 85 and over resident in communal establishments</v>
      </c>
      <c r="E146" s="17">
        <f>IF(ISNA(VLOOKUP((ROW(E146)-15),'List of tables'!$A$4:$H$298,7,FALSE))," ",VLOOKUP((ROW(E146)-15),'List of tables'!$A$4:$H$298,7,FALSE))</f>
        <v>1</v>
      </c>
      <c r="F146" s="21">
        <f>IF(ISNA(VLOOKUP((ROW(F146)-15),'List of tables'!$A$4:$H$298,8,FALSE))," ",VLOOKUP((ROW(F146)-15),'List of tables'!$A$4:$H$298,8,FALSE))</f>
        <v>38411</v>
      </c>
    </row>
    <row r="147" spans="1:6" ht="30" customHeight="1">
      <c r="A147" s="19" t="str">
        <f>IF(ISNA(VLOOKUP((ROW(A147)-15),'List of tables'!$A$4:$H$298,2,FALSE))," ",VLOOKUP((ROW(A147)-15),'List of tables'!$A$4:$H$298,2,FALSE))</f>
        <v>EXT20050304</v>
      </c>
      <c r="B147" s="22" t="str">
        <f>IF(ISNA(VLOOKUP((ROW(B147)-15),'List of tables'!$A$4:$H$298,3,FALSE))," ",VLOOKUP((ROW(B147)-15),'List of tables'!$A$4:$H$298,3,FALSE))</f>
        <v>Sex and Age (Single Year) by NS-SeC of HRP</v>
      </c>
      <c r="C147" s="22" t="str">
        <f>IF(ISNA(VLOOKUP((ROW(C147)-15),'List of tables'!$A$4:$E$298,5,FALSE))," ",VLOOKUP((ROW(C147)-15),'List of tables'!$A$4:$E$298,5,FALSE))</f>
        <v>NI</v>
      </c>
      <c r="D147" s="22" t="str">
        <f>IF(ISNA(VLOOKUP((ROW(D147)-15),'List of tables'!$A$4:$H$298,6,FALSE))," ",VLOOKUP((ROW(D147)-15),'List of tables'!$A$4:$H$298,6,FALSE))</f>
        <v>All persons in households</v>
      </c>
      <c r="E147" s="17">
        <f>IF(ISNA(VLOOKUP((ROW(E147)-15),'List of tables'!$A$4:$H$298,7,FALSE))," ",VLOOKUP((ROW(E147)-15),'List of tables'!$A$4:$H$298,7,FALSE))</f>
        <v>1</v>
      </c>
      <c r="F147" s="21">
        <f>IF(ISNA(VLOOKUP((ROW(F147)-15),'List of tables'!$A$4:$H$298,8,FALSE))," ",VLOOKUP((ROW(F147)-15),'List of tables'!$A$4:$H$298,8,FALSE))</f>
        <v>38415</v>
      </c>
    </row>
    <row r="148" spans="1:6" ht="30" customHeight="1">
      <c r="A148" s="19" t="str">
        <f>IF(ISNA(VLOOKUP((ROW(A148)-15),'List of tables'!$A$4:$H$298,2,FALSE))," ",VLOOKUP((ROW(A148)-15),'List of tables'!$A$4:$H$298,2,FALSE))</f>
        <v>EXT20050315</v>
      </c>
      <c r="B148" s="22" t="str">
        <f>IF(ISNA(VLOOKUP((ROW(B148)-15),'List of tables'!$A$4:$H$298,3,FALSE))," ",VLOOKUP((ROW(B148)-15),'List of tables'!$A$4:$H$298,3,FALSE))</f>
        <v>Community Background and Economic Activity by Qualifications and Age</v>
      </c>
      <c r="C148" s="22" t="str">
        <f>IF(ISNA(VLOOKUP((ROW(C148)-15),'List of tables'!$A$4:$E$298,5,FALSE))," ",VLOOKUP((ROW(C148)-15),'List of tables'!$A$4:$E$298,5,FALSE))</f>
        <v>NI</v>
      </c>
      <c r="D148" s="22" t="str">
        <f>IF(ISNA(VLOOKUP((ROW(D148)-15),'List of tables'!$A$4:$H$298,6,FALSE))," ",VLOOKUP((ROW(D148)-15),'List of tables'!$A$4:$H$298,6,FALSE))</f>
        <v>All persons aged 16 to 74</v>
      </c>
      <c r="E148" s="17">
        <f>IF(ISNA(VLOOKUP((ROW(E148)-15),'List of tables'!$A$4:$H$298,7,FALSE))," ",VLOOKUP((ROW(E148)-15),'List of tables'!$A$4:$H$298,7,FALSE))</f>
        <v>1</v>
      </c>
      <c r="F148" s="21">
        <f>IF(ISNA(VLOOKUP((ROW(F148)-15),'List of tables'!$A$4:$H$298,8,FALSE))," ",VLOOKUP((ROW(F148)-15),'List of tables'!$A$4:$H$298,8,FALSE))</f>
        <v>38426</v>
      </c>
    </row>
    <row r="149" spans="1:6" ht="30" customHeight="1">
      <c r="A149" s="19" t="str">
        <f>IF(ISNA(VLOOKUP((ROW(A149)-15),'List of tables'!$A$4:$H$298,2,FALSE))," ",VLOOKUP((ROW(A149)-15),'List of tables'!$A$4:$H$298,2,FALSE))</f>
        <v>EXT20050324</v>
      </c>
      <c r="B149" s="22" t="str">
        <f>IF(ISNA(VLOOKUP((ROW(B149)-15),'List of tables'!$A$4:$H$298,3,FALSE))," ",VLOOKUP((ROW(B149)-15),'List of tables'!$A$4:$H$298,3,FALSE))</f>
        <v>Qualifications and Limiting Long-Term Illness by Age</v>
      </c>
      <c r="C149" s="22" t="str">
        <f>IF(ISNA(VLOOKUP((ROW(C149)-15),'List of tables'!$A$4:$E$298,5,FALSE))," ",VLOOKUP((ROW(C149)-15),'List of tables'!$A$4:$E$298,5,FALSE))</f>
        <v>NI</v>
      </c>
      <c r="D149" s="22" t="str">
        <f>IF(ISNA(VLOOKUP((ROW(D149)-15),'List of tables'!$A$4:$H$298,6,FALSE))," ",VLOOKUP((ROW(D149)-15),'List of tables'!$A$4:$H$298,6,FALSE))</f>
        <v>All persons aged 16 to 74</v>
      </c>
      <c r="E149" s="17">
        <f>IF(ISNA(VLOOKUP((ROW(E149)-15),'List of tables'!$A$4:$H$298,7,FALSE))," ",VLOOKUP((ROW(E149)-15),'List of tables'!$A$4:$H$298,7,FALSE))</f>
        <v>1</v>
      </c>
      <c r="F149" s="21">
        <f>IF(ISNA(VLOOKUP((ROW(F149)-15),'List of tables'!$A$4:$H$298,8,FALSE))," ",VLOOKUP((ROW(F149)-15),'List of tables'!$A$4:$H$298,8,FALSE))</f>
        <v>38435</v>
      </c>
    </row>
    <row r="150" spans="1:6" ht="30" customHeight="1">
      <c r="A150" s="19" t="str">
        <f>IF(ISNA(VLOOKUP((ROW(A150)-15),'List of tables'!$A$4:$H$298,2,FALSE))," ",VLOOKUP((ROW(A150)-15),'List of tables'!$A$4:$H$298,2,FALSE))</f>
        <v>EXT20050406</v>
      </c>
      <c r="B150" s="22" t="str">
        <f>IF(ISNA(VLOOKUP((ROW(B150)-15),'List of tables'!$A$4:$H$298,3,FALSE))," ",VLOOKUP((ROW(B150)-15),'List of tables'!$A$4:$H$298,3,FALSE))</f>
        <v>Sex and Economic Activity by Ethnic Group</v>
      </c>
      <c r="C150" s="22" t="str">
        <f>IF(ISNA(VLOOKUP((ROW(C150)-15),'List of tables'!$A$4:$E$298,5,FALSE))," ",VLOOKUP((ROW(C150)-15),'List of tables'!$A$4:$E$298,5,FALSE))</f>
        <v>NI</v>
      </c>
      <c r="D150" s="22" t="str">
        <f>IF(ISNA(VLOOKUP((ROW(D150)-15),'List of tables'!$A$4:$H$298,6,FALSE))," ",VLOOKUP((ROW(D150)-15),'List of tables'!$A$4:$H$298,6,FALSE))</f>
        <v>All persons aged 16 to 74</v>
      </c>
      <c r="E150" s="17">
        <f>IF(ISNA(VLOOKUP((ROW(E150)-15),'List of tables'!$A$4:$H$298,7,FALSE))," ",VLOOKUP((ROW(E150)-15),'List of tables'!$A$4:$H$298,7,FALSE))</f>
        <v>1</v>
      </c>
      <c r="F150" s="21">
        <f>IF(ISNA(VLOOKUP((ROW(F150)-15),'List of tables'!$A$4:$H$298,8,FALSE))," ",VLOOKUP((ROW(F150)-15),'List of tables'!$A$4:$H$298,8,FALSE))</f>
        <v>38448</v>
      </c>
    </row>
    <row r="151" spans="1:6" ht="30" customHeight="1">
      <c r="A151" s="19" t="str">
        <f>IF(ISNA(VLOOKUP((ROW(A151)-15),'List of tables'!$A$4:$H$298,2,FALSE))," ",VLOOKUP((ROW(A151)-15),'List of tables'!$A$4:$H$298,2,FALSE))</f>
        <v>EXT20050422</v>
      </c>
      <c r="B151" s="22" t="str">
        <f>IF(ISNA(VLOOKUP((ROW(B151)-15),'List of tables'!$A$4:$H$298,3,FALSE))," ",VLOOKUP((ROW(B151)-15),'List of tables'!$A$4:$H$298,3,FALSE))</f>
        <v>Approximated Social Grade by Age of Parents</v>
      </c>
      <c r="C151" s="22" t="str">
        <f>IF(ISNA(VLOOKUP((ROW(C151)-15),'List of tables'!$A$4:$E$298,5,FALSE))," ",VLOOKUP((ROW(C151)-15),'List of tables'!$A$4:$E$298,5,FALSE))</f>
        <v>NI</v>
      </c>
      <c r="D151" s="22" t="str">
        <f>IF(ISNA(VLOOKUP((ROW(D151)-15),'List of tables'!$A$4:$H$298,6,FALSE))," ",VLOOKUP((ROW(D151)-15),'List of tables'!$A$4:$H$298,6,FALSE))</f>
        <v>All female parents aged 16 to 74 in employment with dependent children</v>
      </c>
      <c r="E151" s="17">
        <f>IF(ISNA(VLOOKUP((ROW(E151)-15),'List of tables'!$A$4:$H$298,7,FALSE))," ",VLOOKUP((ROW(E151)-15),'List of tables'!$A$4:$H$298,7,FALSE))</f>
        <v>1</v>
      </c>
      <c r="F151" s="21">
        <f>IF(ISNA(VLOOKUP((ROW(F151)-15),'List of tables'!$A$4:$H$298,8,FALSE))," ",VLOOKUP((ROW(F151)-15),'List of tables'!$A$4:$H$298,8,FALSE))</f>
        <v>38464</v>
      </c>
    </row>
    <row r="152" spans="1:6" ht="30" customHeight="1">
      <c r="A152" s="19" t="str">
        <f>IF(ISNA(VLOOKUP((ROW(A152)-15),'List of tables'!$A$4:$H$298,2,FALSE))," ",VLOOKUP((ROW(A152)-15),'List of tables'!$A$4:$H$298,2,FALSE))</f>
        <v>EXT20050422B</v>
      </c>
      <c r="B152" s="22" t="str">
        <f>IF(ISNA(VLOOKUP((ROW(B152)-15),'List of tables'!$A$4:$H$298,3,FALSE))," ",VLOOKUP((ROW(B152)-15),'List of tables'!$A$4:$H$298,3,FALSE))</f>
        <v>Religion of Partner</v>
      </c>
      <c r="C152" s="22" t="str">
        <f>IF(ISNA(VLOOKUP((ROW(C152)-15),'List of tables'!$A$4:$E$298,5,FALSE))," ",VLOOKUP((ROW(C152)-15),'List of tables'!$A$4:$E$298,5,FALSE))</f>
        <v>NI</v>
      </c>
      <c r="D152" s="22" t="str">
        <f>IF(ISNA(VLOOKUP((ROW(D152)-15),'List of tables'!$A$4:$H$298,6,FALSE))," ",VLOOKUP((ROW(D152)-15),'List of tables'!$A$4:$H$298,6,FALSE))</f>
        <v>All couple families</v>
      </c>
      <c r="E152" s="17">
        <f>IF(ISNA(VLOOKUP((ROW(E152)-15),'List of tables'!$A$4:$H$298,7,FALSE))," ",VLOOKUP((ROW(E152)-15),'List of tables'!$A$4:$H$298,7,FALSE))</f>
        <v>1</v>
      </c>
      <c r="F152" s="21">
        <f>IF(ISNA(VLOOKUP((ROW(F152)-15),'List of tables'!$A$4:$H$298,8,FALSE))," ",VLOOKUP((ROW(F152)-15),'List of tables'!$A$4:$H$298,8,FALSE))</f>
        <v>38464</v>
      </c>
    </row>
    <row r="153" spans="1:6" ht="30" customHeight="1">
      <c r="A153" s="19" t="str">
        <f>IF(ISNA(VLOOKUP((ROW(A153)-15),'List of tables'!$A$4:$H$298,2,FALSE))," ",VLOOKUP((ROW(A153)-15),'List of tables'!$A$4:$H$298,2,FALSE))</f>
        <v>EXT20050509</v>
      </c>
      <c r="B153" s="22" t="str">
        <f>IF(ISNA(VLOOKUP((ROW(B153)-15),'List of tables'!$A$4:$H$298,3,FALSE))," ",VLOOKUP((ROW(B153)-15),'List of tables'!$A$4:$H$298,3,FALSE))</f>
        <v>Sex and Ethnic Group by Age</v>
      </c>
      <c r="C153" s="22" t="str">
        <f>IF(ISNA(VLOOKUP((ROW(C153)-15),'List of tables'!$A$4:$E$298,5,FALSE))," ",VLOOKUP((ROW(C153)-15),'List of tables'!$A$4:$E$298,5,FALSE))</f>
        <v>DC (HEALTH BOARDS)</v>
      </c>
      <c r="D153" s="22" t="str">
        <f>IF(ISNA(VLOOKUP((ROW(D153)-15),'List of tables'!$A$4:$H$298,6,FALSE))," ",VLOOKUP((ROW(D153)-15),'List of tables'!$A$4:$H$298,6,FALSE))</f>
        <v>All persons</v>
      </c>
      <c r="E153" s="17">
        <f>IF(ISNA(VLOOKUP((ROW(E153)-15),'List of tables'!$A$4:$H$298,7,FALSE))," ",VLOOKUP((ROW(E153)-15),'List of tables'!$A$4:$H$298,7,FALSE))</f>
        <v>1</v>
      </c>
      <c r="F153" s="21">
        <f>IF(ISNA(VLOOKUP((ROW(F153)-15),'List of tables'!$A$4:$H$298,8,FALSE))," ",VLOOKUP((ROW(F153)-15),'List of tables'!$A$4:$H$298,8,FALSE))</f>
        <v>38481</v>
      </c>
    </row>
    <row r="154" spans="1:6" ht="30" customHeight="1">
      <c r="A154" s="19" t="str">
        <f>IF(ISNA(VLOOKUP((ROW(A154)-15),'List of tables'!$A$4:$H$298,2,FALSE))," ",VLOOKUP((ROW(A154)-15),'List of tables'!$A$4:$H$298,2,FALSE))</f>
        <v>EXT20050510</v>
      </c>
      <c r="B154" s="22" t="str">
        <f>IF(ISNA(VLOOKUP((ROW(B154)-15),'List of tables'!$A$4:$H$298,3,FALSE))," ",VLOOKUP((ROW(B154)-15),'List of tables'!$A$4:$H$298,3,FALSE))</f>
        <v>Type of Communal Establishment by Sex and Age and Marital Status</v>
      </c>
      <c r="C154" s="22" t="str">
        <f>IF(ISNA(VLOOKUP((ROW(C154)-15),'List of tables'!$A$4:$E$298,5,FALSE))," ",VLOOKUP((ROW(C154)-15),'List of tables'!$A$4:$E$298,5,FALSE))</f>
        <v>NI</v>
      </c>
      <c r="D154" s="22" t="str">
        <f>IF(ISNA(VLOOKUP((ROW(D154)-15),'List of tables'!$A$4:$H$298,6,FALSE))," ",VLOOKUP((ROW(D154)-15),'List of tables'!$A$4:$H$298,6,FALSE))</f>
        <v>All persons aged 65 and over resident in communal establishments</v>
      </c>
      <c r="E154" s="17">
        <f>IF(ISNA(VLOOKUP((ROW(E154)-15),'List of tables'!$A$4:$H$298,7,FALSE))," ",VLOOKUP((ROW(E154)-15),'List of tables'!$A$4:$H$298,7,FALSE))</f>
        <v>1</v>
      </c>
      <c r="F154" s="21">
        <f>IF(ISNA(VLOOKUP((ROW(F154)-15),'List of tables'!$A$4:$H$298,8,FALSE))," ",VLOOKUP((ROW(F154)-15),'List of tables'!$A$4:$H$298,8,FALSE))</f>
        <v>38482</v>
      </c>
    </row>
    <row r="155" spans="1:6" ht="30" customHeight="1">
      <c r="A155" s="19" t="str">
        <f>IF(ISNA(VLOOKUP((ROW(A155)-15),'List of tables'!$A$4:$H$298,2,FALSE))," ",VLOOKUP((ROW(A155)-15),'List of tables'!$A$4:$H$298,2,FALSE))</f>
        <v>EXT20050516</v>
      </c>
      <c r="B155" s="22" t="str">
        <f>IF(ISNA(VLOOKUP((ROW(B155)-15),'List of tables'!$A$4:$H$298,3,FALSE))," ",VLOOKUP((ROW(B155)-15),'List of tables'!$A$4:$H$298,3,FALSE))</f>
        <v>Area of Residence by Location of Place of Work</v>
      </c>
      <c r="C155" s="22" t="str">
        <f>IF(ISNA(VLOOKUP((ROW(C155)-15),'List of tables'!$A$4:$E$298,5,FALSE))," ",VLOOKUP((ROW(C155)-15),'List of tables'!$A$4:$E$298,5,FALSE))</f>
        <v>DC</v>
      </c>
      <c r="D155" s="22" t="str">
        <f>IF(ISNA(VLOOKUP((ROW(D155)-15),'List of tables'!$A$4:$H$298,6,FALSE))," ",VLOOKUP((ROW(D155)-15),'List of tables'!$A$4:$H$298,6,FALSE))</f>
        <v>All persons aged 16 to 74 in employment</v>
      </c>
      <c r="E155" s="17">
        <f>IF(ISNA(VLOOKUP((ROW(E155)-15),'List of tables'!$A$4:$H$298,7,FALSE))," ",VLOOKUP((ROW(E155)-15),'List of tables'!$A$4:$H$298,7,FALSE))</f>
        <v>1</v>
      </c>
      <c r="F155" s="21">
        <f>IF(ISNA(VLOOKUP((ROW(F155)-15),'List of tables'!$A$4:$H$298,8,FALSE))," ",VLOOKUP((ROW(F155)-15),'List of tables'!$A$4:$H$298,8,FALSE))</f>
        <v>38488</v>
      </c>
    </row>
    <row r="156" spans="1:6" ht="30" customHeight="1">
      <c r="A156" s="19" t="str">
        <f>IF(ISNA(VLOOKUP((ROW(A156)-15),'List of tables'!$A$4:$H$298,2,FALSE))," ",VLOOKUP((ROW(A156)-15),'List of tables'!$A$4:$H$298,2,FALSE))</f>
        <v>EXT20050531</v>
      </c>
      <c r="B156" s="22" t="str">
        <f>IF(ISNA(VLOOKUP((ROW(B156)-15),'List of tables'!$A$4:$H$298,3,FALSE))," ",VLOOKUP((ROW(B156)-15),'List of tables'!$A$4:$H$298,3,FALSE))</f>
        <v>Sex and Type of Communal Establishment by Age</v>
      </c>
      <c r="C156" s="22" t="str">
        <f>IF(ISNA(VLOOKUP((ROW(C156)-15),'List of tables'!$A$4:$E$298,5,FALSE))," ",VLOOKUP((ROW(C156)-15),'List of tables'!$A$4:$E$298,5,FALSE))</f>
        <v>NI</v>
      </c>
      <c r="D156" s="22" t="str">
        <f>IF(ISNA(VLOOKUP((ROW(D156)-15),'List of tables'!$A$4:$H$298,6,FALSE))," ",VLOOKUP((ROW(D156)-15),'List of tables'!$A$4:$H$298,6,FALSE))</f>
        <v>All communal establishment residents</v>
      </c>
      <c r="E156" s="17">
        <f>IF(ISNA(VLOOKUP((ROW(E156)-15),'List of tables'!$A$4:$H$298,7,FALSE))," ",VLOOKUP((ROW(E156)-15),'List of tables'!$A$4:$H$298,7,FALSE))</f>
        <v>1</v>
      </c>
      <c r="F156" s="21">
        <f>IF(ISNA(VLOOKUP((ROW(F156)-15),'List of tables'!$A$4:$H$298,8,FALSE))," ",VLOOKUP((ROW(F156)-15),'List of tables'!$A$4:$H$298,8,FALSE))</f>
        <v>38503</v>
      </c>
    </row>
    <row r="157" spans="1:6" ht="30" customHeight="1">
      <c r="A157" s="19" t="str">
        <f>IF(ISNA(VLOOKUP((ROW(A157)-15),'List of tables'!$A$4:$H$298,2,FALSE))," ",VLOOKUP((ROW(A157)-15),'List of tables'!$A$4:$H$298,2,FALSE))</f>
        <v>EXT20050602</v>
      </c>
      <c r="B157" s="22" t="str">
        <f>IF(ISNA(VLOOKUP((ROW(B157)-15),'List of tables'!$A$4:$H$298,3,FALSE))," ",VLOOKUP((ROW(B157)-15),'List of tables'!$A$4:$H$298,3,FALSE))</f>
        <v>Health Related Industry by Sex</v>
      </c>
      <c r="C157" s="22" t="str">
        <f>IF(ISNA(VLOOKUP((ROW(C157)-15),'List of tables'!$A$4:$E$298,5,FALSE))," ",VLOOKUP((ROW(C157)-15),'List of tables'!$A$4:$E$298,5,FALSE))</f>
        <v>NI</v>
      </c>
      <c r="D157" s="22" t="str">
        <f>IF(ISNA(VLOOKUP((ROW(D157)-15),'List of tables'!$A$4:$H$298,6,FALSE))," ",VLOOKUP((ROW(D157)-15),'List of tables'!$A$4:$H$298,6,FALSE))</f>
        <v>All persons aged 16 to 74 in employment</v>
      </c>
      <c r="E157" s="17">
        <f>IF(ISNA(VLOOKUP((ROW(E157)-15),'List of tables'!$A$4:$H$298,7,FALSE))," ",VLOOKUP((ROW(E157)-15),'List of tables'!$A$4:$H$298,7,FALSE))</f>
        <v>1</v>
      </c>
      <c r="F157" s="21">
        <f>IF(ISNA(VLOOKUP((ROW(F157)-15),'List of tables'!$A$4:$H$298,8,FALSE))," ",VLOOKUP((ROW(F157)-15),'List of tables'!$A$4:$H$298,8,FALSE))</f>
        <v>38505</v>
      </c>
    </row>
    <row r="158" spans="1:6" ht="30" customHeight="1">
      <c r="A158" s="19" t="str">
        <f>IF(ISNA(VLOOKUP((ROW(A158)-15),'List of tables'!$A$4:$H$298,2,FALSE))," ",VLOOKUP((ROW(A158)-15),'List of tables'!$A$4:$H$298,2,FALSE))</f>
        <v>EXT20050609</v>
      </c>
      <c r="B158" s="22" t="str">
        <f>IF(ISNA(VLOOKUP((ROW(B158)-15),'List of tables'!$A$4:$H$298,3,FALSE))," ",VLOOKUP((ROW(B158)-15),'List of tables'!$A$4:$H$298,3,FALSE))</f>
        <v>Ethnic Group and Age by Sex and Country of Birth</v>
      </c>
      <c r="C158" s="22" t="str">
        <f>IF(ISNA(VLOOKUP((ROW(C158)-15),'List of tables'!$A$4:$E$298,5,FALSE))," ",VLOOKUP((ROW(C158)-15),'List of tables'!$A$4:$E$298,5,FALSE))</f>
        <v>NI</v>
      </c>
      <c r="D158" s="22" t="str">
        <f>IF(ISNA(VLOOKUP((ROW(D158)-15),'List of tables'!$A$4:$H$298,6,FALSE))," ",VLOOKUP((ROW(D158)-15),'List of tables'!$A$4:$H$298,6,FALSE))</f>
        <v>All persons</v>
      </c>
      <c r="E158" s="17">
        <f>IF(ISNA(VLOOKUP((ROW(E158)-15),'List of tables'!$A$4:$H$298,7,FALSE))," ",VLOOKUP((ROW(E158)-15),'List of tables'!$A$4:$H$298,7,FALSE))</f>
        <v>1</v>
      </c>
      <c r="F158" s="21">
        <f>IF(ISNA(VLOOKUP((ROW(F158)-15),'List of tables'!$A$4:$H$298,8,FALSE))," ",VLOOKUP((ROW(F158)-15),'List of tables'!$A$4:$H$298,8,FALSE))</f>
        <v>38512</v>
      </c>
    </row>
    <row r="159" spans="1:6" ht="30" customHeight="1">
      <c r="A159" s="19" t="str">
        <f>IF(ISNA(VLOOKUP((ROW(A159)-15),'List of tables'!$A$4:$H$298,2,FALSE))," ",VLOOKUP((ROW(A159)-15),'List of tables'!$A$4:$H$298,2,FALSE))</f>
        <v>EXT20050611</v>
      </c>
      <c r="B159" s="22" t="str">
        <f>IF(ISNA(VLOOKUP((ROW(B159)-15),'List of tables'!$A$4:$H$298,3,FALSE))," ",VLOOKUP((ROW(B159)-15),'List of tables'!$A$4:$H$298,3,FALSE))</f>
        <v>Sex and Economic Activity and Industry by Occupation</v>
      </c>
      <c r="C159" s="22" t="str">
        <f>IF(ISNA(VLOOKUP((ROW(C159)-15),'List of tables'!$A$4:$E$298,5,FALSE))," ",VLOOKUP((ROW(C159)-15),'List of tables'!$A$4:$E$298,5,FALSE))</f>
        <v>NI</v>
      </c>
      <c r="D159" s="22" t="str">
        <f>IF(ISNA(VLOOKUP((ROW(D159)-15),'List of tables'!$A$4:$H$298,6,FALSE))," ",VLOOKUP((ROW(D159)-15),'List of tables'!$A$4:$H$298,6,FALSE))</f>
        <v>All employees aged 16 to 74 in employment</v>
      </c>
      <c r="E159" s="17">
        <f>IF(ISNA(VLOOKUP((ROW(E159)-15),'List of tables'!$A$4:$H$298,7,FALSE))," ",VLOOKUP((ROW(E159)-15),'List of tables'!$A$4:$H$298,7,FALSE))</f>
        <v>1</v>
      </c>
      <c r="F159" s="21">
        <f>IF(ISNA(VLOOKUP((ROW(F159)-15),'List of tables'!$A$4:$H$298,8,FALSE))," ",VLOOKUP((ROW(F159)-15),'List of tables'!$A$4:$H$298,8,FALSE))</f>
        <v>38514</v>
      </c>
    </row>
    <row r="160" spans="1:6" ht="30" customHeight="1">
      <c r="A160" s="19" t="str">
        <f>IF(ISNA(VLOOKUP((ROW(A160)-15),'List of tables'!$A$4:$H$298,2,FALSE))," ",VLOOKUP((ROW(A160)-15),'List of tables'!$A$4:$H$298,2,FALSE))</f>
        <v>EXT20050614</v>
      </c>
      <c r="B160" s="22" t="str">
        <f>IF(ISNA(VLOOKUP((ROW(B160)-15),'List of tables'!$A$4:$H$298,3,FALSE))," ",VLOOKUP((ROW(B160)-15),'List of tables'!$A$4:$H$298,3,FALSE))</f>
        <v>Number of Dependent Children (Families)</v>
      </c>
      <c r="C160" s="22" t="str">
        <f>IF(ISNA(VLOOKUP((ROW(C160)-15),'List of tables'!$A$4:$E$298,5,FALSE))," ",VLOOKUP((ROW(C160)-15),'List of tables'!$A$4:$E$298,5,FALSE))</f>
        <v>NI</v>
      </c>
      <c r="D160" s="22" t="str">
        <f>IF(ISNA(VLOOKUP((ROW(D160)-15),'List of tables'!$A$4:$H$298,6,FALSE))," ",VLOOKUP((ROW(D160)-15),'List of tables'!$A$4:$H$298,6,FALSE))</f>
        <v>All families in households</v>
      </c>
      <c r="E160" s="17">
        <f>IF(ISNA(VLOOKUP((ROW(E160)-15),'List of tables'!$A$4:$H$298,7,FALSE))," ",VLOOKUP((ROW(E160)-15),'List of tables'!$A$4:$H$298,7,FALSE))</f>
        <v>1</v>
      </c>
      <c r="F160" s="21">
        <f>IF(ISNA(VLOOKUP((ROW(F160)-15),'List of tables'!$A$4:$H$298,8,FALSE))," ",VLOOKUP((ROW(F160)-15),'List of tables'!$A$4:$H$298,8,FALSE))</f>
        <v>38517</v>
      </c>
    </row>
    <row r="161" spans="1:6" ht="30" customHeight="1">
      <c r="A161" s="19" t="str">
        <f>IF(ISNA(VLOOKUP((ROW(A161)-15),'List of tables'!$A$4:$H$298,2,FALSE))," ",VLOOKUP((ROW(A161)-15),'List of tables'!$A$4:$H$298,2,FALSE))</f>
        <v>EXT20050718A</v>
      </c>
      <c r="B161" s="22" t="str">
        <f>IF(ISNA(VLOOKUP((ROW(B161)-15),'List of tables'!$A$4:$H$298,3,FALSE))," ",VLOOKUP((ROW(B161)-15),'List of tables'!$A$4:$H$298,3,FALSE))</f>
        <v>Sex and Economic Activity by Ethnic Group and Provision of Unpaid Care</v>
      </c>
      <c r="C161" s="22" t="str">
        <f>IF(ISNA(VLOOKUP((ROW(C161)-15),'List of tables'!$A$4:$E$298,5,FALSE))," ",VLOOKUP((ROW(C161)-15),'List of tables'!$A$4:$E$298,5,FALSE))</f>
        <v>NI</v>
      </c>
      <c r="D161" s="22" t="str">
        <f>IF(ISNA(VLOOKUP((ROW(D161)-15),'List of tables'!$A$4:$H$298,6,FALSE))," ",VLOOKUP((ROW(D161)-15),'List of tables'!$A$4:$H$298,6,FALSE))</f>
        <v>All persons of working age</v>
      </c>
      <c r="E161" s="17">
        <f>IF(ISNA(VLOOKUP((ROW(E161)-15),'List of tables'!$A$4:$H$298,7,FALSE))," ",VLOOKUP((ROW(E161)-15),'List of tables'!$A$4:$H$298,7,FALSE))</f>
        <v>1</v>
      </c>
      <c r="F161" s="21">
        <f>IF(ISNA(VLOOKUP((ROW(F161)-15),'List of tables'!$A$4:$H$298,8,FALSE))," ",VLOOKUP((ROW(F161)-15),'List of tables'!$A$4:$H$298,8,FALSE))</f>
        <v>38551</v>
      </c>
    </row>
    <row r="162" spans="1:6" ht="30" customHeight="1">
      <c r="A162" s="19" t="str">
        <f>IF(ISNA(VLOOKUP((ROW(A162)-15),'List of tables'!$A$4:$H$298,2,FALSE))," ",VLOOKUP((ROW(A162)-15),'List of tables'!$A$4:$H$298,2,FALSE))</f>
        <v>EXT20050718B</v>
      </c>
      <c r="B162" s="22" t="str">
        <f>IF(ISNA(VLOOKUP((ROW(B162)-15),'List of tables'!$A$4:$H$298,3,FALSE))," ",VLOOKUP((ROW(B162)-15),'List of tables'!$A$4:$H$298,3,FALSE))</f>
        <v>Sex and Economic Activity by Religion and Provision of Unpaid Care</v>
      </c>
      <c r="C162" s="22" t="str">
        <f>IF(ISNA(VLOOKUP((ROW(C162)-15),'List of tables'!$A$4:$E$298,5,FALSE))," ",VLOOKUP((ROW(C162)-15),'List of tables'!$A$4:$E$298,5,FALSE))</f>
        <v>DC</v>
      </c>
      <c r="D162" s="22" t="str">
        <f>IF(ISNA(VLOOKUP((ROW(D162)-15),'List of tables'!$A$4:$H$298,6,FALSE))," ",VLOOKUP((ROW(D162)-15),'List of tables'!$A$4:$H$298,6,FALSE))</f>
        <v>All persons of working age</v>
      </c>
      <c r="E162" s="17">
        <f>IF(ISNA(VLOOKUP((ROW(E162)-15),'List of tables'!$A$4:$H$298,7,FALSE))," ",VLOOKUP((ROW(E162)-15),'List of tables'!$A$4:$H$298,7,FALSE))</f>
        <v>1</v>
      </c>
      <c r="F162" s="21">
        <f>IF(ISNA(VLOOKUP((ROW(F162)-15),'List of tables'!$A$4:$H$298,8,FALSE))," ",VLOOKUP((ROW(F162)-15),'List of tables'!$A$4:$H$298,8,FALSE))</f>
        <v>38551</v>
      </c>
    </row>
    <row r="163" spans="1:6" ht="30" customHeight="1">
      <c r="A163" s="19" t="str">
        <f>IF(ISNA(VLOOKUP((ROW(A163)-15),'List of tables'!$A$4:$H$298,2,FALSE))," ",VLOOKUP((ROW(A163)-15),'List of tables'!$A$4:$H$298,2,FALSE))</f>
        <v>EXT20050718C</v>
      </c>
      <c r="B163" s="22" t="str">
        <f>IF(ISNA(VLOOKUP((ROW(B163)-15),'List of tables'!$A$4:$H$298,3,FALSE))," ",VLOOKUP((ROW(B163)-15),'List of tables'!$A$4:$H$298,3,FALSE))</f>
        <v>Provision of Unpaid Care and General Health by Sex and Age and Ethnic Group</v>
      </c>
      <c r="C163" s="22" t="str">
        <f>IF(ISNA(VLOOKUP((ROW(C163)-15),'List of tables'!$A$4:$E$298,5,FALSE))," ",VLOOKUP((ROW(C163)-15),'List of tables'!$A$4:$E$298,5,FALSE))</f>
        <v>DC</v>
      </c>
      <c r="D163" s="22" t="str">
        <f>IF(ISNA(VLOOKUP((ROW(D163)-15),'List of tables'!$A$4:$H$298,6,FALSE))," ",VLOOKUP((ROW(D163)-15),'List of tables'!$A$4:$H$298,6,FALSE))</f>
        <v>All persons</v>
      </c>
      <c r="E163" s="17">
        <f>IF(ISNA(VLOOKUP((ROW(E163)-15),'List of tables'!$A$4:$H$298,7,FALSE))," ",VLOOKUP((ROW(E163)-15),'List of tables'!$A$4:$H$298,7,FALSE))</f>
        <v>1</v>
      </c>
      <c r="F163" s="21">
        <f>IF(ISNA(VLOOKUP((ROW(F163)-15),'List of tables'!$A$4:$H$298,8,FALSE))," ",VLOOKUP((ROW(F163)-15),'List of tables'!$A$4:$H$298,8,FALSE))</f>
        <v>38551</v>
      </c>
    </row>
    <row r="164" spans="1:6" ht="30" customHeight="1">
      <c r="A164" s="19" t="str">
        <f>IF(ISNA(VLOOKUP((ROW(A164)-15),'List of tables'!$A$4:$H$298,2,FALSE))," ",VLOOKUP((ROW(A164)-15),'List of tables'!$A$4:$H$298,2,FALSE))</f>
        <v>EXT20050718D</v>
      </c>
      <c r="B164" s="22" t="str">
        <f>IF(ISNA(VLOOKUP((ROW(B164)-15),'List of tables'!$A$4:$H$298,3,FALSE))," ",VLOOKUP((ROW(B164)-15),'List of tables'!$A$4:$H$298,3,FALSE))</f>
        <v>Provision of Unpaid Care and General Health by Sex and Age and Religion</v>
      </c>
      <c r="C164" s="22" t="str">
        <f>IF(ISNA(VLOOKUP((ROW(C164)-15),'List of tables'!$A$4:$E$298,5,FALSE))," ",VLOOKUP((ROW(C164)-15),'List of tables'!$A$4:$E$298,5,FALSE))</f>
        <v>DC</v>
      </c>
      <c r="D164" s="22" t="str">
        <f>IF(ISNA(VLOOKUP((ROW(D164)-15),'List of tables'!$A$4:$H$298,6,FALSE))," ",VLOOKUP((ROW(D164)-15),'List of tables'!$A$4:$H$298,6,FALSE))</f>
        <v>All persons</v>
      </c>
      <c r="E164" s="17">
        <f>IF(ISNA(VLOOKUP((ROW(E164)-15),'List of tables'!$A$4:$H$298,7,FALSE))," ",VLOOKUP((ROW(E164)-15),'List of tables'!$A$4:$H$298,7,FALSE))</f>
        <v>1</v>
      </c>
      <c r="F164" s="21">
        <f>IF(ISNA(VLOOKUP((ROW(F164)-15),'List of tables'!$A$4:$H$298,8,FALSE))," ",VLOOKUP((ROW(F164)-15),'List of tables'!$A$4:$H$298,8,FALSE))</f>
        <v>38551</v>
      </c>
    </row>
    <row r="165" spans="1:6" ht="30" customHeight="1">
      <c r="A165" s="19" t="str">
        <f>IF(ISNA(VLOOKUP((ROW(A165)-15),'List of tables'!$A$4:$H$298,2,FALSE))," ",VLOOKUP((ROW(A165)-15),'List of tables'!$A$4:$H$298,2,FALSE))</f>
        <v>EXT20050718E</v>
      </c>
      <c r="B165" s="22" t="str">
        <f>IF(ISNA(VLOOKUP((ROW(B165)-15),'List of tables'!$A$4:$H$298,3,FALSE))," ",VLOOKUP((ROW(B165)-15),'List of tables'!$A$4:$H$298,3,FALSE))</f>
        <v>Sex and Economic Activity by Religion and Provision of Unpaid Care</v>
      </c>
      <c r="C165" s="22" t="str">
        <f>IF(ISNA(VLOOKUP((ROW(C165)-15),'List of tables'!$A$4:$E$298,5,FALSE))," ",VLOOKUP((ROW(C165)-15),'List of tables'!$A$4:$E$298,5,FALSE))</f>
        <v>NI</v>
      </c>
      <c r="D165" s="22" t="str">
        <f>IF(ISNA(VLOOKUP((ROW(D165)-15),'List of tables'!$A$4:$H$298,6,FALSE))," ",VLOOKUP((ROW(D165)-15),'List of tables'!$A$4:$H$298,6,FALSE))</f>
        <v>All persons of working age</v>
      </c>
      <c r="E165" s="17">
        <f>IF(ISNA(VLOOKUP((ROW(E165)-15),'List of tables'!$A$4:$H$298,7,FALSE))," ",VLOOKUP((ROW(E165)-15),'List of tables'!$A$4:$H$298,7,FALSE))</f>
        <v>1</v>
      </c>
      <c r="F165" s="21">
        <f>IF(ISNA(VLOOKUP((ROW(F165)-15),'List of tables'!$A$4:$H$298,8,FALSE))," ",VLOOKUP((ROW(F165)-15),'List of tables'!$A$4:$H$298,8,FALSE))</f>
        <v>38551</v>
      </c>
    </row>
    <row r="166" spans="1:6" ht="30" customHeight="1">
      <c r="A166" s="19" t="str">
        <f>IF(ISNA(VLOOKUP((ROW(A166)-15),'List of tables'!$A$4:$H$298,2,FALSE))," ",VLOOKUP((ROW(A166)-15),'List of tables'!$A$4:$H$298,2,FALSE))</f>
        <v>EXT20050718F</v>
      </c>
      <c r="B166" s="22" t="str">
        <f>IF(ISNA(VLOOKUP((ROW(B166)-15),'List of tables'!$A$4:$H$298,3,FALSE))," ",VLOOKUP((ROW(B166)-15),'List of tables'!$A$4:$H$298,3,FALSE))</f>
        <v>Provision of Unpaid Care and General Health by Sex and Age and Religion</v>
      </c>
      <c r="C166" s="22" t="str">
        <f>IF(ISNA(VLOOKUP((ROW(C166)-15),'List of tables'!$A$4:$E$298,5,FALSE))," ",VLOOKUP((ROW(C166)-15),'List of tables'!$A$4:$E$298,5,FALSE))</f>
        <v>NI</v>
      </c>
      <c r="D166" s="22" t="str">
        <f>IF(ISNA(VLOOKUP((ROW(D166)-15),'List of tables'!$A$4:$H$298,6,FALSE))," ",VLOOKUP((ROW(D166)-15),'List of tables'!$A$4:$H$298,6,FALSE))</f>
        <v>All persons</v>
      </c>
      <c r="E166" s="17">
        <f>IF(ISNA(VLOOKUP((ROW(E166)-15),'List of tables'!$A$4:$H$298,7,FALSE))," ",VLOOKUP((ROW(E166)-15),'List of tables'!$A$4:$H$298,7,FALSE))</f>
        <v>1</v>
      </c>
      <c r="F166" s="21">
        <f>IF(ISNA(VLOOKUP((ROW(F166)-15),'List of tables'!$A$4:$H$298,8,FALSE))," ",VLOOKUP((ROW(F166)-15),'List of tables'!$A$4:$H$298,8,FALSE))</f>
        <v>38551</v>
      </c>
    </row>
    <row r="167" spans="1:6" ht="30" customHeight="1">
      <c r="A167" s="19" t="str">
        <f>IF(ISNA(VLOOKUP((ROW(A167)-15),'List of tables'!$A$4:$H$298,2,FALSE))," ",VLOOKUP((ROW(A167)-15),'List of tables'!$A$4:$H$298,2,FALSE))</f>
        <v>EXT20050907</v>
      </c>
      <c r="B167" s="22" t="str">
        <f>IF(ISNA(VLOOKUP((ROW(B167)-15),'List of tables'!$A$4:$H$298,3,FALSE))," ",VLOOKUP((ROW(B167)-15),'List of tables'!$A$4:$H$298,3,FALSE))</f>
        <v>Industry (SIC 15 - 3 Digit Selection)</v>
      </c>
      <c r="C167" s="22" t="str">
        <f>IF(ISNA(VLOOKUP((ROW(C167)-15),'List of tables'!$A$4:$E$298,5,FALSE))," ",VLOOKUP((ROW(C167)-15),'List of tables'!$A$4:$E$298,5,FALSE))</f>
        <v>NI</v>
      </c>
      <c r="D167" s="22" t="str">
        <f>IF(ISNA(VLOOKUP((ROW(D167)-15),'List of tables'!$A$4:$H$298,6,FALSE))," ",VLOOKUP((ROW(D167)-15),'List of tables'!$A$4:$H$298,6,FALSE))</f>
        <v>All persons aged 16 to 74 in employment</v>
      </c>
      <c r="E167" s="17">
        <f>IF(ISNA(VLOOKUP((ROW(E167)-15),'List of tables'!$A$4:$H$298,7,FALSE))," ",VLOOKUP((ROW(E167)-15),'List of tables'!$A$4:$H$298,7,FALSE))</f>
        <v>1</v>
      </c>
      <c r="F167" s="21">
        <f>IF(ISNA(VLOOKUP((ROW(F167)-15),'List of tables'!$A$4:$H$298,8,FALSE))," ",VLOOKUP((ROW(F167)-15),'List of tables'!$A$4:$H$298,8,FALSE))</f>
        <v>38602</v>
      </c>
    </row>
    <row r="168" spans="1:6" ht="30" customHeight="1">
      <c r="A168" s="19" t="str">
        <f>IF(ISNA(VLOOKUP((ROW(A168)-15),'List of tables'!$A$4:$H$298,2,FALSE))," ",VLOOKUP((ROW(A168)-15),'List of tables'!$A$4:$H$298,2,FALSE))</f>
        <v>EXT20050922</v>
      </c>
      <c r="B168" s="22" t="str">
        <f>IF(ISNA(VLOOKUP((ROW(B168)-15),'List of tables'!$A$4:$H$298,3,FALSE))," ",VLOOKUP((ROW(B168)-15),'List of tables'!$A$4:$H$298,3,FALSE))</f>
        <v>Section 75 Groupings for DVLNI offices</v>
      </c>
      <c r="C168" s="22" t="str">
        <f>IF(ISNA(VLOOKUP((ROW(C168)-15),'List of tables'!$A$4:$E$298,5,FALSE))," ",VLOOKUP((ROW(C168)-15),'List of tables'!$A$4:$E$298,5,FALSE))</f>
        <v>30 MILE RADIAL SEARCH OF OA</v>
      </c>
      <c r="D168" s="22" t="str">
        <f>IF(ISNA(VLOOKUP((ROW(D168)-15),'List of tables'!$A$4:$H$298,6,FALSE))," ",VLOOKUP((ROW(D168)-15),'List of tables'!$A$4:$H$298,6,FALSE))</f>
        <v>Output Areas within a 30 mile radius of the DVLNI offices</v>
      </c>
      <c r="E168" s="17">
        <f>IF(ISNA(VLOOKUP((ROW(E168)-15),'List of tables'!$A$4:$H$298,7,FALSE))," ",VLOOKUP((ROW(E168)-15),'List of tables'!$A$4:$H$298,7,FALSE))</f>
        <v>1</v>
      </c>
      <c r="F168" s="21">
        <f>IF(ISNA(VLOOKUP((ROW(F168)-15),'List of tables'!$A$4:$H$298,8,FALSE))," ",VLOOKUP((ROW(F168)-15),'List of tables'!$A$4:$H$298,8,FALSE))</f>
        <v>38617</v>
      </c>
    </row>
    <row r="169" spans="1:6" ht="30" customHeight="1">
      <c r="A169" s="19" t="str">
        <f>IF(ISNA(VLOOKUP((ROW(A169)-15),'List of tables'!$A$4:$H$298,2,FALSE))," ",VLOOKUP((ROW(A169)-15),'List of tables'!$A$4:$H$298,2,FALSE))</f>
        <v>EXT20050928</v>
      </c>
      <c r="B169" s="22" t="str">
        <f>IF(ISNA(VLOOKUP((ROW(B169)-15),'List of tables'!$A$4:$H$298,3,FALSE))," ",VLOOKUP((ROW(B169)-15),'List of tables'!$A$4:$H$298,3,FALSE))</f>
        <v>Industry by Occupation</v>
      </c>
      <c r="C169" s="22" t="str">
        <f>IF(ISNA(VLOOKUP((ROW(C169)-15),'List of tables'!$A$4:$E$298,5,FALSE))," ",VLOOKUP((ROW(C169)-15),'List of tables'!$A$4:$E$298,5,FALSE))</f>
        <v>NI</v>
      </c>
      <c r="D169" s="22" t="str">
        <f>IF(ISNA(VLOOKUP((ROW(D169)-15),'List of tables'!$A$4:$H$298,6,FALSE))," ",VLOOKUP((ROW(D169)-15),'List of tables'!$A$4:$H$298,6,FALSE))</f>
        <v>All persons aged 16 to 74 in employment who are self-employed</v>
      </c>
      <c r="E169" s="17">
        <f>IF(ISNA(VLOOKUP((ROW(E169)-15),'List of tables'!$A$4:$H$298,7,FALSE))," ",VLOOKUP((ROW(E169)-15),'List of tables'!$A$4:$H$298,7,FALSE))</f>
        <v>1</v>
      </c>
      <c r="F169" s="21">
        <f>IF(ISNA(VLOOKUP((ROW(F169)-15),'List of tables'!$A$4:$H$298,8,FALSE))," ",VLOOKUP((ROW(F169)-15),'List of tables'!$A$4:$H$298,8,FALSE))</f>
        <v>38623</v>
      </c>
    </row>
    <row r="170" spans="1:6" ht="30" customHeight="1">
      <c r="A170" s="19" t="str">
        <f>IF(ISNA(VLOOKUP((ROW(A170)-15),'List of tables'!$A$4:$H$298,2,FALSE))," ",VLOOKUP((ROW(A170)-15),'List of tables'!$A$4:$H$298,2,FALSE))</f>
        <v>EXT20051004</v>
      </c>
      <c r="B170" s="22" t="str">
        <f>IF(ISNA(VLOOKUP((ROW(B170)-15),'List of tables'!$A$4:$H$298,3,FALSE))," ",VLOOKUP((ROW(B170)-15),'List of tables'!$A$4:$H$298,3,FALSE))</f>
        <v>Highest Level of Qualification by Community Background (Religion or Religion Brought Up In)</v>
      </c>
      <c r="C170" s="22" t="str">
        <f>IF(ISNA(VLOOKUP((ROW(C170)-15),'List of tables'!$A$4:$E$298,5,FALSE))," ",VLOOKUP((ROW(C170)-15),'List of tables'!$A$4:$E$298,5,FALSE))</f>
        <v>DC</v>
      </c>
      <c r="D170" s="22" t="str">
        <f>IF(ISNA(VLOOKUP((ROW(D170)-15),'List of tables'!$A$4:$H$298,6,FALSE))," ",VLOOKUP((ROW(D170)-15),'List of tables'!$A$4:$H$298,6,FALSE))</f>
        <v>All economically active persons of working age</v>
      </c>
      <c r="E170" s="17">
        <f>IF(ISNA(VLOOKUP((ROW(E170)-15),'List of tables'!$A$4:$H$298,7,FALSE))," ",VLOOKUP((ROW(E170)-15),'List of tables'!$A$4:$H$298,7,FALSE))</f>
        <v>1</v>
      </c>
      <c r="F170" s="21">
        <f>IF(ISNA(VLOOKUP((ROW(F170)-15),'List of tables'!$A$4:$H$298,8,FALSE))," ",VLOOKUP((ROW(F170)-15),'List of tables'!$A$4:$H$298,8,FALSE))</f>
        <v>38629</v>
      </c>
    </row>
    <row r="171" spans="1:6" ht="30" customHeight="1">
      <c r="A171" s="19" t="str">
        <f>IF(ISNA(VLOOKUP((ROW(A171)-15),'List of tables'!$A$4:$H$298,2,FALSE))," ",VLOOKUP((ROW(A171)-15),'List of tables'!$A$4:$H$298,2,FALSE))</f>
        <v>EXT20051012</v>
      </c>
      <c r="B171" s="22" t="str">
        <f>IF(ISNA(VLOOKUP((ROW(B171)-15),'List of tables'!$A$4:$H$298,3,FALSE))," ",VLOOKUP((ROW(B171)-15),'List of tables'!$A$4:$H$298,3,FALSE))</f>
        <v>Section 75 Groupings (incl Marital Status) for DVLNI offices</v>
      </c>
      <c r="C171" s="22" t="str">
        <f>IF(ISNA(VLOOKUP((ROW(C171)-15),'List of tables'!$A$4:$E$298,5,FALSE))," ",VLOOKUP((ROW(C171)-15),'List of tables'!$A$4:$E$298,5,FALSE))</f>
        <v>30 MILE RADIAL SEARCH OF OA</v>
      </c>
      <c r="D171" s="22" t="str">
        <f>IF(ISNA(VLOOKUP((ROW(D171)-15),'List of tables'!$A$4:$H$298,6,FALSE))," ",VLOOKUP((ROW(D171)-15),'List of tables'!$A$4:$H$298,6,FALSE))</f>
        <v>Output Areas within a 30 mile radius of the DVLNI offices</v>
      </c>
      <c r="E171" s="17">
        <f>IF(ISNA(VLOOKUP((ROW(E171)-15),'List of tables'!$A$4:$H$298,7,FALSE))," ",VLOOKUP((ROW(E171)-15),'List of tables'!$A$4:$H$298,7,FALSE))</f>
        <v>1</v>
      </c>
      <c r="F171" s="21">
        <f>IF(ISNA(VLOOKUP((ROW(F171)-15),'List of tables'!$A$4:$H$298,8,FALSE))," ",VLOOKUP((ROW(F171)-15),'List of tables'!$A$4:$H$298,8,FALSE))</f>
        <v>38637</v>
      </c>
    </row>
    <row r="172" spans="1:6" ht="30" customHeight="1">
      <c r="A172" s="19" t="str">
        <f>IF(ISNA(VLOOKUP((ROW(A172)-15),'List of tables'!$A$4:$H$298,2,FALSE))," ",VLOOKUP((ROW(A172)-15),'List of tables'!$A$4:$H$298,2,FALSE))</f>
        <v>EXT20051017</v>
      </c>
      <c r="B172" s="22" t="str">
        <f>IF(ISNA(VLOOKUP((ROW(B172)-15),'List of tables'!$A$4:$H$298,3,FALSE))," ",VLOOKUP((ROW(B172)-15),'List of tables'!$A$4:$H$298,3,FALSE))</f>
        <v>Age</v>
      </c>
      <c r="C172" s="22" t="str">
        <f>IF(ISNA(VLOOKUP((ROW(C172)-15),'List of tables'!$A$4:$E$298,5,FALSE))," ",VLOOKUP((ROW(C172)-15),'List of tables'!$A$4:$E$298,5,FALSE))</f>
        <v>SOA</v>
      </c>
      <c r="D172" s="22" t="str">
        <f>IF(ISNA(VLOOKUP((ROW(D172)-15),'List of tables'!$A$4:$H$298,6,FALSE))," ",VLOOKUP((ROW(D172)-15),'List of tables'!$A$4:$H$298,6,FALSE))</f>
        <v>All persons aged 0 to 18</v>
      </c>
      <c r="E172" s="17">
        <f>IF(ISNA(VLOOKUP((ROW(E172)-15),'List of tables'!$A$4:$H$298,7,FALSE))," ",VLOOKUP((ROW(E172)-15),'List of tables'!$A$4:$H$298,7,FALSE))</f>
        <v>1</v>
      </c>
      <c r="F172" s="21">
        <f>IF(ISNA(VLOOKUP((ROW(F172)-15),'List of tables'!$A$4:$H$298,8,FALSE))," ",VLOOKUP((ROW(F172)-15),'List of tables'!$A$4:$H$298,8,FALSE))</f>
        <v>38642</v>
      </c>
    </row>
    <row r="173" spans="1:6" ht="30" customHeight="1">
      <c r="A173" s="19" t="str">
        <f>IF(ISNA(VLOOKUP((ROW(A173)-15),'List of tables'!$A$4:$H$298,2,FALSE))," ",VLOOKUP((ROW(A173)-15),'List of tables'!$A$4:$H$298,2,FALSE))</f>
        <v>EXT20051017A</v>
      </c>
      <c r="B173" s="22" t="str">
        <f>IF(ISNA(VLOOKUP((ROW(B173)-15),'List of tables'!$A$4:$H$298,3,FALSE))," ",VLOOKUP((ROW(B173)-15),'List of tables'!$A$4:$H$298,3,FALSE))</f>
        <v>Industry by Occupation</v>
      </c>
      <c r="C173" s="22" t="str">
        <f>IF(ISNA(VLOOKUP((ROW(C173)-15),'List of tables'!$A$4:$E$298,5,FALSE))," ",VLOOKUP((ROW(C173)-15),'List of tables'!$A$4:$E$298,5,FALSE))</f>
        <v>NI</v>
      </c>
      <c r="D173" s="22" t="str">
        <f>IF(ISNA(VLOOKUP((ROW(D173)-15),'List of tables'!$A$4:$H$298,6,FALSE))," ",VLOOKUP((ROW(D173)-15),'List of tables'!$A$4:$H$298,6,FALSE))</f>
        <v>All persons aged 16 to 74 in employment who are self-employed</v>
      </c>
      <c r="E173" s="17">
        <f>IF(ISNA(VLOOKUP((ROW(E173)-15),'List of tables'!$A$4:$H$298,7,FALSE))," ",VLOOKUP((ROW(E173)-15),'List of tables'!$A$4:$H$298,7,FALSE))</f>
        <v>1</v>
      </c>
      <c r="F173" s="21">
        <f>IF(ISNA(VLOOKUP((ROW(F173)-15),'List of tables'!$A$4:$H$298,8,FALSE))," ",VLOOKUP((ROW(F173)-15),'List of tables'!$A$4:$H$298,8,FALSE))</f>
        <v>38642</v>
      </c>
    </row>
    <row r="174" spans="1:6" ht="30" customHeight="1">
      <c r="A174" s="19" t="str">
        <f>IF(ISNA(VLOOKUP((ROW(A174)-15),'List of tables'!$A$4:$H$298,2,FALSE))," ",VLOOKUP((ROW(A174)-15),'List of tables'!$A$4:$H$298,2,FALSE))</f>
        <v>EXT20051017B</v>
      </c>
      <c r="B174" s="22" t="str">
        <f>IF(ISNA(VLOOKUP((ROW(B174)-15),'List of tables'!$A$4:$H$298,3,FALSE))," ",VLOOKUP((ROW(B174)-15),'List of tables'!$A$4:$H$298,3,FALSE))</f>
        <v>Industry by Occupation</v>
      </c>
      <c r="C174" s="22" t="str">
        <f>IF(ISNA(VLOOKUP((ROW(C174)-15),'List of tables'!$A$4:$E$298,5,FALSE))," ",VLOOKUP((ROW(C174)-15),'List of tables'!$A$4:$E$298,5,FALSE))</f>
        <v>NI</v>
      </c>
      <c r="D174" s="22" t="str">
        <f>IF(ISNA(VLOOKUP((ROW(D174)-15),'List of tables'!$A$4:$H$298,6,FALSE))," ",VLOOKUP((ROW(D174)-15),'List of tables'!$A$4:$H$298,6,FALSE))</f>
        <v>All persons aged 16 to 74 in employment who Are employees</v>
      </c>
      <c r="E174" s="17">
        <f>IF(ISNA(VLOOKUP((ROW(E174)-15),'List of tables'!$A$4:$H$298,7,FALSE))," ",VLOOKUP((ROW(E174)-15),'List of tables'!$A$4:$H$298,7,FALSE))</f>
        <v>1</v>
      </c>
      <c r="F174" s="21">
        <f>IF(ISNA(VLOOKUP((ROW(F174)-15),'List of tables'!$A$4:$H$298,8,FALSE))," ",VLOOKUP((ROW(F174)-15),'List of tables'!$A$4:$H$298,8,FALSE))</f>
        <v>38642</v>
      </c>
    </row>
    <row r="175" spans="1:6" ht="30" customHeight="1">
      <c r="A175" s="19" t="str">
        <f>IF(ISNA(VLOOKUP((ROW(A175)-15),'List of tables'!$A$4:$H$298,2,FALSE))," ",VLOOKUP((ROW(A175)-15),'List of tables'!$A$4:$H$298,2,FALSE))</f>
        <v>EXT20051019</v>
      </c>
      <c r="B175" s="22" t="str">
        <f>IF(ISNA(VLOOKUP((ROW(B175)-15),'List of tables'!$A$4:$H$298,3,FALSE))," ",VLOOKUP((ROW(B175)-15),'List of tables'!$A$4:$H$298,3,FALSE))</f>
        <v>Age by Sex</v>
      </c>
      <c r="C175" s="22" t="str">
        <f>IF(ISNA(VLOOKUP((ROW(C175)-15),'List of tables'!$A$4:$E$298,5,FALSE))," ",VLOOKUP((ROW(C175)-15),'List of tables'!$A$4:$E$298,5,FALSE))</f>
        <v>SOA</v>
      </c>
      <c r="D175" s="22" t="str">
        <f>IF(ISNA(VLOOKUP((ROW(D175)-15),'List of tables'!$A$4:$H$298,6,FALSE))," ",VLOOKUP((ROW(D175)-15),'List of tables'!$A$4:$H$298,6,FALSE))</f>
        <v>All persons</v>
      </c>
      <c r="E175" s="17">
        <f>IF(ISNA(VLOOKUP((ROW(E175)-15),'List of tables'!$A$4:$H$298,7,FALSE))," ",VLOOKUP((ROW(E175)-15),'List of tables'!$A$4:$H$298,7,FALSE))</f>
        <v>1</v>
      </c>
      <c r="F175" s="21">
        <f>IF(ISNA(VLOOKUP((ROW(F175)-15),'List of tables'!$A$4:$H$298,8,FALSE))," ",VLOOKUP((ROW(F175)-15),'List of tables'!$A$4:$H$298,8,FALSE))</f>
        <v>38644</v>
      </c>
    </row>
    <row r="176" spans="1:6" ht="30" customHeight="1">
      <c r="A176" s="19" t="str">
        <f>IF(ISNA(VLOOKUP((ROW(A176)-15),'List of tables'!$A$4:$H$298,2,FALSE))," ",VLOOKUP((ROW(A176)-15),'List of tables'!$A$4:$H$298,2,FALSE))</f>
        <v>EXT20051024</v>
      </c>
      <c r="B176" s="22" t="str">
        <f>IF(ISNA(VLOOKUP((ROW(B176)-15),'List of tables'!$A$4:$H$298,3,FALSE))," ",VLOOKUP((ROW(B176)-15),'List of tables'!$A$4:$H$298,3,FALSE))</f>
        <v>Ethnicity by Sex and Age</v>
      </c>
      <c r="C176" s="22" t="str">
        <f>IF(ISNA(VLOOKUP((ROW(C176)-15),'List of tables'!$A$4:$E$298,5,FALSE))," ",VLOOKUP((ROW(C176)-15),'List of tables'!$A$4:$E$298,5,FALSE))</f>
        <v>WARD (BELFAST &amp; STRABANE)</v>
      </c>
      <c r="D176" s="22" t="str">
        <f>IF(ISNA(VLOOKUP((ROW(D176)-15),'List of tables'!$A$4:$H$298,6,FALSE))," ",VLOOKUP((ROW(D176)-15),'List of tables'!$A$4:$H$298,6,FALSE))</f>
        <v>All persons</v>
      </c>
      <c r="E176" s="17">
        <f>IF(ISNA(VLOOKUP((ROW(E176)-15),'List of tables'!$A$4:$H$298,7,FALSE))," ",VLOOKUP((ROW(E176)-15),'List of tables'!$A$4:$H$298,7,FALSE))</f>
        <v>1</v>
      </c>
      <c r="F176" s="21">
        <f>IF(ISNA(VLOOKUP((ROW(F176)-15),'List of tables'!$A$4:$H$298,8,FALSE))," ",VLOOKUP((ROW(F176)-15),'List of tables'!$A$4:$H$298,8,FALSE))</f>
        <v>38649</v>
      </c>
    </row>
    <row r="177" spans="1:6" ht="30" customHeight="1">
      <c r="A177" s="19" t="str">
        <f>IF(ISNA(VLOOKUP((ROW(A177)-15),'List of tables'!$A$4:$H$298,2,FALSE))," ",VLOOKUP((ROW(A177)-15),'List of tables'!$A$4:$H$298,2,FALSE))</f>
        <v>EXT20051031</v>
      </c>
      <c r="B177" s="22" t="str">
        <f>IF(ISNA(VLOOKUP((ROW(B177)-15),'List of tables'!$A$4:$H$298,3,FALSE))," ",VLOOKUP((ROW(B177)-15),'List of tables'!$A$4:$H$298,3,FALSE))</f>
        <v>Living Arrangements by Household Size</v>
      </c>
      <c r="C177" s="22" t="str">
        <f>IF(ISNA(VLOOKUP((ROW(C177)-15),'List of tables'!$A$4:$E$298,5,FALSE))," ",VLOOKUP((ROW(C177)-15),'List of tables'!$A$4:$E$298,5,FALSE))</f>
        <v>WARD (EASTERN HEALTH BOARD)</v>
      </c>
      <c r="D177" s="22" t="str">
        <f>IF(ISNA(VLOOKUP((ROW(D177)-15),'List of tables'!$A$4:$H$298,6,FALSE))," ",VLOOKUP((ROW(D177)-15),'List of tables'!$A$4:$H$298,6,FALSE))</f>
        <v>All persons aged 60 and over in households</v>
      </c>
      <c r="E177" s="17">
        <f>IF(ISNA(VLOOKUP((ROW(E177)-15),'List of tables'!$A$4:$H$298,7,FALSE))," ",VLOOKUP((ROW(E177)-15),'List of tables'!$A$4:$H$298,7,FALSE))</f>
        <v>1</v>
      </c>
      <c r="F177" s="21">
        <f>IF(ISNA(VLOOKUP((ROW(F177)-15),'List of tables'!$A$4:$H$298,8,FALSE))," ",VLOOKUP((ROW(F177)-15),'List of tables'!$A$4:$H$298,8,FALSE))</f>
        <v>38656</v>
      </c>
    </row>
    <row r="178" spans="1:6" ht="30" customHeight="1">
      <c r="A178" s="19" t="str">
        <f>IF(ISNA(VLOOKUP((ROW(A178)-15),'List of tables'!$A$4:$H$298,2,FALSE))," ",VLOOKUP((ROW(A178)-15),'List of tables'!$A$4:$H$298,2,FALSE))</f>
        <v>EXT20051110</v>
      </c>
      <c r="B178" s="22" t="str">
        <f>IF(ISNA(VLOOKUP((ROW(B178)-15),'List of tables'!$A$4:$H$298,3,FALSE))," ",VLOOKUP((ROW(B178)-15),'List of tables'!$A$4:$H$298,3,FALSE))</f>
        <v>Qualifications by Age and Sex</v>
      </c>
      <c r="C178" s="22" t="str">
        <f>IF(ISNA(VLOOKUP((ROW(C178)-15),'List of tables'!$A$4:$E$298,5,FALSE))," ",VLOOKUP((ROW(C178)-15),'List of tables'!$A$4:$E$298,5,FALSE))</f>
        <v>NORTH DOWN AND ARDS</v>
      </c>
      <c r="D178" s="22" t="str">
        <f>IF(ISNA(VLOOKUP((ROW(D178)-15),'List of tables'!$A$4:$H$298,6,FALSE))," ",VLOOKUP((ROW(D178)-15),'List of tables'!$A$4:$H$298,6,FALSE))</f>
        <v>All persons aged 16-74 in employment excluding Public Administration and Defence, Social Security, Education, Health and Social Work</v>
      </c>
      <c r="E178" s="17">
        <f>IF(ISNA(VLOOKUP((ROW(E178)-15),'List of tables'!$A$4:$H$298,7,FALSE))," ",VLOOKUP((ROW(E178)-15),'List of tables'!$A$4:$H$298,7,FALSE))</f>
        <v>1</v>
      </c>
      <c r="F178" s="21">
        <f>IF(ISNA(VLOOKUP((ROW(F178)-15),'List of tables'!$A$4:$H$298,8,FALSE))," ",VLOOKUP((ROW(F178)-15),'List of tables'!$A$4:$H$298,8,FALSE))</f>
        <v>38666</v>
      </c>
    </row>
    <row r="179" spans="1:6" ht="30" customHeight="1">
      <c r="A179" s="19" t="str">
        <f>IF(ISNA(VLOOKUP((ROW(A179)-15),'List of tables'!$A$4:$H$298,2,FALSE))," ",VLOOKUP((ROW(A179)-15),'List of tables'!$A$4:$H$298,2,FALSE))</f>
        <v>EXT20051115</v>
      </c>
      <c r="B179" s="22" t="str">
        <f>IF(ISNA(VLOOKUP((ROW(B179)-15),'List of tables'!$A$4:$H$298,3,FALSE))," ",VLOOKUP((ROW(B179)-15),'List of tables'!$A$4:$H$298,3,FALSE))</f>
        <v>Approximated Social Grade by Economic Activity and Highest Qualifications</v>
      </c>
      <c r="C179" s="22" t="str">
        <f>IF(ISNA(VLOOKUP((ROW(C179)-15),'List of tables'!$A$4:$E$298,5,FALSE))," ",VLOOKUP((ROW(C179)-15),'List of tables'!$A$4:$E$298,5,FALSE))</f>
        <v>NOTHERN IRELAND</v>
      </c>
      <c r="D179" s="22" t="str">
        <f>IF(ISNA(VLOOKUP((ROW(D179)-15),'List of tables'!$A$4:$H$298,6,FALSE))," ",VLOOKUP((ROW(D179)-15),'List of tables'!$A$4:$H$298,6,FALSE))</f>
        <v>All persons aged 16-74 in households</v>
      </c>
      <c r="E179" s="17">
        <f>IF(ISNA(VLOOKUP((ROW(E179)-15),'List of tables'!$A$4:$H$298,7,FALSE))," ",VLOOKUP((ROW(E179)-15),'List of tables'!$A$4:$H$298,7,FALSE))</f>
        <v>1</v>
      </c>
      <c r="F179" s="21">
        <f>IF(ISNA(VLOOKUP((ROW(F179)-15),'List of tables'!$A$4:$H$298,8,FALSE))," ",VLOOKUP((ROW(F179)-15),'List of tables'!$A$4:$H$298,8,FALSE))</f>
        <v>38671</v>
      </c>
    </row>
    <row r="180" spans="1:6" ht="30" customHeight="1">
      <c r="A180" s="19" t="str">
        <f>IF(ISNA(VLOOKUP((ROW(A180)-15),'List of tables'!$A$4:$H$298,2,FALSE))," ",VLOOKUP((ROW(A180)-15),'List of tables'!$A$4:$H$298,2,FALSE))</f>
        <v>EXT20051116</v>
      </c>
      <c r="B180" s="22" t="str">
        <f>IF(ISNA(VLOOKUP((ROW(B180)-15),'List of tables'!$A$4:$H$298,3,FALSE))," ",VLOOKUP((ROW(B180)-15),'List of tables'!$A$4:$H$298,3,FALSE))</f>
        <v>Religion by Age and Sex</v>
      </c>
      <c r="C180" s="22" t="str">
        <f>IF(ISNA(VLOOKUP((ROW(C180)-15),'List of tables'!$A$4:$E$298,5,FALSE))," ",VLOOKUP((ROW(C180)-15),'List of tables'!$A$4:$E$298,5,FALSE))</f>
        <v>NOTHERN IRELAND</v>
      </c>
      <c r="D180" s="22" t="str">
        <f>IF(ISNA(VLOOKUP((ROW(D180)-15),'List of tables'!$A$4:$H$298,6,FALSE))," ",VLOOKUP((ROW(D180)-15),'List of tables'!$A$4:$H$298,6,FALSE))</f>
        <v>All full-time students and schoolchildren who stated their religion as 'Muslim (Islam)'</v>
      </c>
      <c r="E180" s="17">
        <f>IF(ISNA(VLOOKUP((ROW(E180)-15),'List of tables'!$A$4:$H$298,7,FALSE))," ",VLOOKUP((ROW(E180)-15),'List of tables'!$A$4:$H$298,7,FALSE))</f>
        <v>1</v>
      </c>
      <c r="F180" s="21">
        <f>IF(ISNA(VLOOKUP((ROW(F180)-15),'List of tables'!$A$4:$H$298,8,FALSE))," ",VLOOKUP((ROW(F180)-15),'List of tables'!$A$4:$H$298,8,FALSE))</f>
        <v>38672</v>
      </c>
    </row>
    <row r="181" spans="1:6" ht="30" customHeight="1">
      <c r="A181" s="19" t="str">
        <f>IF(ISNA(VLOOKUP((ROW(A181)-15),'List of tables'!$A$4:$H$298,2,FALSE))," ",VLOOKUP((ROW(A181)-15),'List of tables'!$A$4:$H$298,2,FALSE))</f>
        <v>EXT20051117A</v>
      </c>
      <c r="B181" s="22" t="str">
        <f>IF(ISNA(VLOOKUP((ROW(B181)-15),'List of tables'!$A$4:$H$298,3,FALSE))," ",VLOOKUP((ROW(B181)-15),'List of tables'!$A$4:$H$298,3,FALSE))</f>
        <v>Religion</v>
      </c>
      <c r="C181" s="22" t="str">
        <f>IF(ISNA(VLOOKUP((ROW(C181)-15),'List of tables'!$A$4:$E$298,5,FALSE))," ",VLOOKUP((ROW(C181)-15),'List of tables'!$A$4:$E$298,5,FALSE))</f>
        <v>SOA</v>
      </c>
      <c r="D181" s="22" t="str">
        <f>IF(ISNA(VLOOKUP((ROW(D181)-15),'List of tables'!$A$4:$H$298,6,FALSE))," ",VLOOKUP((ROW(D181)-15),'List of tables'!$A$4:$H$298,6,FALSE))</f>
        <v>All persons</v>
      </c>
      <c r="E181" s="17">
        <f>IF(ISNA(VLOOKUP((ROW(E181)-15),'List of tables'!$A$4:$H$298,7,FALSE))," ",VLOOKUP((ROW(E181)-15),'List of tables'!$A$4:$H$298,7,FALSE))</f>
        <v>1</v>
      </c>
      <c r="F181" s="21">
        <f>IF(ISNA(VLOOKUP((ROW(F181)-15),'List of tables'!$A$4:$H$298,8,FALSE))," ",VLOOKUP((ROW(F181)-15),'List of tables'!$A$4:$H$298,8,FALSE))</f>
        <v>38673</v>
      </c>
    </row>
    <row r="182" spans="1:6" ht="30" customHeight="1">
      <c r="A182" s="19" t="str">
        <f>IF(ISNA(VLOOKUP((ROW(A182)-15),'List of tables'!$A$4:$H$298,2,FALSE))," ",VLOOKUP((ROW(A182)-15),'List of tables'!$A$4:$H$298,2,FALSE))</f>
        <v>EXT20051117B</v>
      </c>
      <c r="B182" s="22" t="str">
        <f>IF(ISNA(VLOOKUP((ROW(B182)-15),'List of tables'!$A$4:$H$298,3,FALSE))," ",VLOOKUP((ROW(B182)-15),'List of tables'!$A$4:$H$298,3,FALSE))</f>
        <v>Community Background by Age</v>
      </c>
      <c r="C182" s="22" t="str">
        <f>IF(ISNA(VLOOKUP((ROW(C182)-15),'List of tables'!$A$4:$E$298,5,FALSE))," ",VLOOKUP((ROW(C182)-15),'List of tables'!$A$4:$E$298,5,FALSE))</f>
        <v>SOA</v>
      </c>
      <c r="D182" s="22" t="str">
        <f>IF(ISNA(VLOOKUP((ROW(D182)-15),'List of tables'!$A$4:$H$298,6,FALSE))," ",VLOOKUP((ROW(D182)-15),'List of tables'!$A$4:$H$298,6,FALSE))</f>
        <v>All persons</v>
      </c>
      <c r="E182" s="17">
        <f>IF(ISNA(VLOOKUP((ROW(E182)-15),'List of tables'!$A$4:$H$298,7,FALSE))," ",VLOOKUP((ROW(E182)-15),'List of tables'!$A$4:$H$298,7,FALSE))</f>
        <v>1</v>
      </c>
      <c r="F182" s="21">
        <f>IF(ISNA(VLOOKUP((ROW(F182)-15),'List of tables'!$A$4:$H$298,8,FALSE))," ",VLOOKUP((ROW(F182)-15),'List of tables'!$A$4:$H$298,8,FALSE))</f>
        <v>38673</v>
      </c>
    </row>
    <row r="183" spans="1:6" ht="30" customHeight="1">
      <c r="A183" s="19" t="str">
        <f>IF(ISNA(VLOOKUP((ROW(A183)-15),'List of tables'!$A$4:$H$298,2,FALSE))," ",VLOOKUP((ROW(A183)-15),'List of tables'!$A$4:$H$298,2,FALSE))</f>
        <v>EXT20051117C</v>
      </c>
      <c r="B183" s="22" t="str">
        <f>IF(ISNA(VLOOKUP((ROW(B183)-15),'List of tables'!$A$4:$H$298,3,FALSE))," ",VLOOKUP((ROW(B183)-15),'List of tables'!$A$4:$H$298,3,FALSE))</f>
        <v>Marital Status by Age</v>
      </c>
      <c r="C183" s="22" t="str">
        <f>IF(ISNA(VLOOKUP((ROW(C183)-15),'List of tables'!$A$4:$E$298,5,FALSE))," ",VLOOKUP((ROW(C183)-15),'List of tables'!$A$4:$E$298,5,FALSE))</f>
        <v>SOA</v>
      </c>
      <c r="D183" s="22" t="str">
        <f>IF(ISNA(VLOOKUP((ROW(D183)-15),'List of tables'!$A$4:$H$298,6,FALSE))," ",VLOOKUP((ROW(D183)-15),'List of tables'!$A$4:$H$298,6,FALSE))</f>
        <v>All persons</v>
      </c>
      <c r="E183" s="17">
        <f>IF(ISNA(VLOOKUP((ROW(E183)-15),'List of tables'!$A$4:$H$298,7,FALSE))," ",VLOOKUP((ROW(E183)-15),'List of tables'!$A$4:$H$298,7,FALSE))</f>
        <v>1</v>
      </c>
      <c r="F183" s="21">
        <f>IF(ISNA(VLOOKUP((ROW(F183)-15),'List of tables'!$A$4:$H$298,8,FALSE))," ",VLOOKUP((ROW(F183)-15),'List of tables'!$A$4:$H$298,8,FALSE))</f>
        <v>38673</v>
      </c>
    </row>
    <row r="184" spans="1:6" ht="30" customHeight="1">
      <c r="A184" s="19" t="str">
        <f>IF(ISNA(VLOOKUP((ROW(A184)-15),'List of tables'!$A$4:$H$298,2,FALSE))," ",VLOOKUP((ROW(A184)-15),'List of tables'!$A$4:$H$298,2,FALSE))</f>
        <v>EXT20051117D</v>
      </c>
      <c r="B184" s="22" t="str">
        <f>IF(ISNA(VLOOKUP((ROW(B184)-15),'List of tables'!$A$4:$H$298,3,FALSE))," ",VLOOKUP((ROW(B184)-15),'List of tables'!$A$4:$H$298,3,FALSE))</f>
        <v>Economic Activity by Age</v>
      </c>
      <c r="C184" s="22" t="str">
        <f>IF(ISNA(VLOOKUP((ROW(C184)-15),'List of tables'!$A$4:$E$298,5,FALSE))," ",VLOOKUP((ROW(C184)-15),'List of tables'!$A$4:$E$298,5,FALSE))</f>
        <v>SOA</v>
      </c>
      <c r="D184" s="22" t="str">
        <f>IF(ISNA(VLOOKUP((ROW(D184)-15),'List of tables'!$A$4:$H$298,6,FALSE))," ",VLOOKUP((ROW(D184)-15),'List of tables'!$A$4:$H$298,6,FALSE))</f>
        <v>All persons aged 16-74</v>
      </c>
      <c r="E184" s="17">
        <f>IF(ISNA(VLOOKUP((ROW(E184)-15),'List of tables'!$A$4:$H$298,7,FALSE))," ",VLOOKUP((ROW(E184)-15),'List of tables'!$A$4:$H$298,7,FALSE))</f>
        <v>1</v>
      </c>
      <c r="F184" s="21">
        <f>IF(ISNA(VLOOKUP((ROW(F184)-15),'List of tables'!$A$4:$H$298,8,FALSE))," ",VLOOKUP((ROW(F184)-15),'List of tables'!$A$4:$H$298,8,FALSE))</f>
        <v>38673</v>
      </c>
    </row>
    <row r="185" spans="1:6" ht="30" customHeight="1">
      <c r="A185" s="19" t="str">
        <f>IF(ISNA(VLOOKUP((ROW(A185)-15),'List of tables'!$A$4:$H$298,2,FALSE))," ",VLOOKUP((ROW(A185)-15),'List of tables'!$A$4:$H$298,2,FALSE))</f>
        <v>EXT20051117E</v>
      </c>
      <c r="B185" s="22" t="str">
        <f>IF(ISNA(VLOOKUP((ROW(B185)-15),'List of tables'!$A$4:$H$298,3,FALSE))," ",VLOOKUP((ROW(B185)-15),'List of tables'!$A$4:$H$298,3,FALSE))</f>
        <v>NS-SeC by Age</v>
      </c>
      <c r="C185" s="22" t="str">
        <f>IF(ISNA(VLOOKUP((ROW(C185)-15),'List of tables'!$A$4:$E$298,5,FALSE))," ",VLOOKUP((ROW(C185)-15),'List of tables'!$A$4:$E$298,5,FALSE))</f>
        <v>SOA</v>
      </c>
      <c r="D185" s="22" t="str">
        <f>IF(ISNA(VLOOKUP((ROW(D185)-15),'List of tables'!$A$4:$H$298,6,FALSE))," ",VLOOKUP((ROW(D185)-15),'List of tables'!$A$4:$H$298,6,FALSE))</f>
        <v>All persons aged 16-74</v>
      </c>
      <c r="E185" s="17">
        <f>IF(ISNA(VLOOKUP((ROW(E185)-15),'List of tables'!$A$4:$H$298,7,FALSE))," ",VLOOKUP((ROW(E185)-15),'List of tables'!$A$4:$H$298,7,FALSE))</f>
        <v>1</v>
      </c>
      <c r="F185" s="21">
        <f>IF(ISNA(VLOOKUP((ROW(F185)-15),'List of tables'!$A$4:$H$298,8,FALSE))," ",VLOOKUP((ROW(F185)-15),'List of tables'!$A$4:$H$298,8,FALSE))</f>
        <v>38673</v>
      </c>
    </row>
    <row r="186" spans="1:6" ht="30" customHeight="1">
      <c r="A186" s="19" t="str">
        <f>IF(ISNA(VLOOKUP((ROW(A186)-15),'List of tables'!$A$4:$H$298,2,FALSE))," ",VLOOKUP((ROW(A186)-15),'List of tables'!$A$4:$H$298,2,FALSE))</f>
        <v>EXT20051130A</v>
      </c>
      <c r="B186" s="22" t="str">
        <f>IF(ISNA(VLOOKUP((ROW(B186)-15),'List of tables'!$A$4:$H$298,3,FALSE))," ",VLOOKUP((ROW(B186)-15),'List of tables'!$A$4:$H$298,3,FALSE))</f>
        <v>Age by Sex</v>
      </c>
      <c r="C186" s="22" t="str">
        <f>IF(ISNA(VLOOKUP((ROW(C186)-15),'List of tables'!$A$4:$E$298,5,FALSE))," ",VLOOKUP((ROW(C186)-15),'List of tables'!$A$4:$E$298,5,FALSE))</f>
        <v>NI</v>
      </c>
      <c r="D186" s="22" t="str">
        <f>IF(ISNA(VLOOKUP((ROW(D186)-15),'List of tables'!$A$4:$H$298,6,FALSE))," ",VLOOKUP((ROW(D186)-15),'List of tables'!$A$4:$H$298,6,FALSE))</f>
        <v>All persons who stated their country of birth as Australia</v>
      </c>
      <c r="E186" s="17">
        <f>IF(ISNA(VLOOKUP((ROW(E186)-15),'List of tables'!$A$4:$H$298,7,FALSE))," ",VLOOKUP((ROW(E186)-15),'List of tables'!$A$4:$H$298,7,FALSE))</f>
        <v>1</v>
      </c>
      <c r="F186" s="21">
        <f>IF(ISNA(VLOOKUP((ROW(F186)-15),'List of tables'!$A$4:$H$298,8,FALSE))," ",VLOOKUP((ROW(F186)-15),'List of tables'!$A$4:$H$298,8,FALSE))</f>
        <v>38686</v>
      </c>
    </row>
    <row r="187" spans="1:6" ht="30" customHeight="1">
      <c r="A187" s="19" t="str">
        <f>IF(ISNA(VLOOKUP((ROW(A187)-15),'List of tables'!$A$4:$H$298,2,FALSE))," ",VLOOKUP((ROW(A187)-15),'List of tables'!$A$4:$H$298,2,FALSE))</f>
        <v>EXT20051130B</v>
      </c>
      <c r="B187" s="22" t="str">
        <f>IF(ISNA(VLOOKUP((ROW(B187)-15),'List of tables'!$A$4:$H$298,3,FALSE))," ",VLOOKUP((ROW(B187)-15),'List of tables'!$A$4:$H$298,3,FALSE))</f>
        <v>Country of Birth Theme Table</v>
      </c>
      <c r="C187" s="22" t="str">
        <f>IF(ISNA(VLOOKUP((ROW(C187)-15),'List of tables'!$A$4:$E$298,5,FALSE))," ",VLOOKUP((ROW(C187)-15),'List of tables'!$A$4:$E$298,5,FALSE))</f>
        <v>NI</v>
      </c>
      <c r="D187" s="22" t="str">
        <f>IF(ISNA(VLOOKUP((ROW(D187)-15),'List of tables'!$A$4:$H$298,6,FALSE))," ",VLOOKUP((ROW(D187)-15),'List of tables'!$A$4:$H$298,6,FALSE))</f>
        <v>All persons who stated their country of birth as Australia</v>
      </c>
      <c r="E187" s="17">
        <f>IF(ISNA(VLOOKUP((ROW(E187)-15),'List of tables'!$A$4:$H$298,7,FALSE))," ",VLOOKUP((ROW(E187)-15),'List of tables'!$A$4:$H$298,7,FALSE))</f>
        <v>1</v>
      </c>
      <c r="F187" s="21">
        <f>IF(ISNA(VLOOKUP((ROW(F187)-15),'List of tables'!$A$4:$H$298,8,FALSE))," ",VLOOKUP((ROW(F187)-15),'List of tables'!$A$4:$H$298,8,FALSE))</f>
        <v>38686</v>
      </c>
    </row>
    <row r="188" spans="1:6" ht="30" customHeight="1">
      <c r="A188" s="19" t="str">
        <f>IF(ISNA(VLOOKUP((ROW(A188)-15),'List of tables'!$A$4:$H$298,2,FALSE))," ",VLOOKUP((ROW(A188)-15),'List of tables'!$A$4:$H$298,2,FALSE))</f>
        <v>EXT20051209</v>
      </c>
      <c r="B188" s="22" t="str">
        <f>IF(ISNA(VLOOKUP((ROW(B188)-15),'List of tables'!$A$4:$H$298,3,FALSE))," ",VLOOKUP((ROW(B188)-15),'List of tables'!$A$4:$H$298,3,FALSE))</f>
        <v>Ethnicity by Sex, Limiting Long-Term Illness and General Health</v>
      </c>
      <c r="C188" s="22" t="str">
        <f>IF(ISNA(VLOOKUP((ROW(C188)-15),'List of tables'!$A$4:$E$298,5,FALSE))," ",VLOOKUP((ROW(C188)-15),'List of tables'!$A$4:$E$298,5,FALSE))</f>
        <v>NI</v>
      </c>
      <c r="D188" s="22" t="str">
        <f>IF(ISNA(VLOOKUP((ROW(D188)-15),'List of tables'!$A$4:$H$298,6,FALSE))," ",VLOOKUP((ROW(D188)-15),'List of tables'!$A$4:$H$298,6,FALSE))</f>
        <v>All persons</v>
      </c>
      <c r="E188" s="17">
        <f>IF(ISNA(VLOOKUP((ROW(E188)-15),'List of tables'!$A$4:$H$298,7,FALSE))," ",VLOOKUP((ROW(E188)-15),'List of tables'!$A$4:$H$298,7,FALSE))</f>
        <v>1</v>
      </c>
      <c r="F188" s="21">
        <f>IF(ISNA(VLOOKUP((ROW(F188)-15),'List of tables'!$A$4:$H$298,8,FALSE))," ",VLOOKUP((ROW(F188)-15),'List of tables'!$A$4:$H$298,8,FALSE))</f>
        <v>38695</v>
      </c>
    </row>
    <row r="189" spans="1:6" ht="30" customHeight="1">
      <c r="A189" s="19" t="str">
        <f>IF(ISNA(VLOOKUP((ROW(A189)-15),'List of tables'!$A$4:$H$298,2,FALSE))," ",VLOOKUP((ROW(A189)-15),'List of tables'!$A$4:$H$298,2,FALSE))</f>
        <v>EXT20051213A</v>
      </c>
      <c r="B189" s="22" t="str">
        <f>IF(ISNA(VLOOKUP((ROW(B189)-15),'List of tables'!$A$4:$H$298,3,FALSE))," ",VLOOKUP((ROW(B189)-15),'List of tables'!$A$4:$H$298,3,FALSE))</f>
        <v>Economic Activity by Age (5 Year) and Highest Level of Qualifications</v>
      </c>
      <c r="C189" s="22" t="str">
        <f>IF(ISNA(VLOOKUP((ROW(C189)-15),'List of tables'!$A$4:$E$298,5,FALSE))," ",VLOOKUP((ROW(C189)-15),'List of tables'!$A$4:$E$298,5,FALSE))</f>
        <v>NI</v>
      </c>
      <c r="D189" s="22" t="str">
        <f>IF(ISNA(VLOOKUP((ROW(D189)-15),'List of tables'!$A$4:$H$298,6,FALSE))," ",VLOOKUP((ROW(D189)-15),'List of tables'!$A$4:$H$298,6,FALSE))</f>
        <v>All persons aged 16 to 74</v>
      </c>
      <c r="E189" s="17">
        <f>IF(ISNA(VLOOKUP((ROW(E189)-15),'List of tables'!$A$4:$H$298,7,FALSE))," ",VLOOKUP((ROW(E189)-15),'List of tables'!$A$4:$H$298,7,FALSE))</f>
        <v>1</v>
      </c>
      <c r="F189" s="21">
        <f>IF(ISNA(VLOOKUP((ROW(F189)-15),'List of tables'!$A$4:$H$298,8,FALSE))," ",VLOOKUP((ROW(F189)-15),'List of tables'!$A$4:$H$298,8,FALSE))</f>
        <v>38699</v>
      </c>
    </row>
    <row r="190" spans="1:6" ht="30" customHeight="1">
      <c r="A190" s="19" t="str">
        <f>IF(ISNA(VLOOKUP((ROW(A190)-15),'List of tables'!$A$4:$H$298,2,FALSE))," ",VLOOKUP((ROW(A190)-15),'List of tables'!$A$4:$H$298,2,FALSE))</f>
        <v>EXT20051213B</v>
      </c>
      <c r="B190" s="22" t="str">
        <f>IF(ISNA(VLOOKUP((ROW(B190)-15),'List of tables'!$A$4:$H$298,3,FALSE))," ",VLOOKUP((ROW(B190)-15),'List of tables'!$A$4:$H$298,3,FALSE))</f>
        <v>Occupation by Age (5 Year) and Highest Level of Qualifications</v>
      </c>
      <c r="C190" s="22" t="str">
        <f>IF(ISNA(VLOOKUP((ROW(C190)-15),'List of tables'!$A$4:$E$298,5,FALSE))," ",VLOOKUP((ROW(C190)-15),'List of tables'!$A$4:$E$298,5,FALSE))</f>
        <v>NI</v>
      </c>
      <c r="D190" s="22" t="str">
        <f>IF(ISNA(VLOOKUP((ROW(D190)-15),'List of tables'!$A$4:$H$298,6,FALSE))," ",VLOOKUP((ROW(D190)-15),'List of tables'!$A$4:$H$298,6,FALSE))</f>
        <v>All persons aged 16 to 74</v>
      </c>
      <c r="E190" s="17">
        <f>IF(ISNA(VLOOKUP((ROW(E190)-15),'List of tables'!$A$4:$H$298,7,FALSE))," ",VLOOKUP((ROW(E190)-15),'List of tables'!$A$4:$H$298,7,FALSE))</f>
        <v>1</v>
      </c>
      <c r="F190" s="21">
        <f>IF(ISNA(VLOOKUP((ROW(F190)-15),'List of tables'!$A$4:$H$298,8,FALSE))," ",VLOOKUP((ROW(F190)-15),'List of tables'!$A$4:$H$298,8,FALSE))</f>
        <v>38699</v>
      </c>
    </row>
    <row r="191" spans="1:6" ht="30" customHeight="1">
      <c r="A191" s="19" t="str">
        <f>IF(ISNA(VLOOKUP((ROW(A191)-15),'List of tables'!$A$4:$H$298,2,FALSE))," ",VLOOKUP((ROW(A191)-15),'List of tables'!$A$4:$H$298,2,FALSE))</f>
        <v>EXT20051213C</v>
      </c>
      <c r="B191" s="22" t="str">
        <f>IF(ISNA(VLOOKUP((ROW(B191)-15),'List of tables'!$A$4:$H$298,3,FALSE))," ",VLOOKUP((ROW(B191)-15),'List of tables'!$A$4:$H$298,3,FALSE))</f>
        <v>Religion</v>
      </c>
      <c r="C191" s="22" t="str">
        <f>IF(ISNA(VLOOKUP((ROW(C191)-15),'List of tables'!$A$4:$E$298,5,FALSE))," ",VLOOKUP((ROW(C191)-15),'List of tables'!$A$4:$E$298,5,FALSE))</f>
        <v>NI</v>
      </c>
      <c r="D191" s="22" t="str">
        <f>IF(ISNA(VLOOKUP((ROW(D191)-15),'List of tables'!$A$4:$H$298,6,FALSE))," ",VLOOKUP((ROW(D191)-15),'List of tables'!$A$4:$H$298,6,FALSE))</f>
        <v>All persons of working age who are economically active</v>
      </c>
      <c r="E191" s="17">
        <f>IF(ISNA(VLOOKUP((ROW(E191)-15),'List of tables'!$A$4:$H$298,7,FALSE))," ",VLOOKUP((ROW(E191)-15),'List of tables'!$A$4:$H$298,7,FALSE))</f>
        <v>1</v>
      </c>
      <c r="F191" s="21">
        <f>IF(ISNA(VLOOKUP((ROW(F191)-15),'List of tables'!$A$4:$H$298,8,FALSE))," ",VLOOKUP((ROW(F191)-15),'List of tables'!$A$4:$H$298,8,FALSE))</f>
        <v>38699</v>
      </c>
    </row>
    <row r="192" spans="1:6" ht="30" customHeight="1">
      <c r="A192" s="19" t="str">
        <f>IF(ISNA(VLOOKUP((ROW(A192)-15),'List of tables'!$A$4:$H$298,2,FALSE))," ",VLOOKUP((ROW(A192)-15),'List of tables'!$A$4:$H$298,2,FALSE))</f>
        <v>EXT20051213D</v>
      </c>
      <c r="B192" s="22" t="str">
        <f>IF(ISNA(VLOOKUP((ROW(B192)-15),'List of tables'!$A$4:$H$298,3,FALSE))," ",VLOOKUP((ROW(B192)-15),'List of tables'!$A$4:$H$298,3,FALSE))</f>
        <v>Community Background</v>
      </c>
      <c r="C192" s="22" t="str">
        <f>IF(ISNA(VLOOKUP((ROW(C192)-15),'List of tables'!$A$4:$E$298,5,FALSE))," ",VLOOKUP((ROW(C192)-15),'List of tables'!$A$4:$E$298,5,FALSE))</f>
        <v>NI</v>
      </c>
      <c r="D192" s="22" t="str">
        <f>IF(ISNA(VLOOKUP((ROW(D192)-15),'List of tables'!$A$4:$H$298,6,FALSE))," ",VLOOKUP((ROW(D192)-15),'List of tables'!$A$4:$H$298,6,FALSE))</f>
        <v>All persons of working age who are economically active</v>
      </c>
      <c r="E192" s="17">
        <f>IF(ISNA(VLOOKUP((ROW(E192)-15),'List of tables'!$A$4:$H$298,7,FALSE))," ",VLOOKUP((ROW(E192)-15),'List of tables'!$A$4:$H$298,7,FALSE))</f>
        <v>1</v>
      </c>
      <c r="F192" s="21">
        <f>IF(ISNA(VLOOKUP((ROW(F192)-15),'List of tables'!$A$4:$H$298,8,FALSE))," ",VLOOKUP((ROW(F192)-15),'List of tables'!$A$4:$H$298,8,FALSE))</f>
        <v>38699</v>
      </c>
    </row>
    <row r="193" spans="1:6" ht="30" customHeight="1">
      <c r="A193" s="19" t="str">
        <f>IF(ISNA(VLOOKUP((ROW(A193)-15),'List of tables'!$A$4:$H$298,2,FALSE))," ",VLOOKUP((ROW(A193)-15),'List of tables'!$A$4:$H$298,2,FALSE))</f>
        <v>EXT20060118</v>
      </c>
      <c r="B193" s="22" t="str">
        <f>IF(ISNA(VLOOKUP((ROW(B193)-15),'List of tables'!$A$4:$H$298,3,FALSE))," ",VLOOKUP((ROW(B193)-15),'List of tables'!$A$4:$H$298,3,FALSE))</f>
        <v>Age</v>
      </c>
      <c r="C193" s="22" t="str">
        <f>IF(ISNA(VLOOKUP((ROW(C193)-15),'List of tables'!$A$4:$E$298,5,FALSE))," ",VLOOKUP((ROW(C193)-15),'List of tables'!$A$4:$E$298,5,FALSE))</f>
        <v>WARD</v>
      </c>
      <c r="D193" s="22" t="str">
        <f>IF(ISNA(VLOOKUP((ROW(D193)-15),'List of tables'!$A$4:$H$298,6,FALSE))," ",VLOOKUP((ROW(D193)-15),'List of tables'!$A$4:$H$298,6,FALSE))</f>
        <v>All persons</v>
      </c>
      <c r="E193" s="17">
        <f>IF(ISNA(VLOOKUP((ROW(E193)-15),'List of tables'!$A$4:$H$298,7,FALSE))," ",VLOOKUP((ROW(E193)-15),'List of tables'!$A$4:$H$298,7,FALSE))</f>
        <v>1</v>
      </c>
      <c r="F193" s="21">
        <f>IF(ISNA(VLOOKUP((ROW(F193)-15),'List of tables'!$A$4:$H$298,8,FALSE))," ",VLOOKUP((ROW(F193)-15),'List of tables'!$A$4:$H$298,8,FALSE))</f>
        <v>38735</v>
      </c>
    </row>
    <row r="194" spans="1:6" ht="30" customHeight="1">
      <c r="A194" s="19" t="str">
        <f>IF(ISNA(VLOOKUP((ROW(A194)-15),'List of tables'!$A$4:$H$298,2,FALSE))," ",VLOOKUP((ROW(A194)-15),'List of tables'!$A$4:$H$298,2,FALSE))</f>
        <v>EXT20060127</v>
      </c>
      <c r="B194" s="22" t="str">
        <f>IF(ISNA(VLOOKUP((ROW(B194)-15),'List of tables'!$A$4:$H$298,3,FALSE))," ",VLOOKUP((ROW(B194)-15),'List of tables'!$A$4:$H$298,3,FALSE))</f>
        <v>Occupation (4-Digit) by Community Background</v>
      </c>
      <c r="C194" s="22" t="str">
        <f>IF(ISNA(VLOOKUP((ROW(C194)-15),'List of tables'!$A$4:$E$298,5,FALSE))," ",VLOOKUP((ROW(C194)-15),'List of tables'!$A$4:$E$298,5,FALSE))</f>
        <v>NI</v>
      </c>
      <c r="D194" s="22" t="str">
        <f>IF(ISNA(VLOOKUP((ROW(D194)-15),'List of tables'!$A$4:$H$298,6,FALSE))," ",VLOOKUP((ROW(D194)-15),'List of tables'!$A$4:$H$298,6,FALSE))</f>
        <v>All persons aged 16 to 74 in employment</v>
      </c>
      <c r="E194" s="17">
        <f>IF(ISNA(VLOOKUP((ROW(E194)-15),'List of tables'!$A$4:$H$298,7,FALSE))," ",VLOOKUP((ROW(E194)-15),'List of tables'!$A$4:$H$298,7,FALSE))</f>
        <v>1</v>
      </c>
      <c r="F194" s="21">
        <f>IF(ISNA(VLOOKUP((ROW(F194)-15),'List of tables'!$A$4:$H$298,8,FALSE))," ",VLOOKUP((ROW(F194)-15),'List of tables'!$A$4:$H$298,8,FALSE))</f>
        <v>38744</v>
      </c>
    </row>
    <row r="195" spans="1:6" ht="30" customHeight="1">
      <c r="A195" s="19" t="str">
        <f>IF(ISNA(VLOOKUP((ROW(A195)-15),'List of tables'!$A$4:$H$298,2,FALSE))," ",VLOOKUP((ROW(A195)-15),'List of tables'!$A$4:$H$298,2,FALSE))</f>
        <v>EXT20060202</v>
      </c>
      <c r="B195" s="22" t="str">
        <f>IF(ISNA(VLOOKUP((ROW(B195)-15),'List of tables'!$A$4:$H$298,3,FALSE))," ",VLOOKUP((ROW(B195)-15),'List of tables'!$A$4:$H$298,3,FALSE))</f>
        <v>Sex and Age by NS-SeC of HRP</v>
      </c>
      <c r="C195" s="22" t="str">
        <f>IF(ISNA(VLOOKUP((ROW(C195)-15),'List of tables'!$A$4:$E$298,5,FALSE))," ",VLOOKUP((ROW(C195)-15),'List of tables'!$A$4:$E$298,5,FALSE))</f>
        <v>NI</v>
      </c>
      <c r="D195" s="22" t="str">
        <f>IF(ISNA(VLOOKUP((ROW(D195)-15),'List of tables'!$A$4:$H$298,6,FALSE))," ",VLOOKUP((ROW(D195)-15),'List of tables'!$A$4:$H$298,6,FALSE))</f>
        <v>All persons in households</v>
      </c>
      <c r="E195" s="17">
        <f>IF(ISNA(VLOOKUP((ROW(E195)-15),'List of tables'!$A$4:$H$298,7,FALSE))," ",VLOOKUP((ROW(E195)-15),'List of tables'!$A$4:$H$298,7,FALSE))</f>
        <v>1</v>
      </c>
      <c r="F195" s="21">
        <f>IF(ISNA(VLOOKUP((ROW(F195)-15),'List of tables'!$A$4:$H$298,8,FALSE))," ",VLOOKUP((ROW(F195)-15),'List of tables'!$A$4:$H$298,8,FALSE))</f>
        <v>38750</v>
      </c>
    </row>
    <row r="196" spans="1:6" ht="30" customHeight="1">
      <c r="A196" s="19" t="str">
        <f>IF(ISNA(VLOOKUP((ROW(A196)-15),'List of tables'!$A$4:$H$298,2,FALSE))," ",VLOOKUP((ROW(A196)-15),'List of tables'!$A$4:$H$298,2,FALSE))</f>
        <v>EXT20060206</v>
      </c>
      <c r="B196" s="22" t="str">
        <f>IF(ISNA(VLOOKUP((ROW(B196)-15),'List of tables'!$A$4:$H$298,3,FALSE))," ",VLOOKUP((ROW(B196)-15),'List of tables'!$A$4:$H$298,3,FALSE))</f>
        <v>Sex and Age (Single Year)</v>
      </c>
      <c r="C196" s="22" t="str">
        <f>IF(ISNA(VLOOKUP((ROW(C196)-15),'List of tables'!$A$4:$E$298,5,FALSE))," ",VLOOKUP((ROW(C196)-15),'List of tables'!$A$4:$E$298,5,FALSE))</f>
        <v>SOA</v>
      </c>
      <c r="D196" s="22" t="str">
        <f>IF(ISNA(VLOOKUP((ROW(D196)-15),'List of tables'!$A$4:$H$298,6,FALSE))," ",VLOOKUP((ROW(D196)-15),'List of tables'!$A$4:$H$298,6,FALSE))</f>
        <v>All persons</v>
      </c>
      <c r="E196" s="17">
        <f>IF(ISNA(VLOOKUP((ROW(E196)-15),'List of tables'!$A$4:$H$298,7,FALSE))," ",VLOOKUP((ROW(E196)-15),'List of tables'!$A$4:$H$298,7,FALSE))</f>
        <v>1</v>
      </c>
      <c r="F196" s="21">
        <f>IF(ISNA(VLOOKUP((ROW(F196)-15),'List of tables'!$A$4:$H$298,8,FALSE))," ",VLOOKUP((ROW(F196)-15),'List of tables'!$A$4:$H$298,8,FALSE))</f>
        <v>38754</v>
      </c>
    </row>
    <row r="197" spans="1:6" ht="30" customHeight="1">
      <c r="A197" s="19" t="str">
        <f>IF(ISNA(VLOOKUP((ROW(A197)-15),'List of tables'!$A$4:$H$298,2,FALSE))," ",VLOOKUP((ROW(A197)-15),'List of tables'!$A$4:$H$298,2,FALSE))</f>
        <v>EXT20060207</v>
      </c>
      <c r="B197" s="22" t="str">
        <f>IF(ISNA(VLOOKUP((ROW(B197)-15),'List of tables'!$A$4:$H$298,3,FALSE))," ",VLOOKUP((ROW(B197)-15),'List of tables'!$A$4:$H$298,3,FALSE))</f>
        <v>Community Background by Economic Activity</v>
      </c>
      <c r="C197" s="22" t="str">
        <f>IF(ISNA(VLOOKUP((ROW(C197)-15),'List of tables'!$A$4:$E$298,5,FALSE))," ",VLOOKUP((ROW(C197)-15),'List of tables'!$A$4:$E$298,5,FALSE))</f>
        <v>NI</v>
      </c>
      <c r="D197" s="22" t="str">
        <f>IF(ISNA(VLOOKUP((ROW(D197)-15),'List of tables'!$A$4:$H$298,6,FALSE))," ",VLOOKUP((ROW(D197)-15),'List of tables'!$A$4:$H$298,6,FALSE))</f>
        <v>All persons of working age</v>
      </c>
      <c r="E197" s="17">
        <f>IF(ISNA(VLOOKUP((ROW(E197)-15),'List of tables'!$A$4:$H$298,7,FALSE))," ",VLOOKUP((ROW(E197)-15),'List of tables'!$A$4:$H$298,7,FALSE))</f>
        <v>1</v>
      </c>
      <c r="F197" s="21">
        <f>IF(ISNA(VLOOKUP((ROW(F197)-15),'List of tables'!$A$4:$H$298,8,FALSE))," ",VLOOKUP((ROW(F197)-15),'List of tables'!$A$4:$H$298,8,FALSE))</f>
        <v>38755</v>
      </c>
    </row>
    <row r="198" spans="1:6" ht="30" customHeight="1">
      <c r="A198" s="19" t="str">
        <f>IF(ISNA(VLOOKUP((ROW(A198)-15),'List of tables'!$A$4:$H$298,2,FALSE))," ",VLOOKUP((ROW(A198)-15),'List of tables'!$A$4:$H$298,2,FALSE))</f>
        <v>EXT20060208</v>
      </c>
      <c r="B198" s="22" t="str">
        <f>IF(ISNA(VLOOKUP((ROW(B198)-15),'List of tables'!$A$4:$H$298,3,FALSE))," ",VLOOKUP((ROW(B198)-15),'List of tables'!$A$4:$H$298,3,FALSE))</f>
        <v>Community Background by Occupation (4-Digit Selection)</v>
      </c>
      <c r="C198" s="22" t="str">
        <f>IF(ISNA(VLOOKUP((ROW(C198)-15),'List of tables'!$A$4:$E$298,5,FALSE))," ",VLOOKUP((ROW(C198)-15),'List of tables'!$A$4:$E$298,5,FALSE))</f>
        <v>NI</v>
      </c>
      <c r="D198" s="22" t="str">
        <f>IF(ISNA(VLOOKUP((ROW(D198)-15),'List of tables'!$A$4:$H$298,6,FALSE))," ",VLOOKUP((ROW(D198)-15),'List of tables'!$A$4:$H$298,6,FALSE))</f>
        <v>All persons aged 16 to 74 in employment</v>
      </c>
      <c r="E198" s="17">
        <f>IF(ISNA(VLOOKUP((ROW(E198)-15),'List of tables'!$A$4:$H$298,7,FALSE))," ",VLOOKUP((ROW(E198)-15),'List of tables'!$A$4:$H$298,7,FALSE))</f>
        <v>1</v>
      </c>
      <c r="F198" s="21">
        <f>IF(ISNA(VLOOKUP((ROW(F198)-15),'List of tables'!$A$4:$H$298,8,FALSE))," ",VLOOKUP((ROW(F198)-15),'List of tables'!$A$4:$H$298,8,FALSE))</f>
        <v>38756</v>
      </c>
    </row>
    <row r="199" spans="1:6" ht="30" customHeight="1">
      <c r="A199" s="19" t="str">
        <f>IF(ISNA(VLOOKUP((ROW(A199)-15),'List of tables'!$A$4:$H$298,2,FALSE))," ",VLOOKUP((ROW(A199)-15),'List of tables'!$A$4:$H$298,2,FALSE))</f>
        <v>EXT20060209</v>
      </c>
      <c r="B199" s="22" t="str">
        <f>IF(ISNA(VLOOKUP((ROW(B199)-15),'List of tables'!$A$4:$H$298,3,FALSE))," ",VLOOKUP((ROW(B199)-15),'List of tables'!$A$4:$H$298,3,FALSE))</f>
        <v>Community Background by Country of Birth</v>
      </c>
      <c r="C199" s="22" t="str">
        <f>IF(ISNA(VLOOKUP((ROW(C199)-15),'List of tables'!$A$4:$E$298,5,FALSE))," ",VLOOKUP((ROW(C199)-15),'List of tables'!$A$4:$E$298,5,FALSE))</f>
        <v>NI</v>
      </c>
      <c r="D199" s="22" t="str">
        <f>IF(ISNA(VLOOKUP((ROW(D199)-15),'List of tables'!$A$4:$H$298,6,FALSE))," ",VLOOKUP((ROW(D199)-15),'List of tables'!$A$4:$H$298,6,FALSE))</f>
        <v>All persons aged 65 and over</v>
      </c>
      <c r="E199" s="17">
        <f>IF(ISNA(VLOOKUP((ROW(E199)-15),'List of tables'!$A$4:$H$298,7,FALSE))," ",VLOOKUP((ROW(E199)-15),'List of tables'!$A$4:$H$298,7,FALSE))</f>
        <v>1</v>
      </c>
      <c r="F199" s="21">
        <f>IF(ISNA(VLOOKUP((ROW(F199)-15),'List of tables'!$A$4:$H$298,8,FALSE))," ",VLOOKUP((ROW(F199)-15),'List of tables'!$A$4:$H$298,8,FALSE))</f>
        <v>38757</v>
      </c>
    </row>
    <row r="200" spans="1:6" ht="30" customHeight="1">
      <c r="A200" s="19" t="str">
        <f>IF(ISNA(VLOOKUP((ROW(A200)-15),'List of tables'!$A$4:$H$298,2,FALSE))," ",VLOOKUP((ROW(A200)-15),'List of tables'!$A$4:$H$298,2,FALSE))</f>
        <v>EXT20060217</v>
      </c>
      <c r="B200" s="22" t="str">
        <f>IF(ISNA(VLOOKUP((ROW(B200)-15),'List of tables'!$A$4:$H$298,3,FALSE))," ",VLOOKUP((ROW(B200)-15),'List of tables'!$A$4:$H$298,3,FALSE))</f>
        <v>Religion and NS-SeC by Distance to Place of Work</v>
      </c>
      <c r="C200" s="22" t="str">
        <f>IF(ISNA(VLOOKUP((ROW(C200)-15),'List of tables'!$A$4:$E$298,5,FALSE))," ",VLOOKUP((ROW(C200)-15),'List of tables'!$A$4:$E$298,5,FALSE))</f>
        <v>NI</v>
      </c>
      <c r="D200" s="22" t="str">
        <f>IF(ISNA(VLOOKUP((ROW(D200)-15),'List of tables'!$A$4:$H$298,6,FALSE))," ",VLOOKUP((ROW(D200)-15),'List of tables'!$A$4:$H$298,6,FALSE))</f>
        <v>All persons aged 16 to 74 in employment</v>
      </c>
      <c r="E200" s="17">
        <f>IF(ISNA(VLOOKUP((ROW(E200)-15),'List of tables'!$A$4:$H$298,7,FALSE))," ",VLOOKUP((ROW(E200)-15),'List of tables'!$A$4:$H$298,7,FALSE))</f>
        <v>1</v>
      </c>
      <c r="F200" s="21">
        <f>IF(ISNA(VLOOKUP((ROW(F200)-15),'List of tables'!$A$4:$H$298,8,FALSE))," ",VLOOKUP((ROW(F200)-15),'List of tables'!$A$4:$H$298,8,FALSE))</f>
        <v>38765</v>
      </c>
    </row>
    <row r="201" spans="1:6" ht="30" customHeight="1">
      <c r="A201" s="19" t="str">
        <f>IF(ISNA(VLOOKUP((ROW(A201)-15),'List of tables'!$A$4:$H$298,2,FALSE))," ",VLOOKUP((ROW(A201)-15),'List of tables'!$A$4:$H$298,2,FALSE))</f>
        <v>EXT20060222</v>
      </c>
      <c r="B201" s="22" t="str">
        <f>IF(ISNA(VLOOKUP((ROW(B201)-15),'List of tables'!$A$4:$H$298,3,FALSE))," ",VLOOKUP((ROW(B201)-15),'List of tables'!$A$4:$H$298,3,FALSE))</f>
        <v>Theme Table on Age of All Dependent Children in Households</v>
      </c>
      <c r="C201" s="22" t="str">
        <f>IF(ISNA(VLOOKUP((ROW(C201)-15),'List of tables'!$A$4:$E$298,5,FALSE))," ",VLOOKUP((ROW(C201)-15),'List of tables'!$A$4:$E$298,5,FALSE))</f>
        <v>SOA</v>
      </c>
      <c r="D201" s="22" t="str">
        <f>IF(ISNA(VLOOKUP((ROW(D201)-15),'List of tables'!$A$4:$H$298,6,FALSE))," ",VLOOKUP((ROW(D201)-15),'List of tables'!$A$4:$H$298,6,FALSE))</f>
        <v>All dependent children in households</v>
      </c>
      <c r="E201" s="17">
        <f>IF(ISNA(VLOOKUP((ROW(E201)-15),'List of tables'!$A$4:$H$298,7,FALSE))," ",VLOOKUP((ROW(E201)-15),'List of tables'!$A$4:$H$298,7,FALSE))</f>
        <v>1</v>
      </c>
      <c r="F201" s="21">
        <f>IF(ISNA(VLOOKUP((ROW(F201)-15),'List of tables'!$A$4:$H$298,8,FALSE))," ",VLOOKUP((ROW(F201)-15),'List of tables'!$A$4:$H$298,8,FALSE))</f>
        <v>38770</v>
      </c>
    </row>
    <row r="202" spans="1:6" ht="30" customHeight="1">
      <c r="A202" s="19" t="str">
        <f>IF(ISNA(VLOOKUP((ROW(A202)-15),'List of tables'!$A$4:$H$298,2,FALSE))," ",VLOOKUP((ROW(A202)-15),'List of tables'!$A$4:$H$298,2,FALSE))</f>
        <v>EXT20060307</v>
      </c>
      <c r="B202" s="22" t="str">
        <f>IF(ISNA(VLOOKUP((ROW(B202)-15),'List of tables'!$A$4:$H$298,3,FALSE))," ",VLOOKUP((ROW(B202)-15),'List of tables'!$A$4:$H$298,3,FALSE))</f>
        <v>Variable Selections</v>
      </c>
      <c r="C202" s="22" t="str">
        <f>IF(ISNA(VLOOKUP((ROW(C202)-15),'List of tables'!$A$4:$E$298,5,FALSE))," ",VLOOKUP((ROW(C202)-15),'List of tables'!$A$4:$E$298,5,FALSE))</f>
        <v>SOA</v>
      </c>
      <c r="D202" s="22" t="str">
        <f>IF(ISNA(VLOOKUP((ROW(D202)-15),'List of tables'!$A$4:$H$298,6,FALSE))," ",VLOOKUP((ROW(D202)-15),'List of tables'!$A$4:$H$298,6,FALSE))</f>
        <v>Variant</v>
      </c>
      <c r="E202" s="17">
        <f>IF(ISNA(VLOOKUP((ROW(E202)-15),'List of tables'!$A$4:$H$298,7,FALSE))," ",VLOOKUP((ROW(E202)-15),'List of tables'!$A$4:$H$298,7,FALSE))</f>
        <v>1</v>
      </c>
      <c r="F202" s="21">
        <f>IF(ISNA(VLOOKUP((ROW(F202)-15),'List of tables'!$A$4:$H$298,8,FALSE))," ",VLOOKUP((ROW(F202)-15),'List of tables'!$A$4:$H$298,8,FALSE))</f>
        <v>38783</v>
      </c>
    </row>
    <row r="203" spans="1:6" ht="30" customHeight="1">
      <c r="A203" s="19" t="str">
        <f>IF(ISNA(VLOOKUP((ROW(A203)-15),'List of tables'!$A$4:$H$298,2,FALSE))," ",VLOOKUP((ROW(A203)-15),'List of tables'!$A$4:$H$298,2,FALSE))</f>
        <v>EXT20060308</v>
      </c>
      <c r="B203" s="22" t="str">
        <f>IF(ISNA(VLOOKUP((ROW(B203)-15),'List of tables'!$A$4:$H$298,3,FALSE))," ",VLOOKUP((ROW(B203)-15),'List of tables'!$A$4:$H$298,3,FALSE))</f>
        <v>Occupancy Rating</v>
      </c>
      <c r="C203" s="22" t="str">
        <f>IF(ISNA(VLOOKUP((ROW(C203)-15),'List of tables'!$A$4:$E$298,5,FALSE))," ",VLOOKUP((ROW(C203)-15),'List of tables'!$A$4:$E$298,5,FALSE))</f>
        <v>SOA</v>
      </c>
      <c r="D203" s="22" t="str">
        <f>IF(ISNA(VLOOKUP((ROW(D203)-15),'List of tables'!$A$4:$H$298,6,FALSE))," ",VLOOKUP((ROW(D203)-15),'List of tables'!$A$4:$H$298,6,FALSE))</f>
        <v>All pensioners in households</v>
      </c>
      <c r="E203" s="17">
        <f>IF(ISNA(VLOOKUP((ROW(E203)-15),'List of tables'!$A$4:$H$298,7,FALSE))," ",VLOOKUP((ROW(E203)-15),'List of tables'!$A$4:$H$298,7,FALSE))</f>
        <v>1</v>
      </c>
      <c r="F203" s="21">
        <f>IF(ISNA(VLOOKUP((ROW(F203)-15),'List of tables'!$A$4:$H$298,8,FALSE))," ",VLOOKUP((ROW(F203)-15),'List of tables'!$A$4:$H$298,8,FALSE))</f>
        <v>38784</v>
      </c>
    </row>
    <row r="204" spans="1:6" ht="30" customHeight="1">
      <c r="A204" s="19" t="str">
        <f>IF(ISNA(VLOOKUP((ROW(A204)-15),'List of tables'!$A$4:$H$298,2,FALSE))," ",VLOOKUP((ROW(A204)-15),'List of tables'!$A$4:$H$298,2,FALSE))</f>
        <v>EXT20060309</v>
      </c>
      <c r="B204" s="22" t="str">
        <f>IF(ISNA(VLOOKUP((ROW(B204)-15),'List of tables'!$A$4:$H$298,3,FALSE))," ",VLOOKUP((ROW(B204)-15),'List of tables'!$A$4:$H$298,3,FALSE))</f>
        <v>Accommodation Type by Number of Rooms</v>
      </c>
      <c r="C204" s="22" t="str">
        <f>IF(ISNA(VLOOKUP((ROW(C204)-15),'List of tables'!$A$4:$E$298,5,FALSE))," ",VLOOKUP((ROW(C204)-15),'List of tables'!$A$4:$E$298,5,FALSE))</f>
        <v>NI</v>
      </c>
      <c r="D204" s="22" t="str">
        <f>IF(ISNA(VLOOKUP((ROW(D204)-15),'List of tables'!$A$4:$H$298,6,FALSE))," ",VLOOKUP((ROW(D204)-15),'List of tables'!$A$4:$H$298,6,FALSE))</f>
        <v>All households</v>
      </c>
      <c r="E204" s="17">
        <f>IF(ISNA(VLOOKUP((ROW(E204)-15),'List of tables'!$A$4:$H$298,7,FALSE))," ",VLOOKUP((ROW(E204)-15),'List of tables'!$A$4:$H$298,7,FALSE))</f>
        <v>1</v>
      </c>
      <c r="F204" s="21">
        <f>IF(ISNA(VLOOKUP((ROW(F204)-15),'List of tables'!$A$4:$H$298,8,FALSE))," ",VLOOKUP((ROW(F204)-15),'List of tables'!$A$4:$H$298,8,FALSE))</f>
        <v>38785</v>
      </c>
    </row>
    <row r="205" spans="1:6" ht="30" customHeight="1">
      <c r="A205" s="19" t="str">
        <f>IF(ISNA(VLOOKUP((ROW(A205)-15),'List of tables'!$A$4:$H$298,2,FALSE))," ",VLOOKUP((ROW(A205)-15),'List of tables'!$A$4:$H$298,2,FALSE))</f>
        <v>EXT20060309AB</v>
      </c>
      <c r="B205" s="22" t="str">
        <f>IF(ISNA(VLOOKUP((ROW(B205)-15),'List of tables'!$A$4:$H$298,3,FALSE))," ",VLOOKUP((ROW(B205)-15),'List of tables'!$A$4:$H$298,3,FALSE))</f>
        <v>Health and LLTI by Sex and Age</v>
      </c>
      <c r="C205" s="22" t="str">
        <f>IF(ISNA(VLOOKUP((ROW(C205)-15),'List of tables'!$A$4:$E$298,5,FALSE))," ",VLOOKUP((ROW(C205)-15),'List of tables'!$A$4:$E$298,5,FALSE))</f>
        <v>SOA</v>
      </c>
      <c r="D205" s="22" t="str">
        <f>IF(ISNA(VLOOKUP((ROW(D205)-15),'List of tables'!$A$4:$H$298,6,FALSE))," ",VLOOKUP((ROW(D205)-15),'List of tables'!$A$4:$H$298,6,FALSE))</f>
        <v>All persons</v>
      </c>
      <c r="E205" s="17">
        <f>IF(ISNA(VLOOKUP((ROW(E205)-15),'List of tables'!$A$4:$H$298,7,FALSE))," ",VLOOKUP((ROW(E205)-15),'List of tables'!$A$4:$H$298,7,FALSE))</f>
        <v>1</v>
      </c>
      <c r="F205" s="21">
        <f>IF(ISNA(VLOOKUP((ROW(F205)-15),'List of tables'!$A$4:$H$298,8,FALSE))," ",VLOOKUP((ROW(F205)-15),'List of tables'!$A$4:$H$298,8,FALSE))</f>
        <v>38785</v>
      </c>
    </row>
    <row r="206" spans="1:6" ht="30" customHeight="1">
      <c r="A206" s="19" t="str">
        <f>IF(ISNA(VLOOKUP((ROW(A206)-15),'List of tables'!$A$4:$H$298,2,FALSE))," ",VLOOKUP((ROW(A206)-15),'List of tables'!$A$4:$H$298,2,FALSE))</f>
        <v>EXT20060315</v>
      </c>
      <c r="B206" s="22" t="str">
        <f>IF(ISNA(VLOOKUP((ROW(B206)-15),'List of tables'!$A$4:$H$298,3,FALSE))," ",VLOOKUP((ROW(B206)-15),'List of tables'!$A$4:$H$298,3,FALSE))</f>
        <v>Sex and Industry (2 Digit) by Employment Status and Hours Worked</v>
      </c>
      <c r="C206" s="22" t="str">
        <f>IF(ISNA(VLOOKUP((ROW(C206)-15),'List of tables'!$A$4:$E$298,5,FALSE))," ",VLOOKUP((ROW(C206)-15),'List of tables'!$A$4:$E$298,5,FALSE))</f>
        <v>NI</v>
      </c>
      <c r="D206" s="22" t="str">
        <f>IF(ISNA(VLOOKUP((ROW(D206)-15),'List of tables'!$A$4:$H$298,6,FALSE))," ",VLOOKUP((ROW(D206)-15),'List of tables'!$A$4:$H$298,6,FALSE))</f>
        <v>All persons aged 16 to 74 in employment</v>
      </c>
      <c r="E206" s="17">
        <f>IF(ISNA(VLOOKUP((ROW(E206)-15),'List of tables'!$A$4:$H$298,7,FALSE))," ",VLOOKUP((ROW(E206)-15),'List of tables'!$A$4:$H$298,7,FALSE))</f>
        <v>1</v>
      </c>
      <c r="F206" s="21">
        <f>IF(ISNA(VLOOKUP((ROW(F206)-15),'List of tables'!$A$4:$H$298,8,FALSE))," ",VLOOKUP((ROW(F206)-15),'List of tables'!$A$4:$H$298,8,FALSE))</f>
        <v>38791</v>
      </c>
    </row>
    <row r="207" spans="1:6" ht="30" customHeight="1">
      <c r="A207" s="19" t="str">
        <f>IF(ISNA(VLOOKUP((ROW(A207)-15),'List of tables'!$A$4:$H$298,2,FALSE))," ",VLOOKUP((ROW(A207)-15),'List of tables'!$A$4:$H$298,2,FALSE))</f>
        <v>EXT20060321A</v>
      </c>
      <c r="B207" s="22" t="str">
        <f>IF(ISNA(VLOOKUP((ROW(B207)-15),'List of tables'!$A$4:$H$298,3,FALSE))," ",VLOOKUP((ROW(B207)-15),'List of tables'!$A$4:$H$298,3,FALSE))</f>
        <v>Families</v>
      </c>
      <c r="C207" s="22" t="str">
        <f>IF(ISNA(VLOOKUP((ROW(C207)-15),'List of tables'!$A$4:$E$298,5,FALSE))," ",VLOOKUP((ROW(C207)-15),'List of tables'!$A$4:$E$298,5,FALSE))</f>
        <v>SOA</v>
      </c>
      <c r="D207" s="22" t="str">
        <f>IF(ISNA(VLOOKUP((ROW(D207)-15),'List of tables'!$A$4:$H$298,6,FALSE))," ",VLOOKUP((ROW(D207)-15),'List of tables'!$A$4:$H$298,6,FALSE))</f>
        <v>All families</v>
      </c>
      <c r="E207" s="17">
        <f>IF(ISNA(VLOOKUP((ROW(E207)-15),'List of tables'!$A$4:$H$298,7,FALSE))," ",VLOOKUP((ROW(E207)-15),'List of tables'!$A$4:$H$298,7,FALSE))</f>
        <v>1</v>
      </c>
      <c r="F207" s="21">
        <f>IF(ISNA(VLOOKUP((ROW(F207)-15),'List of tables'!$A$4:$H$298,8,FALSE))," ",VLOOKUP((ROW(F207)-15),'List of tables'!$A$4:$H$298,8,FALSE))</f>
        <v>38797</v>
      </c>
    </row>
    <row r="208" spans="1:6" ht="30" customHeight="1">
      <c r="A208" s="19" t="str">
        <f>IF(ISNA(VLOOKUP((ROW(A208)-15),'List of tables'!$A$4:$H$298,2,FALSE))," ",VLOOKUP((ROW(A208)-15),'List of tables'!$A$4:$H$298,2,FALSE))</f>
        <v>EXT20060321B</v>
      </c>
      <c r="B208" s="22" t="str">
        <f>IF(ISNA(VLOOKUP((ROW(B208)-15),'List of tables'!$A$4:$H$298,3,FALSE))," ",VLOOKUP((ROW(B208)-15),'List of tables'!$A$4:$H$298,3,FALSE))</f>
        <v>Pensioners</v>
      </c>
      <c r="C208" s="22" t="str">
        <f>IF(ISNA(VLOOKUP((ROW(C208)-15),'List of tables'!$A$4:$E$298,5,FALSE))," ",VLOOKUP((ROW(C208)-15),'List of tables'!$A$4:$E$298,5,FALSE))</f>
        <v>SOA</v>
      </c>
      <c r="D208" s="22" t="str">
        <f>IF(ISNA(VLOOKUP((ROW(D208)-15),'List of tables'!$A$4:$H$298,6,FALSE))," ",VLOOKUP((ROW(D208)-15),'List of tables'!$A$4:$H$298,6,FALSE))</f>
        <v>All pensioners</v>
      </c>
      <c r="E208" s="17">
        <f>IF(ISNA(VLOOKUP((ROW(E208)-15),'List of tables'!$A$4:$H$298,7,FALSE))," ",VLOOKUP((ROW(E208)-15),'List of tables'!$A$4:$H$298,7,FALSE))</f>
        <v>1</v>
      </c>
      <c r="F208" s="21">
        <f>IF(ISNA(VLOOKUP((ROW(F208)-15),'List of tables'!$A$4:$H$298,8,FALSE))," ",VLOOKUP((ROW(F208)-15),'List of tables'!$A$4:$H$298,8,FALSE))</f>
        <v>38797</v>
      </c>
    </row>
    <row r="209" spans="1:6" ht="30" customHeight="1">
      <c r="A209" s="19" t="str">
        <f>IF(ISNA(VLOOKUP((ROW(A209)-15),'List of tables'!$A$4:$H$298,2,FALSE))," ",VLOOKUP((ROW(A209)-15),'List of tables'!$A$4:$H$298,2,FALSE))</f>
        <v>EXT20060322</v>
      </c>
      <c r="B209" s="22" t="str">
        <f>IF(ISNA(VLOOKUP((ROW(B209)-15),'List of tables'!$A$4:$H$298,3,FALSE))," ",VLOOKUP((ROW(B209)-15),'List of tables'!$A$4:$H$298,3,FALSE))</f>
        <v>Ethnicity by Age</v>
      </c>
      <c r="C209" s="22" t="str">
        <f>IF(ISNA(VLOOKUP((ROW(C209)-15),'List of tables'!$A$4:$E$298,5,FALSE))," ",VLOOKUP((ROW(C209)-15),'List of tables'!$A$4:$E$298,5,FALSE))</f>
        <v>NI</v>
      </c>
      <c r="D209" s="22" t="str">
        <f>IF(ISNA(VLOOKUP((ROW(D209)-15),'List of tables'!$A$4:$H$298,6,FALSE))," ",VLOOKUP((ROW(D209)-15),'List of tables'!$A$4:$H$298,6,FALSE))</f>
        <v>All persons</v>
      </c>
      <c r="E209" s="17">
        <f>IF(ISNA(VLOOKUP((ROW(E209)-15),'List of tables'!$A$4:$H$298,7,FALSE))," ",VLOOKUP((ROW(E209)-15),'List of tables'!$A$4:$H$298,7,FALSE))</f>
        <v>1</v>
      </c>
      <c r="F209" s="21">
        <f>IF(ISNA(VLOOKUP((ROW(F209)-15),'List of tables'!$A$4:$H$298,8,FALSE))," ",VLOOKUP((ROW(F209)-15),'List of tables'!$A$4:$H$298,8,FALSE))</f>
        <v>38798</v>
      </c>
    </row>
    <row r="210" spans="1:6" ht="30" customHeight="1">
      <c r="A210" s="19" t="str">
        <f>IF(ISNA(VLOOKUP((ROW(A210)-15),'List of tables'!$A$4:$H$298,2,FALSE))," ",VLOOKUP((ROW(A210)-15),'List of tables'!$A$4:$H$298,2,FALSE))</f>
        <v>EXT20060323</v>
      </c>
      <c r="B210" s="22" t="str">
        <f>IF(ISNA(VLOOKUP((ROW(B210)-15),'List of tables'!$A$4:$H$298,3,FALSE))," ",VLOOKUP((ROW(B210)-15),'List of tables'!$A$4:$H$298,3,FALSE))</f>
        <v>Dependent Children in Households</v>
      </c>
      <c r="C210" s="22" t="str">
        <f>IF(ISNA(VLOOKUP((ROW(C210)-15),'List of tables'!$A$4:$E$298,5,FALSE))," ",VLOOKUP((ROW(C210)-15),'List of tables'!$A$4:$E$298,5,FALSE))</f>
        <v>SOA</v>
      </c>
      <c r="D210" s="22" t="str">
        <f>IF(ISNA(VLOOKUP((ROW(D210)-15),'List of tables'!$A$4:$H$298,6,FALSE))," ",VLOOKUP((ROW(D210)-15),'List of tables'!$A$4:$H$298,6,FALSE))</f>
        <v>All dependent children in lone parent households</v>
      </c>
      <c r="E210" s="17">
        <f>IF(ISNA(VLOOKUP((ROW(E210)-15),'List of tables'!$A$4:$H$298,7,FALSE))," ",VLOOKUP((ROW(E210)-15),'List of tables'!$A$4:$H$298,7,FALSE))</f>
        <v>1</v>
      </c>
      <c r="F210" s="21">
        <f>IF(ISNA(VLOOKUP((ROW(F210)-15),'List of tables'!$A$4:$H$298,8,FALSE))," ",VLOOKUP((ROW(F210)-15),'List of tables'!$A$4:$H$298,8,FALSE))</f>
        <v>38799</v>
      </c>
    </row>
    <row r="211" spans="1:6" ht="30" customHeight="1">
      <c r="A211" s="19" t="str">
        <f>IF(ISNA(VLOOKUP((ROW(A211)-15),'List of tables'!$A$4:$H$298,2,FALSE))," ",VLOOKUP((ROW(A211)-15),'List of tables'!$A$4:$H$298,2,FALSE))</f>
        <v>EXT20060327</v>
      </c>
      <c r="B211" s="22" t="str">
        <f>IF(ISNA(VLOOKUP((ROW(B211)-15),'List of tables'!$A$4:$H$298,3,FALSE))," ",VLOOKUP((ROW(B211)-15),'List of tables'!$A$4:$H$298,3,FALSE))</f>
        <v>Economic Activity by Religion</v>
      </c>
      <c r="C211" s="22" t="str">
        <f>IF(ISNA(VLOOKUP((ROW(C211)-15),'List of tables'!$A$4:$E$298,5,FALSE))," ",VLOOKUP((ROW(C211)-15),'List of tables'!$A$4:$E$298,5,FALSE))</f>
        <v>DC</v>
      </c>
      <c r="D211" s="22" t="str">
        <f>IF(ISNA(VLOOKUP((ROW(D211)-15),'List of tables'!$A$4:$H$298,6,FALSE))," ",VLOOKUP((ROW(D211)-15),'List of tables'!$A$4:$H$298,6,FALSE))</f>
        <v>All persons of working age</v>
      </c>
      <c r="E211" s="17">
        <f>IF(ISNA(VLOOKUP((ROW(E211)-15),'List of tables'!$A$4:$H$298,7,FALSE))," ",VLOOKUP((ROW(E211)-15),'List of tables'!$A$4:$H$298,7,FALSE))</f>
        <v>1</v>
      </c>
      <c r="F211" s="21">
        <f>IF(ISNA(VLOOKUP((ROW(F211)-15),'List of tables'!$A$4:$H$298,8,FALSE))," ",VLOOKUP((ROW(F211)-15),'List of tables'!$A$4:$H$298,8,FALSE))</f>
        <v>38803</v>
      </c>
    </row>
    <row r="212" spans="1:6" ht="30" customHeight="1">
      <c r="A212" s="19" t="str">
        <f>IF(ISNA(VLOOKUP((ROW(A212)-15),'List of tables'!$A$4:$H$298,2,FALSE))," ",VLOOKUP((ROW(A212)-15),'List of tables'!$A$4:$H$298,2,FALSE))</f>
        <v>EXT20060330</v>
      </c>
      <c r="B212" s="22" t="str">
        <f>IF(ISNA(VLOOKUP((ROW(B212)-15),'List of tables'!$A$4:$H$298,3,FALSE))," ",VLOOKUP((ROW(B212)-15),'List of tables'!$A$4:$H$298,3,FALSE))</f>
        <v>Age by Sex and Industry (Workplace Population)</v>
      </c>
      <c r="C212" s="22" t="str">
        <f>IF(ISNA(VLOOKUP((ROW(C212)-15),'List of tables'!$A$4:$E$298,5,FALSE))," ",VLOOKUP((ROW(C212)-15),'List of tables'!$A$4:$E$298,5,FALSE))</f>
        <v>DC</v>
      </c>
      <c r="D212" s="22" t="str">
        <f>IF(ISNA(VLOOKUP((ROW(D212)-15),'List of tables'!$A$4:$H$298,6,FALSE))," ",VLOOKUP((ROW(D212)-15),'List of tables'!$A$4:$H$298,6,FALSE))</f>
        <v>All persons aged 16 to 74 in employment in the area</v>
      </c>
      <c r="E212" s="17">
        <f>IF(ISNA(VLOOKUP((ROW(E212)-15),'List of tables'!$A$4:$H$298,7,FALSE))," ",VLOOKUP((ROW(E212)-15),'List of tables'!$A$4:$H$298,7,FALSE))</f>
        <v>1</v>
      </c>
      <c r="F212" s="21">
        <f>IF(ISNA(VLOOKUP((ROW(F212)-15),'List of tables'!$A$4:$H$298,8,FALSE))," ",VLOOKUP((ROW(F212)-15),'List of tables'!$A$4:$H$298,8,FALSE))</f>
        <v>38806</v>
      </c>
    </row>
    <row r="213" spans="1:6" ht="30" customHeight="1">
      <c r="A213" s="19" t="str">
        <f>IF(ISNA(VLOOKUP((ROW(A213)-15),'List of tables'!$A$4:$H$298,2,FALSE))," ",VLOOKUP((ROW(A213)-15),'List of tables'!$A$4:$H$298,2,FALSE))</f>
        <v>EXT20060414</v>
      </c>
      <c r="B213" s="22" t="str">
        <f>IF(ISNA(VLOOKUP((ROW(B213)-15),'List of tables'!$A$4:$H$298,3,FALSE))," ",VLOOKUP((ROW(B213)-15),'List of tables'!$A$4:$H$298,3,FALSE))</f>
        <v>Theme Table on Country of Birth</v>
      </c>
      <c r="C213" s="22" t="str">
        <f>IF(ISNA(VLOOKUP((ROW(C213)-15),'List of tables'!$A$4:$E$298,5,FALSE))," ",VLOOKUP((ROW(C213)-15),'List of tables'!$A$4:$E$298,5,FALSE))</f>
        <v>NI</v>
      </c>
      <c r="D213" s="22" t="str">
        <f>IF(ISNA(VLOOKUP((ROW(D213)-15),'List of tables'!$A$4:$H$298,6,FALSE))," ",VLOOKUP((ROW(D213)-15),'List of tables'!$A$4:$H$298,6,FALSE))</f>
        <v>All persons</v>
      </c>
      <c r="E213" s="17">
        <f>IF(ISNA(VLOOKUP((ROW(E213)-15),'List of tables'!$A$4:$H$298,7,FALSE))," ",VLOOKUP((ROW(E213)-15),'List of tables'!$A$4:$H$298,7,FALSE))</f>
        <v>1</v>
      </c>
      <c r="F213" s="21">
        <f>IF(ISNA(VLOOKUP((ROW(F213)-15),'List of tables'!$A$4:$H$298,8,FALSE))," ",VLOOKUP((ROW(F213)-15),'List of tables'!$A$4:$H$298,8,FALSE))</f>
        <v>38821</v>
      </c>
    </row>
    <row r="214" spans="1:6" ht="30" customHeight="1">
      <c r="A214" s="19" t="str">
        <f>IF(ISNA(VLOOKUP((ROW(A214)-15),'List of tables'!$A$4:$H$298,2,FALSE))," ",VLOOKUP((ROW(A214)-15),'List of tables'!$A$4:$H$298,2,FALSE))</f>
        <v>EXT20060425</v>
      </c>
      <c r="B214" s="22" t="str">
        <f>IF(ISNA(VLOOKUP((ROW(B214)-15),'List of tables'!$A$4:$H$298,3,FALSE))," ",VLOOKUP((ROW(B214)-15),'List of tables'!$A$4:$H$298,3,FALSE))</f>
        <v>Theme Table on Parents</v>
      </c>
      <c r="C214" s="22" t="str">
        <f>IF(ISNA(VLOOKUP((ROW(C214)-15),'List of tables'!$A$4:$E$298,5,FALSE))," ",VLOOKUP((ROW(C214)-15),'List of tables'!$A$4:$E$298,5,FALSE))</f>
        <v>NI</v>
      </c>
      <c r="D214" s="22" t="str">
        <f>IF(ISNA(VLOOKUP((ROW(D214)-15),'List of tables'!$A$4:$H$298,6,FALSE))," ",VLOOKUP((ROW(D214)-15),'List of tables'!$A$4:$H$298,6,FALSE))</f>
        <v>All parents with dependent children</v>
      </c>
      <c r="E214" s="17">
        <f>IF(ISNA(VLOOKUP((ROW(E214)-15),'List of tables'!$A$4:$H$298,7,FALSE))," ",VLOOKUP((ROW(E214)-15),'List of tables'!$A$4:$H$298,7,FALSE))</f>
        <v>1</v>
      </c>
      <c r="F214" s="21">
        <f>IF(ISNA(VLOOKUP((ROW(F214)-15),'List of tables'!$A$4:$H$298,8,FALSE))," ",VLOOKUP((ROW(F214)-15),'List of tables'!$A$4:$H$298,8,FALSE))</f>
        <v>38832</v>
      </c>
    </row>
    <row r="215" spans="1:6" ht="30" customHeight="1">
      <c r="A215" s="19" t="str">
        <f>IF(ISNA(VLOOKUP((ROW(A215)-15),'List of tables'!$A$4:$H$298,2,FALSE))," ",VLOOKUP((ROW(A215)-15),'List of tables'!$A$4:$H$298,2,FALSE))</f>
        <v>EXT20060505</v>
      </c>
      <c r="B215" s="22" t="str">
        <f>IF(ISNA(VLOOKUP((ROW(B215)-15),'List of tables'!$A$4:$H$298,3,FALSE))," ",VLOOKUP((ROW(B215)-15),'List of tables'!$A$4:$H$298,3,FALSE))</f>
        <v>Age of Parents by Number and Age of Dependent Children</v>
      </c>
      <c r="C215" s="22" t="str">
        <f>IF(ISNA(VLOOKUP((ROW(C215)-15),'List of tables'!$A$4:$E$298,5,FALSE))," ",VLOOKUP((ROW(C215)-15),'List of tables'!$A$4:$E$298,5,FALSE))</f>
        <v>HSSB</v>
      </c>
      <c r="D215" s="22" t="str">
        <f>IF(ISNA(VLOOKUP((ROW(D215)-15),'List of tables'!$A$4:$H$298,6,FALSE))," ",VLOOKUP((ROW(D215)-15),'List of tables'!$A$4:$H$298,6,FALSE))</f>
        <v>All parents (aged 16 to 74 not in employment the week before the Census) with dependent children</v>
      </c>
      <c r="E215" s="17">
        <f>IF(ISNA(VLOOKUP((ROW(E215)-15),'List of tables'!$A$4:$H$298,7,FALSE))," ",VLOOKUP((ROW(E215)-15),'List of tables'!$A$4:$H$298,7,FALSE))</f>
        <v>1</v>
      </c>
      <c r="F215" s="21">
        <f>IF(ISNA(VLOOKUP((ROW(F215)-15),'List of tables'!$A$4:$H$298,8,FALSE))," ",VLOOKUP((ROW(F215)-15),'List of tables'!$A$4:$H$298,8,FALSE))</f>
        <v>38842</v>
      </c>
    </row>
    <row r="216" spans="1:6" ht="30" customHeight="1">
      <c r="A216" s="19" t="str">
        <f>IF(ISNA(VLOOKUP((ROW(A216)-15),'List of tables'!$A$4:$H$298,2,FALSE))," ",VLOOKUP((ROW(A216)-15),'List of tables'!$A$4:$H$298,2,FALSE))</f>
        <v>EXT20060508</v>
      </c>
      <c r="B216" s="22" t="str">
        <f>IF(ISNA(VLOOKUP((ROW(B216)-15),'List of tables'!$A$4:$H$298,3,FALSE))," ",VLOOKUP((ROW(B216)-15),'List of tables'!$A$4:$H$298,3,FALSE))</f>
        <v>Community Background of Spouse</v>
      </c>
      <c r="C216" s="22" t="str">
        <f>IF(ISNA(VLOOKUP((ROW(C216)-15),'List of tables'!$A$4:$E$298,5,FALSE))," ",VLOOKUP((ROW(C216)-15),'List of tables'!$A$4:$E$298,5,FALSE))</f>
        <v>NI</v>
      </c>
      <c r="D216" s="22" t="str">
        <f>IF(ISNA(VLOOKUP((ROW(D216)-15),'List of tables'!$A$4:$H$298,6,FALSE))," ",VLOOKUP((ROW(D216)-15),'List of tables'!$A$4:$H$298,6,FALSE))</f>
        <v>All married couple families</v>
      </c>
      <c r="E216" s="17">
        <f>IF(ISNA(VLOOKUP((ROW(E216)-15),'List of tables'!$A$4:$H$298,7,FALSE))," ",VLOOKUP((ROW(E216)-15),'List of tables'!$A$4:$H$298,7,FALSE))</f>
        <v>1</v>
      </c>
      <c r="F216" s="21">
        <f>IF(ISNA(VLOOKUP((ROW(F216)-15),'List of tables'!$A$4:$H$298,8,FALSE))," ",VLOOKUP((ROW(F216)-15),'List of tables'!$A$4:$H$298,8,FALSE))</f>
        <v>38845</v>
      </c>
    </row>
    <row r="217" spans="1:6" ht="30" customHeight="1">
      <c r="A217" s="19" t="str">
        <f>IF(ISNA(VLOOKUP((ROW(A217)-15),'List of tables'!$A$4:$H$298,2,FALSE))," ",VLOOKUP((ROW(A217)-15),'List of tables'!$A$4:$H$298,2,FALSE))</f>
        <v>EXT20060515</v>
      </c>
      <c r="B217" s="22" t="str">
        <f>IF(ISNA(VLOOKUP((ROW(B217)-15),'List of tables'!$A$4:$H$298,3,FALSE))," ",VLOOKUP((ROW(B217)-15),'List of tables'!$A$4:$H$298,3,FALSE))</f>
        <v>Theme Table on Border Region</v>
      </c>
      <c r="C217" s="22" t="str">
        <f>IF(ISNA(VLOOKUP((ROW(C217)-15),'List of tables'!$A$4:$E$298,5,FALSE))," ",VLOOKUP((ROW(C217)-15),'List of tables'!$A$4:$E$298,5,FALSE))</f>
        <v>OA SELECTION</v>
      </c>
      <c r="D217" s="22" t="str">
        <f>IF(ISNA(VLOOKUP((ROW(D217)-15),'List of tables'!$A$4:$H$298,6,FALSE))," ",VLOOKUP((ROW(D217)-15),'List of tables'!$A$4:$H$298,6,FALSE))</f>
        <v>All persons aged 65 and over</v>
      </c>
      <c r="E217" s="17">
        <f>IF(ISNA(VLOOKUP((ROW(E217)-15),'List of tables'!$A$4:$H$298,7,FALSE))," ",VLOOKUP((ROW(E217)-15),'List of tables'!$A$4:$H$298,7,FALSE))</f>
        <v>1</v>
      </c>
      <c r="F217" s="21">
        <f>IF(ISNA(VLOOKUP((ROW(F217)-15),'List of tables'!$A$4:$H$298,8,FALSE))," ",VLOOKUP((ROW(F217)-15),'List of tables'!$A$4:$H$298,8,FALSE))</f>
        <v>38852</v>
      </c>
    </row>
    <row r="218" spans="1:6" ht="30" customHeight="1">
      <c r="A218" s="19" t="str">
        <f>IF(ISNA(VLOOKUP((ROW(A218)-15),'List of tables'!$A$4:$H$298,2,FALSE))," ",VLOOKUP((ROW(A218)-15),'List of tables'!$A$4:$H$298,2,FALSE))</f>
        <v>EXT20060515A</v>
      </c>
      <c r="B218" s="22" t="str">
        <f>IF(ISNA(VLOOKUP((ROW(B218)-15),'List of tables'!$A$4:$H$298,3,FALSE))," ",VLOOKUP((ROW(B218)-15),'List of tables'!$A$4:$H$298,3,FALSE))</f>
        <v>Country of Birth for Border Region</v>
      </c>
      <c r="C218" s="22" t="str">
        <f>IF(ISNA(VLOOKUP((ROW(C218)-15),'List of tables'!$A$4:$E$298,5,FALSE))," ",VLOOKUP((ROW(C218)-15),'List of tables'!$A$4:$E$298,5,FALSE))</f>
        <v>OA SELECTION</v>
      </c>
      <c r="D218" s="22" t="str">
        <f>IF(ISNA(VLOOKUP((ROW(D218)-15),'List of tables'!$A$4:$H$298,6,FALSE))," ",VLOOKUP((ROW(D218)-15),'List of tables'!$A$4:$H$298,6,FALSE))</f>
        <v>All persons aged 65 and over</v>
      </c>
      <c r="E218" s="17">
        <f>IF(ISNA(VLOOKUP((ROW(E218)-15),'List of tables'!$A$4:$H$298,7,FALSE))," ",VLOOKUP((ROW(E218)-15),'List of tables'!$A$4:$H$298,7,FALSE))</f>
        <v>1</v>
      </c>
      <c r="F218" s="21">
        <f>IF(ISNA(VLOOKUP((ROW(F218)-15),'List of tables'!$A$4:$H$298,8,FALSE))," ",VLOOKUP((ROW(F218)-15),'List of tables'!$A$4:$H$298,8,FALSE))</f>
        <v>38852</v>
      </c>
    </row>
    <row r="219" spans="1:6" ht="30" customHeight="1">
      <c r="A219" s="19" t="str">
        <f>IF(ISNA(VLOOKUP((ROW(A219)-15),'List of tables'!$A$4:$H$298,2,FALSE))," ",VLOOKUP((ROW(A219)-15),'List of tables'!$A$4:$H$298,2,FALSE))</f>
        <v>EXT20060515B</v>
      </c>
      <c r="B219" s="22" t="str">
        <f>IF(ISNA(VLOOKUP((ROW(B219)-15),'List of tables'!$A$4:$H$298,3,FALSE))," ",VLOOKUP((ROW(B219)-15),'List of tables'!$A$4:$H$298,3,FALSE))</f>
        <v>Household Dependents and Carers</v>
      </c>
      <c r="C219" s="22" t="str">
        <f>IF(ISNA(VLOOKUP((ROW(C219)-15),'List of tables'!$A$4:$E$298,5,FALSE))," ",VLOOKUP((ROW(C219)-15),'List of tables'!$A$4:$E$298,5,FALSE))</f>
        <v>NI</v>
      </c>
      <c r="D219" s="22" t="str">
        <f>IF(ISNA(VLOOKUP((ROW(D219)-15),'List of tables'!$A$4:$H$298,6,FALSE))," ",VLOOKUP((ROW(D219)-15),'List of tables'!$A$4:$H$298,6,FALSE))</f>
        <v>All persons aged 65 and over in households</v>
      </c>
      <c r="E219" s="17">
        <f>IF(ISNA(VLOOKUP((ROW(E219)-15),'List of tables'!$A$4:$H$298,7,FALSE))," ",VLOOKUP((ROW(E219)-15),'List of tables'!$A$4:$H$298,7,FALSE))</f>
        <v>1</v>
      </c>
      <c r="F219" s="21">
        <f>IF(ISNA(VLOOKUP((ROW(F219)-15),'List of tables'!$A$4:$H$298,8,FALSE))," ",VLOOKUP((ROW(F219)-15),'List of tables'!$A$4:$H$298,8,FALSE))</f>
        <v>38852</v>
      </c>
    </row>
    <row r="220" spans="1:6" ht="30" customHeight="1">
      <c r="A220" s="19" t="str">
        <f>IF(ISNA(VLOOKUP((ROW(A220)-15),'List of tables'!$A$4:$H$298,2,FALSE))," ",VLOOKUP((ROW(A220)-15),'List of tables'!$A$4:$H$298,2,FALSE))</f>
        <v>EXT20060627</v>
      </c>
      <c r="B220" s="22" t="str">
        <f>IF(ISNA(VLOOKUP((ROW(B220)-15),'List of tables'!$A$4:$H$298,3,FALSE))," ",VLOOKUP((ROW(B220)-15),'List of tables'!$A$4:$H$298,3,FALSE))</f>
        <v>Religion by Qualifications</v>
      </c>
      <c r="C220" s="22" t="str">
        <f>IF(ISNA(VLOOKUP((ROW(C220)-15),'List of tables'!$A$4:$E$298,5,FALSE))," ",VLOOKUP((ROW(C220)-15),'List of tables'!$A$4:$E$298,5,FALSE))</f>
        <v>NI</v>
      </c>
      <c r="D220" s="22" t="str">
        <f>IF(ISNA(VLOOKUP((ROW(D220)-15),'List of tables'!$A$4:$H$298,6,FALSE))," ",VLOOKUP((ROW(D220)-15),'List of tables'!$A$4:$H$298,6,FALSE))</f>
        <v>All parents aged 16 to 74 with dependent children</v>
      </c>
      <c r="E220" s="17">
        <f>IF(ISNA(VLOOKUP((ROW(E220)-15),'List of tables'!$A$4:$H$298,7,FALSE))," ",VLOOKUP((ROW(E220)-15),'List of tables'!$A$4:$H$298,7,FALSE))</f>
        <v>1</v>
      </c>
      <c r="F220" s="21">
        <f>IF(ISNA(VLOOKUP((ROW(F220)-15),'List of tables'!$A$4:$H$298,8,FALSE))," ",VLOOKUP((ROW(F220)-15),'List of tables'!$A$4:$H$298,8,FALSE))</f>
        <v>38895</v>
      </c>
    </row>
    <row r="221" spans="1:6" ht="30" customHeight="1">
      <c r="A221" s="19" t="str">
        <f>IF(ISNA(VLOOKUP((ROW(A221)-15),'List of tables'!$A$4:$H$298,2,FALSE))," ",VLOOKUP((ROW(A221)-15),'List of tables'!$A$4:$H$298,2,FALSE))</f>
        <v>EXT20060703</v>
      </c>
      <c r="B221" s="22" t="str">
        <f>IF(ISNA(VLOOKUP((ROW(B221)-15),'List of tables'!$A$4:$H$298,3,FALSE))," ",VLOOKUP((ROW(B221)-15),'List of tables'!$A$4:$H$298,3,FALSE))</f>
        <v>Household Size</v>
      </c>
      <c r="C221" s="22" t="str">
        <f>IF(ISNA(VLOOKUP((ROW(C221)-15),'List of tables'!$A$4:$E$298,5,FALSE))," ",VLOOKUP((ROW(C221)-15),'List of tables'!$A$4:$E$298,5,FALSE))</f>
        <v>SETTLEMENTS</v>
      </c>
      <c r="D221" s="22" t="str">
        <f>IF(ISNA(VLOOKUP((ROW(D221)-15),'List of tables'!$A$4:$H$298,6,FALSE))," ",VLOOKUP((ROW(D221)-15),'List of tables'!$A$4:$H$298,6,FALSE))</f>
        <v>All households</v>
      </c>
      <c r="E221" s="17">
        <f>IF(ISNA(VLOOKUP((ROW(E221)-15),'List of tables'!$A$4:$H$298,7,FALSE))," ",VLOOKUP((ROW(E221)-15),'List of tables'!$A$4:$H$298,7,FALSE))</f>
        <v>1</v>
      </c>
      <c r="F221" s="21">
        <f>IF(ISNA(VLOOKUP((ROW(F221)-15),'List of tables'!$A$4:$H$298,8,FALSE))," ",VLOOKUP((ROW(F221)-15),'List of tables'!$A$4:$H$298,8,FALSE))</f>
        <v>38901</v>
      </c>
    </row>
    <row r="222" spans="1:6" ht="30" customHeight="1">
      <c r="A222" s="19" t="str">
        <f>IF(ISNA(VLOOKUP((ROW(A222)-15),'List of tables'!$A$4:$H$298,2,FALSE))," ",VLOOKUP((ROW(A222)-15),'List of tables'!$A$4:$H$298,2,FALSE))</f>
        <v>EXT20060719</v>
      </c>
      <c r="B222" s="22" t="str">
        <f>IF(ISNA(VLOOKUP((ROW(B222)-15),'List of tables'!$A$4:$H$298,3,FALSE))," ",VLOOKUP((ROW(B222)-15),'List of tables'!$A$4:$H$298,3,FALSE))</f>
        <v>Country of Address One Year Ago</v>
      </c>
      <c r="C222" s="22" t="str">
        <f>IF(ISNA(VLOOKUP((ROW(C222)-15),'List of tables'!$A$4:$E$298,5,FALSE))," ",VLOOKUP((ROW(C222)-15),'List of tables'!$A$4:$E$298,5,FALSE))</f>
        <v>NI</v>
      </c>
      <c r="D222" s="22" t="str">
        <f>IF(ISNA(VLOOKUP((ROW(D222)-15),'List of tables'!$A$4:$H$298,6,FALSE))," ",VLOOKUP((ROW(D222)-15),'List of tables'!$A$4:$H$298,6,FALSE))</f>
        <v>All Migrants with country of address one year ago outside the UK</v>
      </c>
      <c r="E222" s="17">
        <f>IF(ISNA(VLOOKUP((ROW(E222)-15),'List of tables'!$A$4:$H$298,7,FALSE))," ",VLOOKUP((ROW(E222)-15),'List of tables'!$A$4:$H$298,7,FALSE))</f>
        <v>1</v>
      </c>
      <c r="F222" s="21">
        <f>IF(ISNA(VLOOKUP((ROW(F222)-15),'List of tables'!$A$4:$H$298,8,FALSE))," ",VLOOKUP((ROW(F222)-15),'List of tables'!$A$4:$H$298,8,FALSE))</f>
        <v>38917</v>
      </c>
    </row>
    <row r="223" spans="1:6" ht="30" customHeight="1">
      <c r="A223" s="19" t="str">
        <f>IF(ISNA(VLOOKUP((ROW(A223)-15),'List of tables'!$A$4:$H$298,2,FALSE))," ",VLOOKUP((ROW(A223)-15),'List of tables'!$A$4:$H$298,2,FALSE))</f>
        <v>EXT20060907</v>
      </c>
      <c r="B223" s="22" t="str">
        <f>IF(ISNA(VLOOKUP((ROW(B223)-15),'List of tables'!$A$4:$H$298,3,FALSE))," ",VLOOKUP((ROW(B223)-15),'List of tables'!$A$4:$H$298,3,FALSE))</f>
        <v>Country of Birth and Age by Marital Status</v>
      </c>
      <c r="C223" s="22" t="str">
        <f>IF(ISNA(VLOOKUP((ROW(C223)-15),'List of tables'!$A$4:$E$298,5,FALSE))," ",VLOOKUP((ROW(C223)-15),'List of tables'!$A$4:$E$298,5,FALSE))</f>
        <v>NI</v>
      </c>
      <c r="D223" s="22" t="str">
        <f>IF(ISNA(VLOOKUP((ROW(D223)-15),'List of tables'!$A$4:$H$298,6,FALSE))," ",VLOOKUP((ROW(D223)-15),'List of tables'!$A$4:$H$298,6,FALSE))</f>
        <v>All persons who stated their country of birth as Portugal</v>
      </c>
      <c r="E223" s="17">
        <f>IF(ISNA(VLOOKUP((ROW(E223)-15),'List of tables'!$A$4:$H$298,7,FALSE))," ",VLOOKUP((ROW(E223)-15),'List of tables'!$A$4:$H$298,7,FALSE))</f>
        <v>1</v>
      </c>
      <c r="F223" s="21">
        <f>IF(ISNA(VLOOKUP((ROW(F223)-15),'List of tables'!$A$4:$H$298,8,FALSE))," ",VLOOKUP((ROW(F223)-15),'List of tables'!$A$4:$H$298,8,FALSE))</f>
        <v>38967</v>
      </c>
    </row>
    <row r="224" spans="1:6" ht="30" customHeight="1">
      <c r="A224" s="19" t="str">
        <f>IF(ISNA(VLOOKUP((ROW(A224)-15),'List of tables'!$A$4:$H$298,2,FALSE))," ",VLOOKUP((ROW(A224)-15),'List of tables'!$A$4:$H$298,2,FALSE))</f>
        <v>EXT20061108</v>
      </c>
      <c r="B224" s="22" t="str">
        <f>IF(ISNA(VLOOKUP((ROW(B224)-15),'List of tables'!$A$4:$H$298,3,FALSE))," ",VLOOKUP((ROW(B224)-15),'List of tables'!$A$4:$H$298,3,FALSE))</f>
        <v>Theme Table on Ethnicity</v>
      </c>
      <c r="C224" s="22" t="str">
        <f>IF(ISNA(VLOOKUP((ROW(C224)-15),'List of tables'!$A$4:$E$298,5,FALSE))," ",VLOOKUP((ROW(C224)-15),'List of tables'!$A$4:$E$298,5,FALSE))</f>
        <v>NI</v>
      </c>
      <c r="D224" s="22" t="str">
        <f>IF(ISNA(VLOOKUP((ROW(D224)-15),'List of tables'!$A$4:$H$298,6,FALSE))," ",VLOOKUP((ROW(D224)-15),'List of tables'!$A$4:$H$298,6,FALSE))</f>
        <v>All persons of working age</v>
      </c>
      <c r="E224" s="17">
        <f>IF(ISNA(VLOOKUP((ROW(E224)-15),'List of tables'!$A$4:$H$298,7,FALSE))," ",VLOOKUP((ROW(E224)-15),'List of tables'!$A$4:$H$298,7,FALSE))</f>
        <v>1</v>
      </c>
      <c r="F224" s="21">
        <f>IF(ISNA(VLOOKUP((ROW(F224)-15),'List of tables'!$A$4:$H$298,8,FALSE))," ",VLOOKUP((ROW(F224)-15),'List of tables'!$A$4:$H$298,8,FALSE))</f>
        <v>39029</v>
      </c>
    </row>
    <row r="225" spans="1:6" ht="30" customHeight="1">
      <c r="A225" s="19" t="str">
        <f>IF(ISNA(VLOOKUP((ROW(A225)-15),'List of tables'!$A$4:$H$298,2,FALSE))," ",VLOOKUP((ROW(A225)-15),'List of tables'!$A$4:$H$298,2,FALSE))</f>
        <v>EXT20061113</v>
      </c>
      <c r="B225" s="22" t="str">
        <f>IF(ISNA(VLOOKUP((ROW(B225)-15),'List of tables'!$A$4:$H$298,3,FALSE))," ",VLOOKUP((ROW(B225)-15),'List of tables'!$A$4:$H$298,3,FALSE))</f>
        <v>Occupation (4-Digit) by Employment Status</v>
      </c>
      <c r="C225" s="22" t="str">
        <f>IF(ISNA(VLOOKUP((ROW(C225)-15),'List of tables'!$A$4:$E$298,5,FALSE))," ",VLOOKUP((ROW(C225)-15),'List of tables'!$A$4:$E$298,5,FALSE))</f>
        <v>BELFAST LGD</v>
      </c>
      <c r="D225" s="22" t="str">
        <f>IF(ISNA(VLOOKUP((ROW(D225)-15),'List of tables'!$A$4:$H$298,6,FALSE))," ",VLOOKUP((ROW(D225)-15),'List of tables'!$A$4:$H$298,6,FALSE))</f>
        <v>All employees aged 16 to 74 in employment</v>
      </c>
      <c r="E225" s="17">
        <f>IF(ISNA(VLOOKUP((ROW(E225)-15),'List of tables'!$A$4:$H$298,7,FALSE))," ",VLOOKUP((ROW(E225)-15),'List of tables'!$A$4:$H$298,7,FALSE))</f>
        <v>1</v>
      </c>
      <c r="F225" s="21">
        <f>IF(ISNA(VLOOKUP((ROW(F225)-15),'List of tables'!$A$4:$H$298,8,FALSE))," ",VLOOKUP((ROW(F225)-15),'List of tables'!$A$4:$H$298,8,FALSE))</f>
        <v>39034</v>
      </c>
    </row>
    <row r="226" spans="1:6" ht="30" customHeight="1">
      <c r="A226" s="19" t="str">
        <f>IF(ISNA(VLOOKUP((ROW(A226)-15),'List of tables'!$A$4:$H$298,2,FALSE))," ",VLOOKUP((ROW(A226)-15),'List of tables'!$A$4:$H$298,2,FALSE))</f>
        <v>EXT20061114</v>
      </c>
      <c r="B226" s="22" t="str">
        <f>IF(ISNA(VLOOKUP((ROW(B226)-15),'List of tables'!$A$4:$H$298,3,FALSE))," ",VLOOKUP((ROW(B226)-15),'List of tables'!$A$4:$H$298,3,FALSE))</f>
        <v>Sex and Ethnicity by Age</v>
      </c>
      <c r="C226" s="22" t="str">
        <f>IF(ISNA(VLOOKUP((ROW(C226)-15),'List of tables'!$A$4:$E$298,5,FALSE))," ",VLOOKUP((ROW(C226)-15),'List of tables'!$A$4:$E$298,5,FALSE))</f>
        <v>NI</v>
      </c>
      <c r="D226" s="22" t="str">
        <f>IF(ISNA(VLOOKUP((ROW(D226)-15),'List of tables'!$A$4:$H$298,6,FALSE))," ",VLOOKUP((ROW(D226)-15),'List of tables'!$A$4:$H$298,6,FALSE))</f>
        <v>All persons</v>
      </c>
      <c r="E226" s="17">
        <f>IF(ISNA(VLOOKUP((ROW(E226)-15),'List of tables'!$A$4:$H$298,7,FALSE))," ",VLOOKUP((ROW(E226)-15),'List of tables'!$A$4:$H$298,7,FALSE))</f>
        <v>1</v>
      </c>
      <c r="F226" s="21">
        <f>IF(ISNA(VLOOKUP((ROW(F226)-15),'List of tables'!$A$4:$H$298,8,FALSE))," ",VLOOKUP((ROW(F226)-15),'List of tables'!$A$4:$H$298,8,FALSE))</f>
        <v>39035</v>
      </c>
    </row>
    <row r="227" spans="1:6" ht="30" customHeight="1">
      <c r="A227" s="19" t="str">
        <f>IF(ISNA(VLOOKUP((ROW(A227)-15),'List of tables'!$A$4:$H$298,2,FALSE))," ",VLOOKUP((ROW(A227)-15),'List of tables'!$A$4:$H$298,2,FALSE))</f>
        <v>EXT20061114A</v>
      </c>
      <c r="B227" s="22" t="str">
        <f>IF(ISNA(VLOOKUP((ROW(B227)-15),'List of tables'!$A$4:$H$298,3,FALSE))," ",VLOOKUP((ROW(B227)-15),'List of tables'!$A$4:$H$298,3,FALSE))</f>
        <v>Sex and Ethnicity by Age</v>
      </c>
      <c r="C227" s="22" t="str">
        <f>IF(ISNA(VLOOKUP((ROW(C227)-15),'List of tables'!$A$4:$E$298,5,FALSE))," ",VLOOKUP((ROW(C227)-15),'List of tables'!$A$4:$E$298,5,FALSE))</f>
        <v>NI</v>
      </c>
      <c r="D227" s="22" t="str">
        <f>IF(ISNA(VLOOKUP((ROW(D227)-15),'List of tables'!$A$4:$H$298,6,FALSE))," ",VLOOKUP((ROW(D227)-15),'List of tables'!$A$4:$H$298,6,FALSE))</f>
        <v>All persons who reported their general health as good</v>
      </c>
      <c r="E227" s="17">
        <f>IF(ISNA(VLOOKUP((ROW(E227)-15),'List of tables'!$A$4:$H$298,7,FALSE))," ",VLOOKUP((ROW(E227)-15),'List of tables'!$A$4:$H$298,7,FALSE))</f>
        <v>1</v>
      </c>
      <c r="F227" s="21">
        <f>IF(ISNA(VLOOKUP((ROW(F227)-15),'List of tables'!$A$4:$H$298,8,FALSE))," ",VLOOKUP((ROW(F227)-15),'List of tables'!$A$4:$H$298,8,FALSE))</f>
        <v>39035</v>
      </c>
    </row>
    <row r="228" spans="1:6" ht="30" customHeight="1">
      <c r="A228" s="19" t="str">
        <f>IF(ISNA(VLOOKUP((ROW(A228)-15),'List of tables'!$A$4:$H$298,2,FALSE))," ",VLOOKUP((ROW(A228)-15),'List of tables'!$A$4:$H$298,2,FALSE))</f>
        <v>EXT20061114B</v>
      </c>
      <c r="B228" s="22" t="str">
        <f>IF(ISNA(VLOOKUP((ROW(B228)-15),'List of tables'!$A$4:$H$298,3,FALSE))," ",VLOOKUP((ROW(B228)-15),'List of tables'!$A$4:$H$298,3,FALSE))</f>
        <v>Sex and Ethnicity by Age</v>
      </c>
      <c r="C228" s="22" t="str">
        <f>IF(ISNA(VLOOKUP((ROW(C228)-15),'List of tables'!$A$4:$E$298,5,FALSE))," ",VLOOKUP((ROW(C228)-15),'List of tables'!$A$4:$E$298,5,FALSE))</f>
        <v>NI</v>
      </c>
      <c r="D228" s="22" t="str">
        <f>IF(ISNA(VLOOKUP((ROW(D228)-15),'List of tables'!$A$4:$H$298,6,FALSE))," ",VLOOKUP((ROW(D228)-15),'List of tables'!$A$4:$H$298,6,FALSE))</f>
        <v>All persons who reported that they had LLTI</v>
      </c>
      <c r="E228" s="17">
        <f>IF(ISNA(VLOOKUP((ROW(E228)-15),'List of tables'!$A$4:$H$298,7,FALSE))," ",VLOOKUP((ROW(E228)-15),'List of tables'!$A$4:$H$298,7,FALSE))</f>
        <v>1</v>
      </c>
      <c r="F228" s="21">
        <f>IF(ISNA(VLOOKUP((ROW(F228)-15),'List of tables'!$A$4:$H$298,8,FALSE))," ",VLOOKUP((ROW(F228)-15),'List of tables'!$A$4:$H$298,8,FALSE))</f>
        <v>39035</v>
      </c>
    </row>
    <row r="229" spans="1:6" ht="30" customHeight="1">
      <c r="A229" s="19" t="str">
        <f>IF(ISNA(VLOOKUP((ROW(A229)-15),'List of tables'!$A$4:$H$298,2,FALSE))," ",VLOOKUP((ROW(A229)-15),'List of tables'!$A$4:$H$298,2,FALSE))</f>
        <v>EXT20061116</v>
      </c>
      <c r="B229" s="22" t="str">
        <f>IF(ISNA(VLOOKUP((ROW(B229)-15),'List of tables'!$A$4:$H$298,3,FALSE))," ",VLOOKUP((ROW(B229)-15),'List of tables'!$A$4:$H$298,3,FALSE))</f>
        <v>Occupation (2-Digit)</v>
      </c>
      <c r="C229" s="22" t="str">
        <f>IF(ISNA(VLOOKUP((ROW(C229)-15),'List of tables'!$A$4:$E$298,5,FALSE))," ",VLOOKUP((ROW(C229)-15),'List of tables'!$A$4:$E$298,5,FALSE))</f>
        <v>DC</v>
      </c>
      <c r="D229" s="22" t="str">
        <f>IF(ISNA(VLOOKUP((ROW(D229)-15),'List of tables'!$A$4:$H$298,6,FALSE))," ",VLOOKUP((ROW(D229)-15),'List of tables'!$A$4:$H$298,6,FALSE))</f>
        <v>All persons aged 16 to pensionable age in employment</v>
      </c>
      <c r="E229" s="17">
        <f>IF(ISNA(VLOOKUP((ROW(E229)-15),'List of tables'!$A$4:$H$298,7,FALSE))," ",VLOOKUP((ROW(E229)-15),'List of tables'!$A$4:$H$298,7,FALSE))</f>
        <v>1</v>
      </c>
      <c r="F229" s="21">
        <f>IF(ISNA(VLOOKUP((ROW(F229)-15),'List of tables'!$A$4:$H$298,8,FALSE))," ",VLOOKUP((ROW(F229)-15),'List of tables'!$A$4:$H$298,8,FALSE))</f>
        <v>39037</v>
      </c>
    </row>
    <row r="230" spans="1:6" ht="30" customHeight="1">
      <c r="A230" s="19" t="str">
        <f>IF(ISNA(VLOOKUP((ROW(A230)-15),'List of tables'!$A$4:$H$298,2,FALSE))," ",VLOOKUP((ROW(A230)-15),'List of tables'!$A$4:$H$298,2,FALSE))</f>
        <v>EXT20061121</v>
      </c>
      <c r="B230" s="22" t="str">
        <f>IF(ISNA(VLOOKUP((ROW(B230)-15),'List of tables'!$A$4:$H$298,3,FALSE))," ",VLOOKUP((ROW(B230)-15),'List of tables'!$A$4:$H$298,3,FALSE))</f>
        <v>Provision of Unpaid Care and Ethnicity by Age</v>
      </c>
      <c r="C230" s="22" t="str">
        <f>IF(ISNA(VLOOKUP((ROW(C230)-15),'List of tables'!$A$4:$E$298,5,FALSE))," ",VLOOKUP((ROW(C230)-15),'List of tables'!$A$4:$E$298,5,FALSE))</f>
        <v>NI</v>
      </c>
      <c r="D230" s="22" t="str">
        <f>IF(ISNA(VLOOKUP((ROW(D230)-15),'List of tables'!$A$4:$H$298,6,FALSE))," ",VLOOKUP((ROW(D230)-15),'List of tables'!$A$4:$H$298,6,FALSE))</f>
        <v>All persons in households</v>
      </c>
      <c r="E230" s="17">
        <f>IF(ISNA(VLOOKUP((ROW(E230)-15),'List of tables'!$A$4:$H$298,7,FALSE))," ",VLOOKUP((ROW(E230)-15),'List of tables'!$A$4:$H$298,7,FALSE))</f>
        <v>1</v>
      </c>
      <c r="F230" s="21">
        <f>IF(ISNA(VLOOKUP((ROW(F230)-15),'List of tables'!$A$4:$H$298,8,FALSE))," ",VLOOKUP((ROW(F230)-15),'List of tables'!$A$4:$H$298,8,FALSE))</f>
        <v>39042</v>
      </c>
    </row>
    <row r="231" spans="1:6" ht="30" customHeight="1">
      <c r="A231" s="19" t="str">
        <f>IF(ISNA(VLOOKUP((ROW(A231)-15),'List of tables'!$A$4:$H$298,2,FALSE))," ",VLOOKUP((ROW(A231)-15),'List of tables'!$A$4:$H$298,2,FALSE))</f>
        <v>EXT20061127</v>
      </c>
      <c r="B231" s="22" t="str">
        <f>IF(ISNA(VLOOKUP((ROW(B231)-15),'List of tables'!$A$4:$H$298,3,FALSE))," ",VLOOKUP((ROW(B231)-15),'List of tables'!$A$4:$H$298,3,FALSE))</f>
        <v>Age of HRP by Number of Adults in Employment</v>
      </c>
      <c r="C231" s="22" t="str">
        <f>IF(ISNA(VLOOKUP((ROW(C231)-15),'List of tables'!$A$4:$E$298,5,FALSE))," ",VLOOKUP((ROW(C231)-15),'List of tables'!$A$4:$E$298,5,FALSE))</f>
        <v>DC</v>
      </c>
      <c r="D231" s="22" t="str">
        <f>IF(ISNA(VLOOKUP((ROW(D231)-15),'List of tables'!$A$4:$H$298,6,FALSE))," ",VLOOKUP((ROW(D231)-15),'List of tables'!$A$4:$H$298,6,FALSE))</f>
        <v>All households</v>
      </c>
      <c r="E231" s="17">
        <f>IF(ISNA(VLOOKUP((ROW(E231)-15),'List of tables'!$A$4:$H$298,7,FALSE))," ",VLOOKUP((ROW(E231)-15),'List of tables'!$A$4:$H$298,7,FALSE))</f>
        <v>1</v>
      </c>
      <c r="F231" s="21">
        <f>IF(ISNA(VLOOKUP((ROW(F231)-15),'List of tables'!$A$4:$H$298,8,FALSE))," ",VLOOKUP((ROW(F231)-15),'List of tables'!$A$4:$H$298,8,FALSE))</f>
        <v>39048</v>
      </c>
    </row>
    <row r="232" spans="1:6" ht="30" customHeight="1">
      <c r="A232" s="19" t="str">
        <f>IF(ISNA(VLOOKUP((ROW(A232)-15),'List of tables'!$A$4:$H$298,2,FALSE))," ",VLOOKUP((ROW(A232)-15),'List of tables'!$A$4:$H$298,2,FALSE))</f>
        <v>EXT20061207/A</v>
      </c>
      <c r="B232" s="22" t="str">
        <f>IF(ISNA(VLOOKUP((ROW(B232)-15),'List of tables'!$A$4:$H$298,3,FALSE))," ",VLOOKUP((ROW(B232)-15),'List of tables'!$A$4:$H$298,3,FALSE))</f>
        <v>Community Background</v>
      </c>
      <c r="C232" s="22" t="str">
        <f>IF(ISNA(VLOOKUP((ROW(C232)-15),'List of tables'!$A$4:$E$298,5,FALSE))," ",VLOOKUP((ROW(C232)-15),'List of tables'!$A$4:$E$298,5,FALSE))</f>
        <v>SETTLEMENTS (BAND H) by DC</v>
      </c>
      <c r="D232" s="22" t="str">
        <f>IF(ISNA(VLOOKUP((ROW(D232)-15),'List of tables'!$A$4:$H$298,6,FALSE))," ",VLOOKUP((ROW(D232)-15),'List of tables'!$A$4:$H$298,6,FALSE))</f>
        <v>All persons</v>
      </c>
      <c r="E232" s="17">
        <f>IF(ISNA(VLOOKUP((ROW(E232)-15),'List of tables'!$A$4:$H$298,7,FALSE))," ",VLOOKUP((ROW(E232)-15),'List of tables'!$A$4:$H$298,7,FALSE))</f>
        <v>1</v>
      </c>
      <c r="F232" s="21">
        <f>IF(ISNA(VLOOKUP((ROW(F232)-15),'List of tables'!$A$4:$H$298,8,FALSE))," ",VLOOKUP((ROW(F232)-15),'List of tables'!$A$4:$H$298,8,FALSE))</f>
        <v>39058</v>
      </c>
    </row>
    <row r="233" spans="1:6" ht="30" customHeight="1">
      <c r="A233" s="19" t="str">
        <f>IF(ISNA(VLOOKUP((ROW(A233)-15),'List of tables'!$A$4:$H$298,2,FALSE))," ",VLOOKUP((ROW(A233)-15),'List of tables'!$A$4:$H$298,2,FALSE))</f>
        <v>EXT20061208</v>
      </c>
      <c r="B233" s="22" t="str">
        <f>IF(ISNA(VLOOKUP((ROW(B233)-15),'List of tables'!$A$4:$H$298,3,FALSE))," ",VLOOKUP((ROW(B233)-15),'List of tables'!$A$4:$H$298,3,FALSE))</f>
        <v>Theme Table on Female Parents with Dependent Children</v>
      </c>
      <c r="C233" s="22" t="str">
        <f>IF(ISNA(VLOOKUP((ROW(C233)-15),'List of tables'!$A$4:$E$298,5,FALSE))," ",VLOOKUP((ROW(C233)-15),'List of tables'!$A$4:$E$298,5,FALSE))</f>
        <v>HSSB (Eastern)</v>
      </c>
      <c r="D233" s="22" t="str">
        <f>IF(ISNA(VLOOKUP((ROW(D233)-15),'List of tables'!$A$4:$H$298,6,FALSE))," ",VLOOKUP((ROW(D233)-15),'List of tables'!$A$4:$H$298,6,FALSE))</f>
        <v>All female parents aged 16 to 45 with dependent children (youngest aged 0 to 4)</v>
      </c>
      <c r="E233" s="17">
        <f>IF(ISNA(VLOOKUP((ROW(E233)-15),'List of tables'!$A$4:$H$298,7,FALSE))," ",VLOOKUP((ROW(E233)-15),'List of tables'!$A$4:$H$298,7,FALSE))</f>
        <v>1</v>
      </c>
      <c r="F233" s="21">
        <f>IF(ISNA(VLOOKUP((ROW(F233)-15),'List of tables'!$A$4:$H$298,8,FALSE))," ",VLOOKUP((ROW(F233)-15),'List of tables'!$A$4:$H$298,8,FALSE))</f>
        <v>39059</v>
      </c>
    </row>
    <row r="234" spans="1:6" ht="30" customHeight="1">
      <c r="A234" s="19" t="str">
        <f>IF(ISNA(VLOOKUP((ROW(A234)-15),'List of tables'!$A$4:$H$298,2,FALSE))," ",VLOOKUP((ROW(A234)-15),'List of tables'!$A$4:$H$298,2,FALSE))</f>
        <v>EXT20061219</v>
      </c>
      <c r="B234" s="22" t="str">
        <f>IF(ISNA(VLOOKUP((ROW(B234)-15),'List of tables'!$A$4:$H$298,3,FALSE))," ",VLOOKUP((ROW(B234)-15),'List of tables'!$A$4:$H$298,3,FALSE))</f>
        <v>Theme Table on Female Parents with Dependent Children</v>
      </c>
      <c r="C234" s="22" t="str">
        <f>IF(ISNA(VLOOKUP((ROW(C234)-15),'List of tables'!$A$4:$E$298,5,FALSE))," ",VLOOKUP((ROW(C234)-15),'List of tables'!$A$4:$E$298,5,FALSE))</f>
        <v>HSSB (Eastern)</v>
      </c>
      <c r="D234" s="22" t="str">
        <f>IF(ISNA(VLOOKUP((ROW(D234)-15),'List of tables'!$A$4:$H$298,6,FALSE))," ",VLOOKUP((ROW(D234)-15),'List of tables'!$A$4:$H$298,6,FALSE))</f>
        <v>All single female parents aged 16 to 45 with dependent children (youngest aged 0 to 4)</v>
      </c>
      <c r="E234" s="17">
        <f>IF(ISNA(VLOOKUP((ROW(E234)-15),'List of tables'!$A$4:$H$298,7,FALSE))," ",VLOOKUP((ROW(E234)-15),'List of tables'!$A$4:$H$298,7,FALSE))</f>
        <v>1</v>
      </c>
      <c r="F234" s="21">
        <f>IF(ISNA(VLOOKUP((ROW(F234)-15),'List of tables'!$A$4:$H$298,8,FALSE))," ",VLOOKUP((ROW(F234)-15),'List of tables'!$A$4:$H$298,8,FALSE))</f>
        <v>39070</v>
      </c>
    </row>
    <row r="235" spans="1:6" ht="30" customHeight="1">
      <c r="A235" s="19" t="str">
        <f>IF(ISNA(VLOOKUP((ROW(A235)-15),'List of tables'!$A$4:$H$298,2,FALSE))," ",VLOOKUP((ROW(A235)-15),'List of tables'!$A$4:$H$298,2,FALSE))</f>
        <v>EXT20070108</v>
      </c>
      <c r="B235" s="22" t="str">
        <f>IF(ISNA(VLOOKUP((ROW(B235)-15),'List of tables'!$A$4:$H$298,3,FALSE))," ",VLOOKUP((ROW(B235)-15),'List of tables'!$A$4:$H$298,3,FALSE))</f>
        <v>Approximated Social Grade</v>
      </c>
      <c r="C235" s="22" t="str">
        <f>IF(ISNA(VLOOKUP((ROW(C235)-15),'List of tables'!$A$4:$E$298,5,FALSE))," ",VLOOKUP((ROW(C235)-15),'List of tables'!$A$4:$E$298,5,FALSE))</f>
        <v>NI</v>
      </c>
      <c r="D235" s="22" t="str">
        <f>IF(ISNA(VLOOKUP((ROW(D235)-15),'List of tables'!$A$4:$H$298,6,FALSE))," ",VLOOKUP((ROW(D235)-15),'List of tables'!$A$4:$H$298,6,FALSE))</f>
        <v>All persons aged 16 and over in households</v>
      </c>
      <c r="E235" s="17">
        <f>IF(ISNA(VLOOKUP((ROW(E235)-15),'List of tables'!$A$4:$H$298,7,FALSE))," ",VLOOKUP((ROW(E235)-15),'List of tables'!$A$4:$H$298,7,FALSE))</f>
        <v>1</v>
      </c>
      <c r="F235" s="21">
        <f>IF(ISNA(VLOOKUP((ROW(F235)-15),'List of tables'!$A$4:$H$298,8,FALSE))," ",VLOOKUP((ROW(F235)-15),'List of tables'!$A$4:$H$298,8,FALSE))</f>
        <v>39090</v>
      </c>
    </row>
    <row r="236" spans="1:6" ht="30" customHeight="1">
      <c r="A236" s="19" t="str">
        <f>IF(ISNA(VLOOKUP((ROW(A236)-15),'List of tables'!$A$4:$H$298,2,FALSE))," ",VLOOKUP((ROW(A236)-15),'List of tables'!$A$4:$H$298,2,FALSE))</f>
        <v>EXT20070119</v>
      </c>
      <c r="B236" s="22" t="str">
        <f>IF(ISNA(VLOOKUP((ROW(B236)-15),'List of tables'!$A$4:$H$298,3,FALSE))," ",VLOOKUP((ROW(B236)-15),'List of tables'!$A$4:$H$298,3,FALSE))</f>
        <v>NS-SeC of Parent by Number and Qualifications of Dependent Children</v>
      </c>
      <c r="C236" s="22" t="str">
        <f>IF(ISNA(VLOOKUP((ROW(C236)-15),'List of tables'!$A$4:$E$298,5,FALSE))," ",VLOOKUP((ROW(C236)-15),'List of tables'!$A$4:$E$298,5,FALSE))</f>
        <v>NI</v>
      </c>
      <c r="D236" s="22" t="str">
        <f>IF(ISNA(VLOOKUP((ROW(D236)-15),'List of tables'!$A$4:$H$298,6,FALSE))," ",VLOOKUP((ROW(D236)-15),'List of tables'!$A$4:$H$298,6,FALSE))</f>
        <v>All parents aged 16 to 74 with dependent children</v>
      </c>
      <c r="E236" s="17">
        <f>IF(ISNA(VLOOKUP((ROW(E236)-15),'List of tables'!$A$4:$H$298,7,FALSE))," ",VLOOKUP((ROW(E236)-15),'List of tables'!$A$4:$H$298,7,FALSE))</f>
        <v>1</v>
      </c>
      <c r="F236" s="21">
        <f>IF(ISNA(VLOOKUP((ROW(F236)-15),'List of tables'!$A$4:$H$298,8,FALSE))," ",VLOOKUP((ROW(F236)-15),'List of tables'!$A$4:$H$298,8,FALSE))</f>
        <v>39101</v>
      </c>
    </row>
    <row r="237" spans="1:6" ht="30" customHeight="1">
      <c r="A237" s="19" t="str">
        <f>IF(ISNA(VLOOKUP((ROW(A237)-15),'List of tables'!$A$4:$H$298,2,FALSE))," ",VLOOKUP((ROW(A237)-15),'List of tables'!$A$4:$H$298,2,FALSE))</f>
        <v>EXT20070125</v>
      </c>
      <c r="B237" s="22" t="str">
        <f>IF(ISNA(VLOOKUP((ROW(B237)-15),'List of tables'!$A$4:$H$298,3,FALSE))," ",VLOOKUP((ROW(B237)-15),'List of tables'!$A$4:$H$298,3,FALSE))</f>
        <v>Tenure by Household Structure</v>
      </c>
      <c r="C237" s="22" t="str">
        <f>IF(ISNA(VLOOKUP((ROW(C237)-15),'List of tables'!$A$4:$E$298,5,FALSE))," ",VLOOKUP((ROW(C237)-15),'List of tables'!$A$4:$E$298,5,FALSE))</f>
        <v>NI</v>
      </c>
      <c r="D237" s="22" t="str">
        <f>IF(ISNA(VLOOKUP((ROW(D237)-15),'List of tables'!$A$4:$H$298,6,FALSE))," ",VLOOKUP((ROW(D237)-15),'List of tables'!$A$4:$H$298,6,FALSE))</f>
        <v>All semi-detached houses or bungalows</v>
      </c>
      <c r="E237" s="17">
        <f>IF(ISNA(VLOOKUP((ROW(E237)-15),'List of tables'!$A$4:$H$298,7,FALSE))," ",VLOOKUP((ROW(E237)-15),'List of tables'!$A$4:$H$298,7,FALSE))</f>
        <v>1</v>
      </c>
      <c r="F237" s="21">
        <f>IF(ISNA(VLOOKUP((ROW(F237)-15),'List of tables'!$A$4:$H$298,8,FALSE))," ",VLOOKUP((ROW(F237)-15),'List of tables'!$A$4:$H$298,8,FALSE))</f>
        <v>39107</v>
      </c>
    </row>
    <row r="238" spans="1:6" ht="30" customHeight="1">
      <c r="A238" s="19" t="str">
        <f>IF(ISNA(VLOOKUP((ROW(A238)-15),'List of tables'!$A$4:$H$298,2,FALSE))," ",VLOOKUP((ROW(A238)-15),'List of tables'!$A$4:$H$298,2,FALSE))</f>
        <v>EXT20070306</v>
      </c>
      <c r="B238" s="22" t="str">
        <f>IF(ISNA(VLOOKUP((ROW(B238)-15),'List of tables'!$A$4:$H$298,3,FALSE))," ",VLOOKUP((ROW(B238)-15),'List of tables'!$A$4:$H$298,3,FALSE))</f>
        <v>Age Profile</v>
      </c>
      <c r="C238" s="22" t="str">
        <f>IF(ISNA(VLOOKUP((ROW(C238)-15),'List of tables'!$A$4:$E$298,5,FALSE))," ",VLOOKUP((ROW(C238)-15),'List of tables'!$A$4:$E$298,5,FALSE))</f>
        <v>SETTLEMENTS (URBAN / RURAL)</v>
      </c>
      <c r="D238" s="22" t="str">
        <f>IF(ISNA(VLOOKUP((ROW(D238)-15),'List of tables'!$A$4:$H$298,6,FALSE))," ",VLOOKUP((ROW(D238)-15),'List of tables'!$A$4:$H$298,6,FALSE))</f>
        <v>All persons</v>
      </c>
      <c r="E238" s="17">
        <f>IF(ISNA(VLOOKUP((ROW(E238)-15),'List of tables'!$A$4:$H$298,7,FALSE))," ",VLOOKUP((ROW(E238)-15),'List of tables'!$A$4:$H$298,7,FALSE))</f>
        <v>1</v>
      </c>
      <c r="F238" s="21">
        <f>IF(ISNA(VLOOKUP((ROW(F238)-15),'List of tables'!$A$4:$H$298,8,FALSE))," ",VLOOKUP((ROW(F238)-15),'List of tables'!$A$4:$H$298,8,FALSE))</f>
        <v>39147</v>
      </c>
    </row>
    <row r="239" spans="1:6" ht="30" customHeight="1">
      <c r="A239" s="19" t="str">
        <f>IF(ISNA(VLOOKUP((ROW(A239)-15),'List of tables'!$A$4:$H$298,2,FALSE))," ",VLOOKUP((ROW(A239)-15),'List of tables'!$A$4:$H$298,2,FALSE))</f>
        <v>EXT20070307A</v>
      </c>
      <c r="B239" s="22" t="str">
        <f>IF(ISNA(VLOOKUP((ROW(B239)-15),'List of tables'!$A$4:$H$298,3,FALSE))," ",VLOOKUP((ROW(B239)-15),'List of tables'!$A$4:$H$298,3,FALSE))</f>
        <v>Industry by Highest Level of Qualification (Usually Resident Population)</v>
      </c>
      <c r="C239" s="22" t="str">
        <f>IF(ISNA(VLOOKUP((ROW(C239)-15),'List of tables'!$A$4:$E$298,5,FALSE))," ",VLOOKUP((ROW(C239)-15),'List of tables'!$A$4:$E$298,5,FALSE))</f>
        <v>DC</v>
      </c>
      <c r="D239" s="22" t="str">
        <f>IF(ISNA(VLOOKUP((ROW(D239)-15),'List of tables'!$A$4:$H$298,6,FALSE))," ",VLOOKUP((ROW(D239)-15),'List of tables'!$A$4:$H$298,6,FALSE))</f>
        <v>All persons aged 16 to 74 in employment</v>
      </c>
      <c r="E239" s="17">
        <f>IF(ISNA(VLOOKUP((ROW(E239)-15),'List of tables'!$A$4:$H$298,7,FALSE))," ",VLOOKUP((ROW(E239)-15),'List of tables'!$A$4:$H$298,7,FALSE))</f>
        <v>1</v>
      </c>
      <c r="F239" s="21">
        <f>IF(ISNA(VLOOKUP((ROW(F239)-15),'List of tables'!$A$4:$H$298,8,FALSE))," ",VLOOKUP((ROW(F239)-15),'List of tables'!$A$4:$H$298,8,FALSE))</f>
        <v>39148</v>
      </c>
    </row>
    <row r="240" spans="1:6" ht="30" customHeight="1">
      <c r="A240" s="19" t="str">
        <f>IF(ISNA(VLOOKUP((ROW(A240)-15),'List of tables'!$A$4:$H$298,2,FALSE))," ",VLOOKUP((ROW(A240)-15),'List of tables'!$A$4:$H$298,2,FALSE))</f>
        <v>EXT20070307B</v>
      </c>
      <c r="B240" s="22" t="str">
        <f>IF(ISNA(VLOOKUP((ROW(B240)-15),'List of tables'!$A$4:$H$298,3,FALSE))," ",VLOOKUP((ROW(B240)-15),'List of tables'!$A$4:$H$298,3,FALSE))</f>
        <v>Industry by Highest Level of Qualification (Workplace Population)</v>
      </c>
      <c r="C240" s="22" t="str">
        <f>IF(ISNA(VLOOKUP((ROW(C240)-15),'List of tables'!$A$4:$E$298,5,FALSE))," ",VLOOKUP((ROW(C240)-15),'List of tables'!$A$4:$E$298,5,FALSE))</f>
        <v>DC</v>
      </c>
      <c r="D240" s="22" t="str">
        <f>IF(ISNA(VLOOKUP((ROW(D240)-15),'List of tables'!$A$4:$H$298,6,FALSE))," ",VLOOKUP((ROW(D240)-15),'List of tables'!$A$4:$H$298,6,FALSE))</f>
        <v>All persons aged 16 to 74 in employment in the area</v>
      </c>
      <c r="E240" s="17">
        <f>IF(ISNA(VLOOKUP((ROW(E240)-15),'List of tables'!$A$4:$H$298,7,FALSE))," ",VLOOKUP((ROW(E240)-15),'List of tables'!$A$4:$H$298,7,FALSE))</f>
        <v>1</v>
      </c>
      <c r="F240" s="21">
        <f>IF(ISNA(VLOOKUP((ROW(F240)-15),'List of tables'!$A$4:$H$298,8,FALSE))," ",VLOOKUP((ROW(F240)-15),'List of tables'!$A$4:$H$298,8,FALSE))</f>
        <v>39148</v>
      </c>
    </row>
    <row r="241" spans="1:6" ht="30" customHeight="1">
      <c r="A241" s="19" t="str">
        <f>IF(ISNA(VLOOKUP((ROW(A241)-15),'List of tables'!$A$4:$H$298,2,FALSE))," ",VLOOKUP((ROW(A241)-15),'List of tables'!$A$4:$H$298,2,FALSE))</f>
        <v>EXT20070308</v>
      </c>
      <c r="B241" s="22" t="str">
        <f>IF(ISNA(VLOOKUP((ROW(B241)-15),'List of tables'!$A$4:$H$298,3,FALSE))," ",VLOOKUP((ROW(B241)-15),'List of tables'!$A$4:$H$298,3,FALSE))</f>
        <v>Age</v>
      </c>
      <c r="C241" s="22" t="str">
        <f>IF(ISNA(VLOOKUP((ROW(C241)-15),'List of tables'!$A$4:$E$298,5,FALSE))," ",VLOOKUP((ROW(C241)-15),'List of tables'!$A$4:$E$298,5,FALSE))</f>
        <v>OA</v>
      </c>
      <c r="D241" s="22" t="str">
        <f>IF(ISNA(VLOOKUP((ROW(D241)-15),'List of tables'!$A$4:$H$298,6,FALSE))," ",VLOOKUP((ROW(D241)-15),'List of tables'!$A$4:$H$298,6,FALSE))</f>
        <v>All persons</v>
      </c>
      <c r="E241" s="17">
        <f>IF(ISNA(VLOOKUP((ROW(E241)-15),'List of tables'!$A$4:$H$298,7,FALSE))," ",VLOOKUP((ROW(E241)-15),'List of tables'!$A$4:$H$298,7,FALSE))</f>
        <v>1</v>
      </c>
      <c r="F241" s="21">
        <f>IF(ISNA(VLOOKUP((ROW(F241)-15),'List of tables'!$A$4:$H$298,8,FALSE))," ",VLOOKUP((ROW(F241)-15),'List of tables'!$A$4:$H$298,8,FALSE))</f>
        <v>39149</v>
      </c>
    </row>
    <row r="242" spans="1:6" ht="30" customHeight="1">
      <c r="A242" s="19" t="str">
        <f>IF(ISNA(VLOOKUP((ROW(A242)-15),'List of tables'!$A$4:$H$298,2,FALSE))," ",VLOOKUP((ROW(A242)-15),'List of tables'!$A$4:$H$298,2,FALSE))</f>
        <v>EXT20070314</v>
      </c>
      <c r="B242" s="22" t="str">
        <f>IF(ISNA(VLOOKUP((ROW(B242)-15),'List of tables'!$A$4:$H$298,3,FALSE))," ",VLOOKUP((ROW(B242)-15),'List of tables'!$A$4:$H$298,3,FALSE))</f>
        <v>Wholly Moving Households</v>
      </c>
      <c r="C242" s="22" t="str">
        <f>IF(ISNA(VLOOKUP((ROW(C242)-15),'List of tables'!$A$4:$E$298,5,FALSE))," ",VLOOKUP((ROW(C242)-15),'List of tables'!$A$4:$E$298,5,FALSE))</f>
        <v>DC</v>
      </c>
      <c r="D242" s="22" t="str">
        <f>IF(ISNA(VLOOKUP((ROW(D242)-15),'List of tables'!$A$4:$H$298,6,FALSE))," ",VLOOKUP((ROW(D242)-15),'List of tables'!$A$4:$H$298,6,FALSE))</f>
        <v>All wholly moving households within NI</v>
      </c>
      <c r="E242" s="17">
        <f>IF(ISNA(VLOOKUP((ROW(E242)-15),'List of tables'!$A$4:$H$298,7,FALSE))," ",VLOOKUP((ROW(E242)-15),'List of tables'!$A$4:$H$298,7,FALSE))</f>
        <v>1</v>
      </c>
      <c r="F242" s="21">
        <f>IF(ISNA(VLOOKUP((ROW(F242)-15),'List of tables'!$A$4:$H$298,8,FALSE))," ",VLOOKUP((ROW(F242)-15),'List of tables'!$A$4:$H$298,8,FALSE))</f>
        <v>39155</v>
      </c>
    </row>
    <row r="243" spans="1:6" ht="30" customHeight="1">
      <c r="A243" s="19" t="str">
        <f>IF(ISNA(VLOOKUP((ROW(A243)-15),'List of tables'!$A$4:$H$298,2,FALSE))," ",VLOOKUP((ROW(A243)-15),'List of tables'!$A$4:$H$298,2,FALSE))</f>
        <v>EXT20070322</v>
      </c>
      <c r="B243" s="22" t="str">
        <f>IF(ISNA(VLOOKUP((ROW(B243)-15),'List of tables'!$A$4:$H$298,3,FALSE))," ",VLOOKUP((ROW(B243)-15),'List of tables'!$A$4:$H$298,3,FALSE))</f>
        <v>Number of Dependent Children in Households (Households)</v>
      </c>
      <c r="C243" s="22" t="str">
        <f>IF(ISNA(VLOOKUP((ROW(C243)-15),'List of tables'!$A$4:$E$298,5,FALSE))," ",VLOOKUP((ROW(C243)-15),'List of tables'!$A$4:$E$298,5,FALSE))</f>
        <v>NI</v>
      </c>
      <c r="D243" s="22" t="str">
        <f>IF(ISNA(VLOOKUP((ROW(D243)-15),'List of tables'!$A$4:$H$298,6,FALSE))," ",VLOOKUP((ROW(D243)-15),'List of tables'!$A$4:$H$298,6,FALSE))</f>
        <v>All households</v>
      </c>
      <c r="E243" s="17">
        <f>IF(ISNA(VLOOKUP((ROW(E243)-15),'List of tables'!$A$4:$H$298,7,FALSE))," ",VLOOKUP((ROW(E243)-15),'List of tables'!$A$4:$H$298,7,FALSE))</f>
        <v>1</v>
      </c>
      <c r="F243" s="21">
        <f>IF(ISNA(VLOOKUP((ROW(F243)-15),'List of tables'!$A$4:$H$298,8,FALSE))," ",VLOOKUP((ROW(F243)-15),'List of tables'!$A$4:$H$298,8,FALSE))</f>
        <v>39163</v>
      </c>
    </row>
    <row r="244" spans="1:6" ht="30" customHeight="1">
      <c r="A244" s="19" t="str">
        <f>IF(ISNA(VLOOKUP((ROW(A244)-15),'List of tables'!$A$4:$H$298,2,FALSE))," ",VLOOKUP((ROW(A244)-15),'List of tables'!$A$4:$H$298,2,FALSE))</f>
        <v>EXT20070326</v>
      </c>
      <c r="B244" s="22" t="str">
        <f>IF(ISNA(VLOOKUP((ROW(B244)-15),'List of tables'!$A$4:$H$298,3,FALSE))," ",VLOOKUP((ROW(B244)-15),'List of tables'!$A$4:$H$298,3,FALSE))</f>
        <v>Occupation (4-Digit) by Employment Status</v>
      </c>
      <c r="C244" s="22" t="str">
        <f>IF(ISNA(VLOOKUP((ROW(C244)-15),'List of tables'!$A$4:$E$298,5,FALSE))," ",VLOOKUP((ROW(C244)-15),'List of tables'!$A$4:$E$298,5,FALSE))</f>
        <v>DC</v>
      </c>
      <c r="D244" s="22" t="str">
        <f>IF(ISNA(VLOOKUP((ROW(D244)-15),'List of tables'!$A$4:$H$298,6,FALSE))," ",VLOOKUP((ROW(D244)-15),'List of tables'!$A$4:$H$298,6,FALSE))</f>
        <v>All employees aged 16 to 74 in employment</v>
      </c>
      <c r="E244" s="17">
        <f>IF(ISNA(VLOOKUP((ROW(E244)-15),'List of tables'!$A$4:$H$298,7,FALSE))," ",VLOOKUP((ROW(E244)-15),'List of tables'!$A$4:$H$298,7,FALSE))</f>
        <v>1</v>
      </c>
      <c r="F244" s="21">
        <f>IF(ISNA(VLOOKUP((ROW(F244)-15),'List of tables'!$A$4:$H$298,8,FALSE))," ",VLOOKUP((ROW(F244)-15),'List of tables'!$A$4:$H$298,8,FALSE))</f>
        <v>39167</v>
      </c>
    </row>
    <row r="245" spans="1:6" ht="30" customHeight="1">
      <c r="A245" s="19" t="str">
        <f>IF(ISNA(VLOOKUP((ROW(A245)-15),'List of tables'!$A$4:$H$298,2,FALSE))," ",VLOOKUP((ROW(A245)-15),'List of tables'!$A$4:$H$298,2,FALSE))</f>
        <v>EXT20070417</v>
      </c>
      <c r="B245" s="22" t="str">
        <f>IF(ISNA(VLOOKUP((ROW(B245)-15),'List of tables'!$A$4:$H$298,3,FALSE))," ",VLOOKUP((ROW(B245)-15),'List of tables'!$A$4:$H$298,3,FALSE))</f>
        <v>Industry (3 Digit)</v>
      </c>
      <c r="C245" s="22" t="str">
        <f>IF(ISNA(VLOOKUP((ROW(C245)-15),'List of tables'!$A$4:$E$298,5,FALSE))," ",VLOOKUP((ROW(C245)-15),'List of tables'!$A$4:$E$298,5,FALSE))</f>
        <v>SETTLEMENTS</v>
      </c>
      <c r="D245" s="22" t="str">
        <f>IF(ISNA(VLOOKUP((ROW(D245)-15),'List of tables'!$A$4:$H$298,6,FALSE))," ",VLOOKUP((ROW(D245)-15),'List of tables'!$A$4:$H$298,6,FALSE))</f>
        <v>All persons aged 16 to 74 in employment</v>
      </c>
      <c r="E245" s="17">
        <f>IF(ISNA(VLOOKUP((ROW(E245)-15),'List of tables'!$A$4:$H$298,7,FALSE))," ",VLOOKUP((ROW(E245)-15),'List of tables'!$A$4:$H$298,7,FALSE))</f>
        <v>1</v>
      </c>
      <c r="F245" s="21">
        <f>IF(ISNA(VLOOKUP((ROW(F245)-15),'List of tables'!$A$4:$H$298,8,FALSE))," ",VLOOKUP((ROW(F245)-15),'List of tables'!$A$4:$H$298,8,FALSE))</f>
        <v>39189</v>
      </c>
    </row>
    <row r="246" spans="1:6" ht="30" customHeight="1">
      <c r="A246" s="19" t="str">
        <f>IF(ISNA(VLOOKUP((ROW(A246)-15),'List of tables'!$A$4:$H$298,2,FALSE))," ",VLOOKUP((ROW(A246)-15),'List of tables'!$A$4:$H$298,2,FALSE))</f>
        <v>EXT20070528</v>
      </c>
      <c r="B246" s="22" t="str">
        <f>IF(ISNA(VLOOKUP((ROW(B246)-15),'List of tables'!$A$4:$H$298,3,FALSE))," ",VLOOKUP((ROW(B246)-15),'List of tables'!$A$4:$H$298,3,FALSE))</f>
        <v>Distance to Place of Work</v>
      </c>
      <c r="C246" s="22" t="str">
        <f>IF(ISNA(VLOOKUP((ROW(C246)-15),'List of tables'!$A$4:$E$298,5,FALSE))," ",VLOOKUP((ROW(C246)-15),'List of tables'!$A$4:$E$298,5,FALSE))</f>
        <v>WARD</v>
      </c>
      <c r="D246" s="22" t="str">
        <f>IF(ISNA(VLOOKUP((ROW(D246)-15),'List of tables'!$A$4:$H$298,6,FALSE))," ",VLOOKUP((ROW(D246)-15),'List of tables'!$A$4:$H$298,6,FALSE))</f>
        <v>All persons aged 16 to 74 in employment</v>
      </c>
      <c r="E246" s="17">
        <f>IF(ISNA(VLOOKUP((ROW(E246)-15),'List of tables'!$A$4:$H$298,7,FALSE))," ",VLOOKUP((ROW(E246)-15),'List of tables'!$A$4:$H$298,7,FALSE))</f>
        <v>1</v>
      </c>
      <c r="F246" s="21">
        <f>IF(ISNA(VLOOKUP((ROW(F246)-15),'List of tables'!$A$4:$H$298,8,FALSE))," ",VLOOKUP((ROW(F246)-15),'List of tables'!$A$4:$H$298,8,FALSE))</f>
        <v>39230</v>
      </c>
    </row>
    <row r="247" spans="1:6" ht="30" customHeight="1">
      <c r="A247" s="19" t="str">
        <f>IF(ISNA(VLOOKUP((ROW(A247)-15),'List of tables'!$A$4:$H$298,2,FALSE))," ",VLOOKUP((ROW(A247)-15),'List of tables'!$A$4:$H$298,2,FALSE))</f>
        <v>EXT20070704A</v>
      </c>
      <c r="B247" s="22" t="str">
        <f>IF(ISNA(VLOOKUP((ROW(B247)-15),'List of tables'!$A$4:$H$298,3,FALSE))," ",VLOOKUP((ROW(B247)-15),'List of tables'!$A$4:$H$298,3,FALSE))</f>
        <v>Occupation (3 Digit) by Community Background and Sex</v>
      </c>
      <c r="C247" s="22" t="str">
        <f>IF(ISNA(VLOOKUP((ROW(C247)-15),'List of tables'!$A$4:$E$298,5,FALSE))," ",VLOOKUP((ROW(C247)-15),'List of tables'!$A$4:$E$298,5,FALSE))</f>
        <v>NI</v>
      </c>
      <c r="D247" s="22" t="str">
        <f>IF(ISNA(VLOOKUP((ROW(D247)-15),'List of tables'!$A$4:$H$298,6,FALSE))," ",VLOOKUP((ROW(D247)-15),'List of tables'!$A$4:$H$298,6,FALSE))</f>
        <v>All persons of working age in employment</v>
      </c>
      <c r="E247" s="17">
        <f>IF(ISNA(VLOOKUP((ROW(E247)-15),'List of tables'!$A$4:$H$298,7,FALSE))," ",VLOOKUP((ROW(E247)-15),'List of tables'!$A$4:$H$298,7,FALSE))</f>
        <v>1</v>
      </c>
      <c r="F247" s="21">
        <f>IF(ISNA(VLOOKUP((ROW(F247)-15),'List of tables'!$A$4:$H$298,8,FALSE))," ",VLOOKUP((ROW(F247)-15),'List of tables'!$A$4:$H$298,8,FALSE))</f>
        <v>39267</v>
      </c>
    </row>
    <row r="248" spans="1:6" ht="30" customHeight="1">
      <c r="A248" s="19" t="str">
        <f>IF(ISNA(VLOOKUP((ROW(A248)-15),'List of tables'!$A$4:$H$298,2,FALSE))," ",VLOOKUP((ROW(A248)-15),'List of tables'!$A$4:$H$298,2,FALSE))</f>
        <v>EXT20070704B</v>
      </c>
      <c r="B248" s="22" t="str">
        <f>IF(ISNA(VLOOKUP((ROW(B248)-15),'List of tables'!$A$4:$H$298,3,FALSE))," ",VLOOKUP((ROW(B248)-15),'List of tables'!$A$4:$H$298,3,FALSE))</f>
        <v>Occupation (3 Digit) by Community Background and Sex</v>
      </c>
      <c r="C248" s="22" t="str">
        <f>IF(ISNA(VLOOKUP((ROW(C248)-15),'List of tables'!$A$4:$E$298,5,FALSE))," ",VLOOKUP((ROW(C248)-15),'List of tables'!$A$4:$E$298,5,FALSE))</f>
        <v>NI</v>
      </c>
      <c r="D248" s="22" t="str">
        <f>IF(ISNA(VLOOKUP((ROW(D248)-15),'List of tables'!$A$4:$H$298,6,FALSE))," ",VLOOKUP((ROW(D248)-15),'List of tables'!$A$4:$H$298,6,FALSE))</f>
        <v>All persons aged 16 to 74 in employment</v>
      </c>
      <c r="E248" s="17">
        <f>IF(ISNA(VLOOKUP((ROW(E248)-15),'List of tables'!$A$4:$H$298,7,FALSE))," ",VLOOKUP((ROW(E248)-15),'List of tables'!$A$4:$H$298,7,FALSE))</f>
        <v>1</v>
      </c>
      <c r="F248" s="21">
        <f>IF(ISNA(VLOOKUP((ROW(F248)-15),'List of tables'!$A$4:$H$298,8,FALSE))," ",VLOOKUP((ROW(F248)-15),'List of tables'!$A$4:$H$298,8,FALSE))</f>
        <v>39267</v>
      </c>
    </row>
    <row r="249" spans="1:6" ht="30" customHeight="1">
      <c r="A249" s="19" t="str">
        <f>IF(ISNA(VLOOKUP((ROW(A249)-15),'List of tables'!$A$4:$H$298,2,FALSE))," ",VLOOKUP((ROW(A249)-15),'List of tables'!$A$4:$H$298,2,FALSE))</f>
        <v>EXT20070723</v>
      </c>
      <c r="B249" s="22" t="str">
        <f>IF(ISNA(VLOOKUP((ROW(B249)-15),'List of tables'!$A$4:$H$298,3,FALSE))," ",VLOOKUP((ROW(B249)-15),'List of tables'!$A$4:$H$298,3,FALSE))</f>
        <v>Children in Households by Qualifications of HRP</v>
      </c>
      <c r="C249" s="22" t="str">
        <f>IF(ISNA(VLOOKUP((ROW(C249)-15),'List of tables'!$A$4:$E$298,5,FALSE))," ",VLOOKUP((ROW(C249)-15),'List of tables'!$A$4:$E$298,5,FALSE))</f>
        <v>HSSB</v>
      </c>
      <c r="D249" s="22" t="str">
        <f>IF(ISNA(VLOOKUP((ROW(D249)-15),'List of tables'!$A$4:$H$298,6,FALSE))," ",VLOOKUP((ROW(D249)-15),'List of tables'!$A$4:$H$298,6,FALSE))</f>
        <v>All persons aged under 18 in households</v>
      </c>
      <c r="E249" s="17">
        <f>IF(ISNA(VLOOKUP((ROW(E249)-15),'List of tables'!$A$4:$H$298,7,FALSE))," ",VLOOKUP((ROW(E249)-15),'List of tables'!$A$4:$H$298,7,FALSE))</f>
        <v>1</v>
      </c>
      <c r="F249" s="21">
        <f>IF(ISNA(VLOOKUP((ROW(F249)-15),'List of tables'!$A$4:$H$298,8,FALSE))," ",VLOOKUP((ROW(F249)-15),'List of tables'!$A$4:$H$298,8,FALSE))</f>
        <v>39286</v>
      </c>
    </row>
    <row r="250" spans="1:6" ht="30" customHeight="1">
      <c r="A250" s="19" t="str">
        <f>IF(ISNA(VLOOKUP((ROW(A250)-15),'List of tables'!$A$4:$H$298,2,FALSE))," ",VLOOKUP((ROW(A250)-15),'List of tables'!$A$4:$H$298,2,FALSE))</f>
        <v>EXT20070731</v>
      </c>
      <c r="B250" s="22" t="str">
        <f>IF(ISNA(VLOOKUP((ROW(B250)-15),'List of tables'!$A$4:$H$298,3,FALSE))," ",VLOOKUP((ROW(B250)-15),'List of tables'!$A$4:$H$298,3,FALSE))</f>
        <v>Workplace + origin-Destination Stats (30 Table Workbook)</v>
      </c>
      <c r="C250" s="22" t="str">
        <f>IF(ISNA(VLOOKUP((ROW(C250)-15),'List of tables'!$A$4:$E$298,5,FALSE))," ",VLOOKUP((ROW(C250)-15),'List of tables'!$A$4:$E$298,5,FALSE))</f>
        <v>NI, DC, WARD</v>
      </c>
      <c r="D250" s="22" t="str">
        <f>IF(ISNA(VLOOKUP((ROW(D250)-15),'List of tables'!$A$4:$H$298,6,FALSE))," ",VLOOKUP((ROW(D250)-15),'List of tables'!$A$4:$H$298,6,FALSE))</f>
        <v>Various</v>
      </c>
      <c r="E250" s="17">
        <f>IF(ISNA(VLOOKUP((ROW(E250)-15),'List of tables'!$A$4:$H$298,7,FALSE))," ",VLOOKUP((ROW(E250)-15),'List of tables'!$A$4:$H$298,7,FALSE))</f>
        <v>1</v>
      </c>
      <c r="F250" s="21">
        <f>IF(ISNA(VLOOKUP((ROW(F250)-15),'List of tables'!$A$4:$H$298,8,FALSE))," ",VLOOKUP((ROW(F250)-15),'List of tables'!$A$4:$H$298,8,FALSE))</f>
        <v>39294</v>
      </c>
    </row>
    <row r="251" spans="1:6" ht="30" customHeight="1">
      <c r="A251" s="19" t="str">
        <f>IF(ISNA(VLOOKUP((ROW(A251)-15),'List of tables'!$A$4:$H$298,2,FALSE))," ",VLOOKUP((ROW(A251)-15),'List of tables'!$A$4:$H$298,2,FALSE))</f>
        <v>EXT20070821</v>
      </c>
      <c r="B251" s="22" t="str">
        <f>IF(ISNA(VLOOKUP((ROW(B251)-15),'List of tables'!$A$4:$H$298,3,FALSE))," ",VLOOKUP((ROW(B251)-15),'List of tables'!$A$4:$H$298,3,FALSE))</f>
        <v>Workplace by Residence</v>
      </c>
      <c r="C251" s="22" t="str">
        <f>IF(ISNA(VLOOKUP((ROW(C251)-15),'List of tables'!$A$4:$E$298,5,FALSE))," ",VLOOKUP((ROW(C251)-15),'List of tables'!$A$4:$E$298,5,FALSE))</f>
        <v>WARD</v>
      </c>
      <c r="D251" s="22" t="str">
        <f>IF(ISNA(VLOOKUP((ROW(D251)-15),'List of tables'!$A$4:$H$298,6,FALSE))," ",VLOOKUP((ROW(D251)-15),'List of tables'!$A$4:$H$298,6,FALSE))</f>
        <v>All persons in employment in the area</v>
      </c>
      <c r="E251" s="17">
        <f>IF(ISNA(VLOOKUP((ROW(E251)-15),'List of tables'!$A$4:$H$298,7,FALSE))," ",VLOOKUP((ROW(E251)-15),'List of tables'!$A$4:$H$298,7,FALSE))</f>
        <v>1</v>
      </c>
      <c r="F251" s="21">
        <f>IF(ISNA(VLOOKUP((ROW(F251)-15),'List of tables'!$A$4:$H$298,8,FALSE))," ",VLOOKUP((ROW(F251)-15),'List of tables'!$A$4:$H$298,8,FALSE))</f>
        <v>39315</v>
      </c>
    </row>
    <row r="252" spans="1:6" ht="30" customHeight="1">
      <c r="A252" s="19" t="str">
        <f>IF(ISNA(VLOOKUP((ROW(A252)-15),'List of tables'!$A$4:$H$298,2,FALSE))," ",VLOOKUP((ROW(A252)-15),'List of tables'!$A$4:$H$298,2,FALSE))</f>
        <v>EXT20070821B</v>
      </c>
      <c r="B252" s="22" t="str">
        <f>IF(ISNA(VLOOKUP((ROW(B252)-15),'List of tables'!$A$4:$H$298,3,FALSE))," ",VLOOKUP((ROW(B252)-15),'List of tables'!$A$4:$H$298,3,FALSE))</f>
        <v>Industry by Occupation by Qualifications (Workplace)</v>
      </c>
      <c r="C252" s="22" t="str">
        <f>IF(ISNA(VLOOKUP((ROW(C252)-15),'List of tables'!$A$4:$E$298,5,FALSE))," ",VLOOKUP((ROW(C252)-15),'List of tables'!$A$4:$E$298,5,FALSE))</f>
        <v>DC</v>
      </c>
      <c r="D252" s="22" t="str">
        <f>IF(ISNA(VLOOKUP((ROW(D252)-15),'List of tables'!$A$4:$H$298,6,FALSE))," ",VLOOKUP((ROW(D252)-15),'List of tables'!$A$4:$H$298,6,FALSE))</f>
        <v>All persons aged 16 to 74 in employment in the area</v>
      </c>
      <c r="E252" s="17">
        <f>IF(ISNA(VLOOKUP((ROW(E252)-15),'List of tables'!$A$4:$H$298,7,FALSE))," ",VLOOKUP((ROW(E252)-15),'List of tables'!$A$4:$H$298,7,FALSE))</f>
        <v>1</v>
      </c>
      <c r="F252" s="21">
        <f>IF(ISNA(VLOOKUP((ROW(F252)-15),'List of tables'!$A$4:$H$298,8,FALSE))," ",VLOOKUP((ROW(F252)-15),'List of tables'!$A$4:$H$298,8,FALSE))</f>
        <v>39315</v>
      </c>
    </row>
    <row r="253" spans="1:6" ht="30" customHeight="1">
      <c r="A253" s="19" t="str">
        <f>IF(ISNA(VLOOKUP((ROW(A253)-15),'List of tables'!$A$4:$H$298,2,FALSE))," ",VLOOKUP((ROW(A253)-15),'List of tables'!$A$4:$H$298,2,FALSE))</f>
        <v>EXT20070822NIA</v>
      </c>
      <c r="B253" s="22" t="str">
        <f>IF(ISNA(VLOOKUP((ROW(B253)-15),'List of tables'!$A$4:$H$298,3,FALSE))," ",VLOOKUP((ROW(B253)-15),'List of tables'!$A$4:$H$298,3,FALSE))</f>
        <v>Theme Table on Industry and Occupation</v>
      </c>
      <c r="C253" s="22" t="str">
        <f>IF(ISNA(VLOOKUP((ROW(C253)-15),'List of tables'!$A$4:$E$298,5,FALSE))," ",VLOOKUP((ROW(C253)-15),'List of tables'!$A$4:$E$298,5,FALSE))</f>
        <v>NI</v>
      </c>
      <c r="D253" s="22" t="str">
        <f>IF(ISNA(VLOOKUP((ROW(D253)-15),'List of tables'!$A$4:$H$298,6,FALSE))," ",VLOOKUP((ROW(D253)-15),'List of tables'!$A$4:$H$298,6,FALSE))</f>
        <v>All economically active persons aged 16 to pensionable age</v>
      </c>
      <c r="E253" s="17">
        <f>IF(ISNA(VLOOKUP((ROW(E253)-15),'List of tables'!$A$4:$H$298,7,FALSE))," ",VLOOKUP((ROW(E253)-15),'List of tables'!$A$4:$H$298,7,FALSE))</f>
        <v>1</v>
      </c>
      <c r="F253" s="21">
        <f>IF(ISNA(VLOOKUP((ROW(F253)-15),'List of tables'!$A$4:$H$298,8,FALSE))," ",VLOOKUP((ROW(F253)-15),'List of tables'!$A$4:$H$298,8,FALSE))</f>
        <v>39316</v>
      </c>
    </row>
    <row r="254" spans="1:6" ht="30" customHeight="1">
      <c r="A254" s="19" t="str">
        <f>IF(ISNA(VLOOKUP((ROW(A254)-15),'List of tables'!$A$4:$H$298,2,FALSE))," ",VLOOKUP((ROW(A254)-15),'List of tables'!$A$4:$H$298,2,FALSE))</f>
        <v>EXT20070822NIA_20</v>
      </c>
      <c r="B254" s="22" t="str">
        <f>IF(ISNA(VLOOKUP((ROW(B254)-15),'List of tables'!$A$4:$H$298,3,FALSE))," ",VLOOKUP((ROW(B254)-15),'List of tables'!$A$4:$H$298,3,FALSE))</f>
        <v>Theme Table on Industry and Occupation</v>
      </c>
      <c r="C254" s="22" t="str">
        <f>IF(ISNA(VLOOKUP((ROW(C254)-15),'List of tables'!$A$4:$E$298,5,FALSE))," ",VLOOKUP((ROW(C254)-15),'List of tables'!$A$4:$E$298,5,FALSE))</f>
        <v>20 Mile Radial OA search</v>
      </c>
      <c r="D254" s="22" t="str">
        <f>IF(ISNA(VLOOKUP((ROW(D254)-15),'List of tables'!$A$4:$H$298,6,FALSE))," ",VLOOKUP((ROW(D254)-15),'List of tables'!$A$4:$H$298,6,FALSE))</f>
        <v>All economically active persons aged 16 to pensionable age</v>
      </c>
      <c r="E254" s="17">
        <f>IF(ISNA(VLOOKUP((ROW(E254)-15),'List of tables'!$A$4:$H$298,7,FALSE))," ",VLOOKUP((ROW(E254)-15),'List of tables'!$A$4:$H$298,7,FALSE))</f>
        <v>1</v>
      </c>
      <c r="F254" s="21">
        <f>IF(ISNA(VLOOKUP((ROW(F254)-15),'List of tables'!$A$4:$H$298,8,FALSE))," ",VLOOKUP((ROW(F254)-15),'List of tables'!$A$4:$H$298,8,FALSE))</f>
        <v>39316</v>
      </c>
    </row>
    <row r="255" spans="1:6" ht="30" customHeight="1">
      <c r="A255" s="19" t="str">
        <f>IF(ISNA(VLOOKUP((ROW(A255)-15),'List of tables'!$A$4:$H$298,2,FALSE))," ",VLOOKUP((ROW(A255)-15),'List of tables'!$A$4:$H$298,2,FALSE))</f>
        <v>EXT20070822NIA_30</v>
      </c>
      <c r="B255" s="22" t="str">
        <f>IF(ISNA(VLOOKUP((ROW(B255)-15),'List of tables'!$A$4:$H$298,3,FALSE))," ",VLOOKUP((ROW(B255)-15),'List of tables'!$A$4:$H$298,3,FALSE))</f>
        <v>Theme Table on Industry and Occupation</v>
      </c>
      <c r="C255" s="22" t="str">
        <f>IF(ISNA(VLOOKUP((ROW(C255)-15),'List of tables'!$A$4:$E$298,5,FALSE))," ",VLOOKUP((ROW(C255)-15),'List of tables'!$A$4:$E$298,5,FALSE))</f>
        <v>30 Mile Radial OA search</v>
      </c>
      <c r="D255" s="22" t="str">
        <f>IF(ISNA(VLOOKUP((ROW(D255)-15),'List of tables'!$A$4:$H$298,6,FALSE))," ",VLOOKUP((ROW(D255)-15),'List of tables'!$A$4:$H$298,6,FALSE))</f>
        <v>All economically active persons aged 16 to pensionable age</v>
      </c>
      <c r="E255" s="17">
        <f>IF(ISNA(VLOOKUP((ROW(E255)-15),'List of tables'!$A$4:$H$298,7,FALSE))," ",VLOOKUP((ROW(E255)-15),'List of tables'!$A$4:$H$298,7,FALSE))</f>
        <v>1</v>
      </c>
      <c r="F255" s="21">
        <f>IF(ISNA(VLOOKUP((ROW(F255)-15),'List of tables'!$A$4:$H$298,8,FALSE))," ",VLOOKUP((ROW(F255)-15),'List of tables'!$A$4:$H$298,8,FALSE))</f>
        <v>39316</v>
      </c>
    </row>
    <row r="256" spans="1:6" ht="30" customHeight="1">
      <c r="A256" s="19" t="str">
        <f>IF(ISNA(VLOOKUP((ROW(A256)-15),'List of tables'!$A$4:$H$298,2,FALSE))," ",VLOOKUP((ROW(A256)-15),'List of tables'!$A$4:$H$298,2,FALSE))</f>
        <v>EXT20070822NIB</v>
      </c>
      <c r="B256" s="22" t="str">
        <f>IF(ISNA(VLOOKUP((ROW(B256)-15),'List of tables'!$A$4:$H$298,3,FALSE))," ",VLOOKUP((ROW(B256)-15),'List of tables'!$A$4:$H$298,3,FALSE))</f>
        <v>Theme Table on Tenure</v>
      </c>
      <c r="C256" s="22" t="str">
        <f>IF(ISNA(VLOOKUP((ROW(C256)-15),'List of tables'!$A$4:$E$298,5,FALSE))," ",VLOOKUP((ROW(C256)-15),'List of tables'!$A$4:$E$298,5,FALSE))</f>
        <v>NI</v>
      </c>
      <c r="D256" s="22" t="str">
        <f>IF(ISNA(VLOOKUP((ROW(D256)-15),'List of tables'!$A$4:$H$298,6,FALSE))," ",VLOOKUP((ROW(D256)-15),'List of tables'!$A$4:$H$298,6,FALSE))</f>
        <v>All persons in households</v>
      </c>
      <c r="E256" s="17">
        <f>IF(ISNA(VLOOKUP((ROW(E256)-15),'List of tables'!$A$4:$H$298,7,FALSE))," ",VLOOKUP((ROW(E256)-15),'List of tables'!$A$4:$H$298,7,FALSE))</f>
        <v>1</v>
      </c>
      <c r="F256" s="21">
        <f>IF(ISNA(VLOOKUP((ROW(F256)-15),'List of tables'!$A$4:$H$298,8,FALSE))," ",VLOOKUP((ROW(F256)-15),'List of tables'!$A$4:$H$298,8,FALSE))</f>
        <v>39316</v>
      </c>
    </row>
    <row r="257" spans="1:6" ht="30" customHeight="1">
      <c r="A257" s="19" t="str">
        <f>IF(ISNA(VLOOKUP((ROW(A257)-15),'List of tables'!$A$4:$H$298,2,FALSE))," ",VLOOKUP((ROW(A257)-15),'List of tables'!$A$4:$H$298,2,FALSE))</f>
        <v>EXT20070822NIB_20</v>
      </c>
      <c r="B257" s="22" t="str">
        <f>IF(ISNA(VLOOKUP((ROW(B257)-15),'List of tables'!$A$4:$H$298,3,FALSE))," ",VLOOKUP((ROW(B257)-15),'List of tables'!$A$4:$H$298,3,FALSE))</f>
        <v>Theme Table on Tenure</v>
      </c>
      <c r="C257" s="22" t="str">
        <f>IF(ISNA(VLOOKUP((ROW(C257)-15),'List of tables'!$A$4:$E$298,5,FALSE))," ",VLOOKUP((ROW(C257)-15),'List of tables'!$A$4:$E$298,5,FALSE))</f>
        <v>20 Mile Radial OA search</v>
      </c>
      <c r="D257" s="22" t="str">
        <f>IF(ISNA(VLOOKUP((ROW(D257)-15),'List of tables'!$A$4:$H$298,6,FALSE))," ",VLOOKUP((ROW(D257)-15),'List of tables'!$A$4:$H$298,6,FALSE))</f>
        <v>All persons in households</v>
      </c>
      <c r="E257" s="17">
        <f>IF(ISNA(VLOOKUP((ROW(E257)-15),'List of tables'!$A$4:$H$298,7,FALSE))," ",VLOOKUP((ROW(E257)-15),'List of tables'!$A$4:$H$298,7,FALSE))</f>
        <v>1</v>
      </c>
      <c r="F257" s="21">
        <f>IF(ISNA(VLOOKUP((ROW(F257)-15),'List of tables'!$A$4:$H$298,8,FALSE))," ",VLOOKUP((ROW(F257)-15),'List of tables'!$A$4:$H$298,8,FALSE))</f>
        <v>39316</v>
      </c>
    </row>
    <row r="258" spans="1:6" ht="30" customHeight="1">
      <c r="A258" s="19" t="str">
        <f>IF(ISNA(VLOOKUP((ROW(A258)-15),'List of tables'!$A$4:$H$298,2,FALSE))," ",VLOOKUP((ROW(A258)-15),'List of tables'!$A$4:$H$298,2,FALSE))</f>
        <v>EXT20070912</v>
      </c>
      <c r="B258" s="22" t="str">
        <f>IF(ISNA(VLOOKUP((ROW(B258)-15),'List of tables'!$A$4:$H$298,3,FALSE))," ",VLOOKUP((ROW(B258)-15),'List of tables'!$A$4:$H$298,3,FALSE))</f>
        <v>Approximated Social Grade by Age and Sex</v>
      </c>
      <c r="C258" s="22" t="str">
        <f>IF(ISNA(VLOOKUP((ROW(C258)-15),'List of tables'!$A$4:$E$298,5,FALSE))," ",VLOOKUP((ROW(C258)-15),'List of tables'!$A$4:$E$298,5,FALSE))</f>
        <v>NI</v>
      </c>
      <c r="D258" s="22" t="str">
        <f>IF(ISNA(VLOOKUP((ROW(D258)-15),'List of tables'!$A$4:$H$298,6,FALSE))," ",VLOOKUP((ROW(D258)-15),'List of tables'!$A$4:$H$298,6,FALSE))</f>
        <v>All persons</v>
      </c>
      <c r="E258" s="17">
        <f>IF(ISNA(VLOOKUP((ROW(E258)-15),'List of tables'!$A$4:$H$298,7,FALSE))," ",VLOOKUP((ROW(E258)-15),'List of tables'!$A$4:$H$298,7,FALSE))</f>
        <v>1</v>
      </c>
      <c r="F258" s="21">
        <f>IF(ISNA(VLOOKUP((ROW(F258)-15),'List of tables'!$A$4:$H$298,8,FALSE))," ",VLOOKUP((ROW(F258)-15),'List of tables'!$A$4:$H$298,8,FALSE))</f>
        <v>39337</v>
      </c>
    </row>
    <row r="259" spans="1:6" ht="30" customHeight="1">
      <c r="A259" s="19" t="str">
        <f>IF(ISNA(VLOOKUP((ROW(A259)-15),'List of tables'!$A$4:$H$298,2,FALSE))," ",VLOOKUP((ROW(A259)-15),'List of tables'!$A$4:$H$298,2,FALSE))</f>
        <v>EXT20070913</v>
      </c>
      <c r="B259" s="22" t="str">
        <f>IF(ISNA(VLOOKUP((ROW(B259)-15),'List of tables'!$A$4:$H$298,3,FALSE))," ",VLOOKUP((ROW(B259)-15),'List of tables'!$A$4:$H$298,3,FALSE))</f>
        <v>Economic Activity and LLTI by Sex and Age</v>
      </c>
      <c r="C259" s="22" t="str">
        <f>IF(ISNA(VLOOKUP((ROW(C259)-15),'List of tables'!$A$4:$E$298,5,FALSE))," ",VLOOKUP((ROW(C259)-15),'List of tables'!$A$4:$E$298,5,FALSE))</f>
        <v>NI</v>
      </c>
      <c r="D259" s="22" t="str">
        <f>IF(ISNA(VLOOKUP((ROW(D259)-15),'List of tables'!$A$4:$H$298,6,FALSE))," ",VLOOKUP((ROW(D259)-15),'List of tables'!$A$4:$H$298,6,FALSE))</f>
        <v>All persons</v>
      </c>
      <c r="E259" s="17">
        <f>IF(ISNA(VLOOKUP((ROW(E259)-15),'List of tables'!$A$4:$H$298,7,FALSE))," ",VLOOKUP((ROW(E259)-15),'List of tables'!$A$4:$H$298,7,FALSE))</f>
        <v>1</v>
      </c>
      <c r="F259" s="21">
        <f>IF(ISNA(VLOOKUP((ROW(F259)-15),'List of tables'!$A$4:$H$298,8,FALSE))," ",VLOOKUP((ROW(F259)-15),'List of tables'!$A$4:$H$298,8,FALSE))</f>
        <v>39338</v>
      </c>
    </row>
    <row r="260" spans="1:6" ht="30" customHeight="1">
      <c r="A260" s="19" t="str">
        <f>IF(ISNA(VLOOKUP((ROW(A260)-15),'List of tables'!$A$4:$H$298,2,FALSE))," ",VLOOKUP((ROW(A260)-15),'List of tables'!$A$4:$H$298,2,FALSE))</f>
        <v>EXT20070918</v>
      </c>
      <c r="B260" s="22" t="str">
        <f>IF(ISNA(VLOOKUP((ROW(B260)-15),'List of tables'!$A$4:$H$298,3,FALSE))," ",VLOOKUP((ROW(B260)-15),'List of tables'!$A$4:$H$298,3,FALSE))</f>
        <v>Approximated Social Grade by Age and Sex</v>
      </c>
      <c r="C260" s="22" t="str">
        <f>IF(ISNA(VLOOKUP((ROW(C260)-15),'List of tables'!$A$4:$E$298,5,FALSE))," ",VLOOKUP((ROW(C260)-15),'List of tables'!$A$4:$E$298,5,FALSE))</f>
        <v>DC</v>
      </c>
      <c r="D260" s="22" t="str">
        <f>IF(ISNA(VLOOKUP((ROW(D260)-15),'List of tables'!$A$4:$H$298,6,FALSE))," ",VLOOKUP((ROW(D260)-15),'List of tables'!$A$4:$H$298,6,FALSE))</f>
        <v>All persons</v>
      </c>
      <c r="E260" s="17">
        <f>IF(ISNA(VLOOKUP((ROW(E260)-15),'List of tables'!$A$4:$H$298,7,FALSE))," ",VLOOKUP((ROW(E260)-15),'List of tables'!$A$4:$H$298,7,FALSE))</f>
        <v>1</v>
      </c>
      <c r="F260" s="21">
        <f>IF(ISNA(VLOOKUP((ROW(F260)-15),'List of tables'!$A$4:$H$298,8,FALSE))," ",VLOOKUP((ROW(F260)-15),'List of tables'!$A$4:$H$298,8,FALSE))</f>
        <v>39343</v>
      </c>
    </row>
    <row r="261" spans="1:6" ht="30" customHeight="1">
      <c r="A261" s="19" t="str">
        <f>IF(ISNA(VLOOKUP((ROW(A261)-15),'List of tables'!$A$4:$H$298,2,FALSE))," ",VLOOKUP((ROW(A261)-15),'List of tables'!$A$4:$H$298,2,FALSE))</f>
        <v>EXT20071016</v>
      </c>
      <c r="B261" s="22" t="str">
        <f>IF(ISNA(VLOOKUP((ROW(B261)-15),'List of tables'!$A$4:$H$298,3,FALSE))," ",VLOOKUP((ROW(B261)-15),'List of tables'!$A$4:$H$298,3,FALSE))</f>
        <v>Approximated Social Grade by Age and Sex (Alt Age Breakdown)</v>
      </c>
      <c r="C261" s="22" t="str">
        <f>IF(ISNA(VLOOKUP((ROW(C261)-15),'List of tables'!$A$4:$E$298,5,FALSE))," ",VLOOKUP((ROW(C261)-15),'List of tables'!$A$4:$E$298,5,FALSE))</f>
        <v>DC</v>
      </c>
      <c r="D261" s="22" t="str">
        <f>IF(ISNA(VLOOKUP((ROW(D261)-15),'List of tables'!$A$4:$H$298,6,FALSE))," ",VLOOKUP((ROW(D261)-15),'List of tables'!$A$4:$H$298,6,FALSE))</f>
        <v>All persons</v>
      </c>
      <c r="E261" s="17">
        <f>IF(ISNA(VLOOKUP((ROW(E261)-15),'List of tables'!$A$4:$H$298,7,FALSE))," ",VLOOKUP((ROW(E261)-15),'List of tables'!$A$4:$H$298,7,FALSE))</f>
        <v>1</v>
      </c>
      <c r="F261" s="21">
        <f>IF(ISNA(VLOOKUP((ROW(F261)-15),'List of tables'!$A$4:$H$298,8,FALSE))," ",VLOOKUP((ROW(F261)-15),'List of tables'!$A$4:$H$298,8,FALSE))</f>
        <v>39371</v>
      </c>
    </row>
    <row r="262" spans="1:6" ht="30" customHeight="1">
      <c r="A262" s="19" t="str">
        <f>IF(ISNA(VLOOKUP((ROW(A262)-15),'List of tables'!$A$4:$H$298,2,FALSE))," ",VLOOKUP((ROW(A262)-15),'List of tables'!$A$4:$H$298,2,FALSE))</f>
        <v>EXT20071115A</v>
      </c>
      <c r="B262" s="22" t="str">
        <f>IF(ISNA(VLOOKUP((ROW(B262)-15),'List of tables'!$A$4:$H$298,3,FALSE))," ",VLOOKUP((ROW(B262)-15),'List of tables'!$A$4:$H$298,3,FALSE))</f>
        <v>Age of HRP by Tenure</v>
      </c>
      <c r="C262" s="22" t="str">
        <f>IF(ISNA(VLOOKUP((ROW(C262)-15),'List of tables'!$A$4:$E$298,5,FALSE))," ",VLOOKUP((ROW(C262)-15),'List of tables'!$A$4:$E$298,5,FALSE))</f>
        <v>DC</v>
      </c>
      <c r="D262" s="22" t="str">
        <f>IF(ISNA(VLOOKUP((ROW(D262)-15),'List of tables'!$A$4:$H$298,6,FALSE))," ",VLOOKUP((ROW(D262)-15),'List of tables'!$A$4:$H$298,6,FALSE))</f>
        <v>All households</v>
      </c>
      <c r="E262" s="17">
        <f>IF(ISNA(VLOOKUP((ROW(E262)-15),'List of tables'!$A$4:$H$298,7,FALSE))," ",VLOOKUP((ROW(E262)-15),'List of tables'!$A$4:$H$298,7,FALSE))</f>
        <v>1</v>
      </c>
      <c r="F262" s="21">
        <f>IF(ISNA(VLOOKUP((ROW(F262)-15),'List of tables'!$A$4:$H$298,8,FALSE))," ",VLOOKUP((ROW(F262)-15),'List of tables'!$A$4:$H$298,8,FALSE))</f>
        <v>39401</v>
      </c>
    </row>
    <row r="263" spans="1:6" ht="30" customHeight="1">
      <c r="A263" s="19" t="str">
        <f>IF(ISNA(VLOOKUP((ROW(A263)-15),'List of tables'!$A$4:$H$298,2,FALSE))," ",VLOOKUP((ROW(A263)-15),'List of tables'!$A$4:$H$298,2,FALSE))</f>
        <v>EXT20071115B</v>
      </c>
      <c r="B263" s="22" t="str">
        <f>IF(ISNA(VLOOKUP((ROW(B263)-15),'List of tables'!$A$4:$H$298,3,FALSE))," ",VLOOKUP((ROW(B263)-15),'List of tables'!$A$4:$H$298,3,FALSE))</f>
        <v>Sex and Age by General Health and Provision of Unpaid Care</v>
      </c>
      <c r="C263" s="22" t="str">
        <f>IF(ISNA(VLOOKUP((ROW(C263)-15),'List of tables'!$A$4:$E$298,5,FALSE))," ",VLOOKUP((ROW(C263)-15),'List of tables'!$A$4:$E$298,5,FALSE))</f>
        <v>NI</v>
      </c>
      <c r="D263" s="22" t="str">
        <f>IF(ISNA(VLOOKUP((ROW(D263)-15),'List of tables'!$A$4:$H$298,6,FALSE))," ",VLOOKUP((ROW(D263)-15),'List of tables'!$A$4:$H$298,6,FALSE))</f>
        <v>All persons in households</v>
      </c>
      <c r="E263" s="17">
        <f>IF(ISNA(VLOOKUP((ROW(E263)-15),'List of tables'!$A$4:$H$298,7,FALSE))," ",VLOOKUP((ROW(E263)-15),'List of tables'!$A$4:$H$298,7,FALSE))</f>
        <v>1</v>
      </c>
      <c r="F263" s="21">
        <f>IF(ISNA(VLOOKUP((ROW(F263)-15),'List of tables'!$A$4:$H$298,8,FALSE))," ",VLOOKUP((ROW(F263)-15),'List of tables'!$A$4:$H$298,8,FALSE))</f>
        <v>39401</v>
      </c>
    </row>
    <row r="264" spans="1:6" ht="30" customHeight="1">
      <c r="A264" s="19" t="str">
        <f>IF(ISNA(VLOOKUP((ROW(A264)-15),'List of tables'!$A$4:$H$298,2,FALSE))," ",VLOOKUP((ROW(A264)-15),'List of tables'!$A$4:$H$298,2,FALSE))</f>
        <v>EXT20071115C</v>
      </c>
      <c r="B264" s="22" t="str">
        <f>IF(ISNA(VLOOKUP((ROW(B264)-15),'List of tables'!$A$4:$H$298,3,FALSE))," ",VLOOKUP((ROW(B264)-15),'List of tables'!$A$4:$H$298,3,FALSE))</f>
        <v>Sex and Age by Ethnic Group</v>
      </c>
      <c r="C264" s="22" t="str">
        <f>IF(ISNA(VLOOKUP((ROW(C264)-15),'List of tables'!$A$4:$E$298,5,FALSE))," ",VLOOKUP((ROW(C264)-15),'List of tables'!$A$4:$E$298,5,FALSE))</f>
        <v>NI</v>
      </c>
      <c r="D264" s="22" t="str">
        <f>IF(ISNA(VLOOKUP((ROW(D264)-15),'List of tables'!$A$4:$H$298,6,FALSE))," ",VLOOKUP((ROW(D264)-15),'List of tables'!$A$4:$H$298,6,FALSE))</f>
        <v>All persons</v>
      </c>
      <c r="E264" s="17">
        <f>IF(ISNA(VLOOKUP((ROW(E264)-15),'List of tables'!$A$4:$H$298,7,FALSE))," ",VLOOKUP((ROW(E264)-15),'List of tables'!$A$4:$H$298,7,FALSE))</f>
        <v>1</v>
      </c>
      <c r="F264" s="21">
        <f>IF(ISNA(VLOOKUP((ROW(F264)-15),'List of tables'!$A$4:$H$298,8,FALSE))," ",VLOOKUP((ROW(F264)-15),'List of tables'!$A$4:$H$298,8,FALSE))</f>
        <v>39401</v>
      </c>
    </row>
    <row r="265" spans="1:6" ht="30" customHeight="1">
      <c r="A265" s="19" t="str">
        <f>IF(ISNA(VLOOKUP((ROW(A265)-15),'List of tables'!$A$4:$H$298,2,FALSE))," ",VLOOKUP((ROW(A265)-15),'List of tables'!$A$4:$H$298,2,FALSE))</f>
        <v>EXT20071119A</v>
      </c>
      <c r="B265" s="22" t="str">
        <f>IF(ISNA(VLOOKUP((ROW(B265)-15),'List of tables'!$A$4:$H$298,3,FALSE))," ",VLOOKUP((ROW(B265)-15),'List of tables'!$A$4:$H$298,3,FALSE))</f>
        <v>Occupation by Method of Travel to Work (Workplace by Residence)</v>
      </c>
      <c r="C265" s="22" t="str">
        <f>IF(ISNA(VLOOKUP((ROW(C265)-15),'List of tables'!$A$4:$E$298,5,FALSE))," ",VLOOKUP((ROW(C265)-15),'List of tables'!$A$4:$E$298,5,FALSE))</f>
        <v>DC</v>
      </c>
      <c r="D265" s="22" t="str">
        <f>IF(ISNA(VLOOKUP((ROW(D265)-15),'List of tables'!$A$4:$H$298,6,FALSE))," ",VLOOKUP((ROW(D265)-15),'List of tables'!$A$4:$H$298,6,FALSE))</f>
        <v>All persons aged 16 to 74 in employment in the area</v>
      </c>
      <c r="E265" s="17">
        <f>IF(ISNA(VLOOKUP((ROW(E265)-15),'List of tables'!$A$4:$H$298,7,FALSE))," ",VLOOKUP((ROW(E265)-15),'List of tables'!$A$4:$H$298,7,FALSE))</f>
        <v>1</v>
      </c>
      <c r="F265" s="21">
        <f>IF(ISNA(VLOOKUP((ROW(F265)-15),'List of tables'!$A$4:$H$298,8,FALSE))," ",VLOOKUP((ROW(F265)-15),'List of tables'!$A$4:$H$298,8,FALSE))</f>
        <v>39405</v>
      </c>
    </row>
    <row r="266" spans="1:6" ht="30" customHeight="1">
      <c r="A266" s="19" t="str">
        <f>IF(ISNA(VLOOKUP((ROW(A266)-15),'List of tables'!$A$4:$H$298,2,FALSE))," ",VLOOKUP((ROW(A266)-15),'List of tables'!$A$4:$H$298,2,FALSE))</f>
        <v>EXT20071123</v>
      </c>
      <c r="B266" s="22" t="str">
        <f>IF(ISNA(VLOOKUP((ROW(B266)-15),'List of tables'!$A$4:$H$298,3,FALSE))," ",VLOOKUP((ROW(B266)-15),'List of tables'!$A$4:$H$298,3,FALSE))</f>
        <v>Age and Sex of Parents</v>
      </c>
      <c r="C266" s="22" t="str">
        <f>IF(ISNA(VLOOKUP((ROW(C266)-15),'List of tables'!$A$4:$E$298,5,FALSE))," ",VLOOKUP((ROW(C266)-15),'List of tables'!$A$4:$E$298,5,FALSE))</f>
        <v>NI</v>
      </c>
      <c r="D266" s="22" t="str">
        <f>IF(ISNA(VLOOKUP((ROW(D266)-15),'List of tables'!$A$4:$H$298,6,FALSE))," ",VLOOKUP((ROW(D266)-15),'List of tables'!$A$4:$H$298,6,FALSE))</f>
        <v>All parents with dependent children</v>
      </c>
      <c r="E266" s="17">
        <f>IF(ISNA(VLOOKUP((ROW(E266)-15),'List of tables'!$A$4:$H$298,7,FALSE))," ",VLOOKUP((ROW(E266)-15),'List of tables'!$A$4:$H$298,7,FALSE))</f>
        <v>1</v>
      </c>
      <c r="F266" s="21">
        <f>IF(ISNA(VLOOKUP((ROW(F266)-15),'List of tables'!$A$4:$H$298,8,FALSE))," ",VLOOKUP((ROW(F266)-15),'List of tables'!$A$4:$H$298,8,FALSE))</f>
        <v>39409</v>
      </c>
    </row>
    <row r="267" spans="1:6" ht="30" customHeight="1">
      <c r="A267" s="19" t="str">
        <f>IF(ISNA(VLOOKUP((ROW(A267)-15),'List of tables'!$A$4:$H$298,2,FALSE))," ",VLOOKUP((ROW(A267)-15),'List of tables'!$A$4:$H$298,2,FALSE))</f>
        <v>EXT20080121</v>
      </c>
      <c r="B267" s="22" t="str">
        <f>IF(ISNA(VLOOKUP((ROW(B267)-15),'List of tables'!$A$4:$H$298,3,FALSE))," ",VLOOKUP((ROW(B267)-15),'List of tables'!$A$4:$H$298,3,FALSE))</f>
        <v>Religion by Ethnic Group</v>
      </c>
      <c r="C267" s="22" t="str">
        <f>IF(ISNA(VLOOKUP((ROW(C267)-15),'List of tables'!$A$4:$E$298,5,FALSE))," ",VLOOKUP((ROW(C267)-15),'List of tables'!$A$4:$E$298,5,FALSE))</f>
        <v>NI</v>
      </c>
      <c r="D267" s="22" t="str">
        <f>IF(ISNA(VLOOKUP((ROW(D267)-15),'List of tables'!$A$4:$H$298,6,FALSE))," ",VLOOKUP((ROW(D267)-15),'List of tables'!$A$4:$H$298,6,FALSE))</f>
        <v>All persons</v>
      </c>
      <c r="E267" s="17">
        <f>IF(ISNA(VLOOKUP((ROW(E267)-15),'List of tables'!$A$4:$H$298,7,FALSE))," ",VLOOKUP((ROW(E267)-15),'List of tables'!$A$4:$H$298,7,FALSE))</f>
        <v>1</v>
      </c>
      <c r="F267" s="21">
        <f>IF(ISNA(VLOOKUP((ROW(F267)-15),'List of tables'!$A$4:$H$298,8,FALSE))," ",VLOOKUP((ROW(F267)-15),'List of tables'!$A$4:$H$298,8,FALSE))</f>
        <v>39468</v>
      </c>
    </row>
    <row r="268" spans="1:6" ht="30" customHeight="1">
      <c r="A268" s="19" t="str">
        <f>IF(ISNA(VLOOKUP((ROW(A268)-15),'List of tables'!$A$4:$H$298,2,FALSE))," ",VLOOKUP((ROW(A268)-15),'List of tables'!$A$4:$H$298,2,FALSE))</f>
        <v>EXT20080124</v>
      </c>
      <c r="B268" s="22" t="str">
        <f>IF(ISNA(VLOOKUP((ROW(B268)-15),'List of tables'!$A$4:$H$298,3,FALSE))," ",VLOOKUP((ROW(B268)-15),'List of tables'!$A$4:$H$298,3,FALSE))</f>
        <v>Theme Table on Workplace</v>
      </c>
      <c r="C268" s="22" t="str">
        <f>IF(ISNA(VLOOKUP((ROW(C268)-15),'List of tables'!$A$4:$E$298,5,FALSE))," ",VLOOKUP((ROW(C268)-15),'List of tables'!$A$4:$E$298,5,FALSE))</f>
        <v>NI</v>
      </c>
      <c r="D268" s="22" t="str">
        <f>IF(ISNA(VLOOKUP((ROW(D268)-15),'List of tables'!$A$4:$H$298,6,FALSE))," ",VLOOKUP((ROW(D268)-15),'List of tables'!$A$4:$H$298,6,FALSE))</f>
        <v>All persons aged 16 to 74 in employment in RoI</v>
      </c>
      <c r="E268" s="17">
        <f>IF(ISNA(VLOOKUP((ROW(E268)-15),'List of tables'!$A$4:$H$298,7,FALSE))," ",VLOOKUP((ROW(E268)-15),'List of tables'!$A$4:$H$298,7,FALSE))</f>
        <v>1</v>
      </c>
      <c r="F268" s="21">
        <f>IF(ISNA(VLOOKUP((ROW(F268)-15),'List of tables'!$A$4:$H$298,8,FALSE))," ",VLOOKUP((ROW(F268)-15),'List of tables'!$A$4:$H$298,8,FALSE))</f>
        <v>39471</v>
      </c>
    </row>
    <row r="269" spans="1:6" ht="30" customHeight="1">
      <c r="A269" s="19" t="str">
        <f>IF(ISNA(VLOOKUP((ROW(A269)-15),'List of tables'!$A$4:$H$298,2,FALSE))," ",VLOOKUP((ROW(A269)-15),'List of tables'!$A$4:$H$298,2,FALSE))</f>
        <v>EXT20080211</v>
      </c>
      <c r="B269" s="22" t="str">
        <f>IF(ISNA(VLOOKUP((ROW(B269)-15),'List of tables'!$A$4:$H$298,3,FALSE))," ",VLOOKUP((ROW(B269)-15),'List of tables'!$A$4:$H$298,3,FALSE))</f>
        <v>Theme Table on Workplace</v>
      </c>
      <c r="C269" s="22" t="str">
        <f>IF(ISNA(VLOOKUP((ROW(C269)-15),'List of tables'!$A$4:$E$298,5,FALSE))," ",VLOOKUP((ROW(C269)-15),'List of tables'!$A$4:$E$298,5,FALSE))</f>
        <v>NI</v>
      </c>
      <c r="D269" s="22" t="str">
        <f>IF(ISNA(VLOOKUP((ROW(D269)-15),'List of tables'!$A$4:$H$298,6,FALSE))," ",VLOOKUP((ROW(D269)-15),'List of tables'!$A$4:$H$298,6,FALSE))</f>
        <v>All persons aged 16 to 74 in employment in RoI</v>
      </c>
      <c r="E269" s="17">
        <f>IF(ISNA(VLOOKUP((ROW(E269)-15),'List of tables'!$A$4:$H$298,7,FALSE))," ",VLOOKUP((ROW(E269)-15),'List of tables'!$A$4:$H$298,7,FALSE))</f>
        <v>1</v>
      </c>
      <c r="F269" s="21">
        <f>IF(ISNA(VLOOKUP((ROW(F269)-15),'List of tables'!$A$4:$H$298,8,FALSE))," ",VLOOKUP((ROW(F269)-15),'List of tables'!$A$4:$H$298,8,FALSE))</f>
        <v>39489</v>
      </c>
    </row>
    <row r="270" spans="1:6" ht="30" customHeight="1">
      <c r="A270" s="19" t="str">
        <f>IF(ISNA(VLOOKUP((ROW(A270)-15),'List of tables'!$A$4:$H$298,2,FALSE))," ",VLOOKUP((ROW(A270)-15),'List of tables'!$A$4:$H$298,2,FALSE))</f>
        <v>EXT20080212</v>
      </c>
      <c r="B270" s="22" t="str">
        <f>IF(ISNA(VLOOKUP((ROW(B270)-15),'List of tables'!$A$4:$H$298,3,FALSE))," ",VLOOKUP((ROW(B270)-15),'List of tables'!$A$4:$H$298,3,FALSE))</f>
        <v>Industry (Workplace)</v>
      </c>
      <c r="C270" s="22" t="str">
        <f>IF(ISNA(VLOOKUP((ROW(C270)-15),'List of tables'!$A$4:$E$298,5,FALSE))," ",VLOOKUP((ROW(C270)-15),'List of tables'!$A$4:$E$298,5,FALSE))</f>
        <v>WARD</v>
      </c>
      <c r="D270" s="22" t="str">
        <f>IF(ISNA(VLOOKUP((ROW(D270)-15),'List of tables'!$A$4:$H$298,6,FALSE))," ",VLOOKUP((ROW(D270)-15),'List of tables'!$A$4:$H$298,6,FALSE))</f>
        <v>All persons aged 16 to 74 in employment in the area</v>
      </c>
      <c r="E270" s="17">
        <f>IF(ISNA(VLOOKUP((ROW(E270)-15),'List of tables'!$A$4:$H$298,7,FALSE))," ",VLOOKUP((ROW(E270)-15),'List of tables'!$A$4:$H$298,7,FALSE))</f>
        <v>1</v>
      </c>
      <c r="F270" s="21">
        <f>IF(ISNA(VLOOKUP((ROW(F270)-15),'List of tables'!$A$4:$H$298,8,FALSE))," ",VLOOKUP((ROW(F270)-15),'List of tables'!$A$4:$H$298,8,FALSE))</f>
        <v>39490</v>
      </c>
    </row>
    <row r="271" spans="1:6" ht="30" customHeight="1">
      <c r="A271" s="19" t="str">
        <f>IF(ISNA(VLOOKUP((ROW(A271)-15),'List of tables'!$A$4:$H$298,2,FALSE))," ",VLOOKUP((ROW(A271)-15),'List of tables'!$A$4:$H$298,2,FALSE))</f>
        <v>EXT20080311</v>
      </c>
      <c r="B271" s="22" t="str">
        <f>IF(ISNA(VLOOKUP((ROW(B271)-15),'List of tables'!$A$4:$H$298,3,FALSE))," ",VLOOKUP((ROW(B271)-15),'List of tables'!$A$4:$H$298,3,FALSE))</f>
        <v>Economic Activity</v>
      </c>
      <c r="C271" s="22" t="str">
        <f>IF(ISNA(VLOOKUP((ROW(C271)-15),'List of tables'!$A$4:$E$298,5,FALSE))," ",VLOOKUP((ROW(C271)-15),'List of tables'!$A$4:$E$298,5,FALSE))</f>
        <v>TTWA (SOA AGGR.)</v>
      </c>
      <c r="D271" s="22" t="str">
        <f>IF(ISNA(VLOOKUP((ROW(D271)-15),'List of tables'!$A$4:$H$298,6,FALSE))," ",VLOOKUP((ROW(D271)-15),'List of tables'!$A$4:$H$298,6,FALSE))</f>
        <v>All persons aged 16 to 74</v>
      </c>
      <c r="E271" s="17">
        <f>IF(ISNA(VLOOKUP((ROW(E271)-15),'List of tables'!$A$4:$H$298,7,FALSE))," ",VLOOKUP((ROW(E271)-15),'List of tables'!$A$4:$H$298,7,FALSE))</f>
        <v>1</v>
      </c>
      <c r="F271" s="21">
        <f>IF(ISNA(VLOOKUP((ROW(F271)-15),'List of tables'!$A$4:$H$298,8,FALSE))," ",VLOOKUP((ROW(F271)-15),'List of tables'!$A$4:$H$298,8,FALSE))</f>
        <v>39518</v>
      </c>
    </row>
    <row r="272" spans="1:6" ht="30" customHeight="1">
      <c r="A272" s="19" t="str">
        <f>IF(ISNA(VLOOKUP((ROW(A272)-15),'List of tables'!$A$4:$H$298,2,FALSE))," ",VLOOKUP((ROW(A272)-15),'List of tables'!$A$4:$H$298,2,FALSE))</f>
        <v>EXT20080311</v>
      </c>
      <c r="B272" s="22" t="str">
        <f>IF(ISNA(VLOOKUP((ROW(B272)-15),'List of tables'!$A$4:$H$298,3,FALSE))," ",VLOOKUP((ROW(B272)-15),'List of tables'!$A$4:$H$298,3,FALSE))</f>
        <v>Occupation and Qualifications by Industry (Full Detail)</v>
      </c>
      <c r="C272" s="22" t="str">
        <f>IF(ISNA(VLOOKUP((ROW(C272)-15),'List of tables'!$A$4:$E$298,5,FALSE))," ",VLOOKUP((ROW(C272)-15),'List of tables'!$A$4:$E$298,5,FALSE))</f>
        <v>NI</v>
      </c>
      <c r="D272" s="22" t="str">
        <f>IF(ISNA(VLOOKUP((ROW(D272)-15),'List of tables'!$A$4:$H$298,6,FALSE))," ",VLOOKUP((ROW(D272)-15),'List of tables'!$A$4:$H$298,6,FALSE))</f>
        <v>All persons aged 16 to 74 in employment</v>
      </c>
      <c r="E272" s="17">
        <f>IF(ISNA(VLOOKUP((ROW(E272)-15),'List of tables'!$A$4:$H$298,7,FALSE))," ",VLOOKUP((ROW(E272)-15),'List of tables'!$A$4:$H$298,7,FALSE))</f>
        <v>1</v>
      </c>
      <c r="F272" s="21">
        <f>IF(ISNA(VLOOKUP((ROW(F272)-15),'List of tables'!$A$4:$H$298,8,FALSE))," ",VLOOKUP((ROW(F272)-15),'List of tables'!$A$4:$H$298,8,FALSE))</f>
        <v>39518</v>
      </c>
    </row>
    <row r="273" spans="1:6" ht="30" customHeight="1">
      <c r="A273" s="19" t="str">
        <f>IF(ISNA(VLOOKUP((ROW(A273)-15),'List of tables'!$A$4:$H$298,2,FALSE))," ",VLOOKUP((ROW(A273)-15),'List of tables'!$A$4:$H$298,2,FALSE))</f>
        <v>EXT20080313A</v>
      </c>
      <c r="B273" s="22" t="str">
        <f>IF(ISNA(VLOOKUP((ROW(B273)-15),'List of tables'!$A$4:$H$298,3,FALSE))," ",VLOOKUP((ROW(B273)-15),'List of tables'!$A$4:$H$298,3,FALSE))</f>
        <v>Economic Activity by Age by Student Accommodation Type</v>
      </c>
      <c r="C273" s="22" t="str">
        <f>IF(ISNA(VLOOKUP((ROW(C273)-15),'List of tables'!$A$4:$E$298,5,FALSE))," ",VLOOKUP((ROW(C273)-15),'List of tables'!$A$4:$E$298,5,FALSE))</f>
        <v>SOA</v>
      </c>
      <c r="D273" s="22" t="str">
        <f>IF(ISNA(VLOOKUP((ROW(D273)-15),'List of tables'!$A$4:$H$298,6,FALSE))," ",VLOOKUP((ROW(D273)-15),'List of tables'!$A$4:$H$298,6,FALSE))</f>
        <v>All full-time students aged 16 and over</v>
      </c>
      <c r="E273" s="17">
        <f>IF(ISNA(VLOOKUP((ROW(E273)-15),'List of tables'!$A$4:$H$298,7,FALSE))," ",VLOOKUP((ROW(E273)-15),'List of tables'!$A$4:$H$298,7,FALSE))</f>
        <v>1</v>
      </c>
      <c r="F273" s="21">
        <f>IF(ISNA(VLOOKUP((ROW(F273)-15),'List of tables'!$A$4:$H$298,8,FALSE))," ",VLOOKUP((ROW(F273)-15),'List of tables'!$A$4:$H$298,8,FALSE))</f>
        <v>39520</v>
      </c>
    </row>
    <row r="274" spans="1:6" ht="30" customHeight="1">
      <c r="A274" s="19" t="str">
        <f>IF(ISNA(VLOOKUP((ROW(A274)-15),'List of tables'!$A$4:$H$298,2,FALSE))," ",VLOOKUP((ROW(A274)-15),'List of tables'!$A$4:$H$298,2,FALSE))</f>
        <v>EXT20080313B</v>
      </c>
      <c r="B274" s="22" t="str">
        <f>IF(ISNA(VLOOKUP((ROW(B274)-15),'List of tables'!$A$4:$H$298,3,FALSE))," ",VLOOKUP((ROW(B274)-15),'List of tables'!$A$4:$H$298,3,FALSE))</f>
        <v>Age of Full-Time Students by Economic Activity and Hours Worked</v>
      </c>
      <c r="C274" s="22" t="str">
        <f>IF(ISNA(VLOOKUP((ROW(C274)-15),'List of tables'!$A$4:$E$298,5,FALSE))," ",VLOOKUP((ROW(C274)-15),'List of tables'!$A$4:$E$298,5,FALSE))</f>
        <v>WARD</v>
      </c>
      <c r="D274" s="22" t="str">
        <f>IF(ISNA(VLOOKUP((ROW(D274)-15),'List of tables'!$A$4:$H$298,6,FALSE))," ",VLOOKUP((ROW(D274)-15),'List of tables'!$A$4:$H$298,6,FALSE))</f>
        <v>All full-time students aged 19 and over</v>
      </c>
      <c r="E274" s="17">
        <f>IF(ISNA(VLOOKUP((ROW(E274)-15),'List of tables'!$A$4:$H$298,7,FALSE))," ",VLOOKUP((ROW(E274)-15),'List of tables'!$A$4:$H$298,7,FALSE))</f>
        <v>1</v>
      </c>
      <c r="F274" s="21">
        <f>IF(ISNA(VLOOKUP((ROW(F274)-15),'List of tables'!$A$4:$H$298,8,FALSE))," ",VLOOKUP((ROW(F274)-15),'List of tables'!$A$4:$H$298,8,FALSE))</f>
        <v>39520</v>
      </c>
    </row>
    <row r="275" spans="1:6" ht="30" customHeight="1">
      <c r="A275" s="19" t="str">
        <f>IF(ISNA(VLOOKUP((ROW(A275)-15),'List of tables'!$A$4:$H$298,2,FALSE))," ",VLOOKUP((ROW(A275)-15),'List of tables'!$A$4:$H$298,2,FALSE))</f>
        <v>EXT20080313C</v>
      </c>
      <c r="B275" s="22" t="str">
        <f>IF(ISNA(VLOOKUP((ROW(B275)-15),'List of tables'!$A$4:$H$298,3,FALSE))," ",VLOOKUP((ROW(B275)-15),'List of tables'!$A$4:$H$298,3,FALSE))</f>
        <v>Occupation and Industry</v>
      </c>
      <c r="C275" s="22" t="str">
        <f>IF(ISNA(VLOOKUP((ROW(C275)-15),'List of tables'!$A$4:$E$298,5,FALSE))," ",VLOOKUP((ROW(C275)-15),'List of tables'!$A$4:$E$298,5,FALSE))</f>
        <v>WARD</v>
      </c>
      <c r="D275" s="22" t="str">
        <f>IF(ISNA(VLOOKUP((ROW(D275)-15),'List of tables'!$A$4:$H$298,6,FALSE))," ",VLOOKUP((ROW(D275)-15),'List of tables'!$A$4:$H$298,6,FALSE))</f>
        <v>All persons aged 16 to 74</v>
      </c>
      <c r="E275" s="17">
        <f>IF(ISNA(VLOOKUP((ROW(E275)-15),'List of tables'!$A$4:$H$298,7,FALSE))," ",VLOOKUP((ROW(E275)-15),'List of tables'!$A$4:$H$298,7,FALSE))</f>
        <v>1</v>
      </c>
      <c r="F275" s="21">
        <f>IF(ISNA(VLOOKUP((ROW(F275)-15),'List of tables'!$A$4:$H$298,8,FALSE))," ",VLOOKUP((ROW(F275)-15),'List of tables'!$A$4:$H$298,8,FALSE))</f>
        <v>39520</v>
      </c>
    </row>
    <row r="276" spans="1:6" ht="30" customHeight="1">
      <c r="A276" s="19" t="str">
        <f>IF(ISNA(VLOOKUP((ROW(A276)-15),'List of tables'!$A$4:$H$298,2,FALSE))," ",VLOOKUP((ROW(A276)-15),'List of tables'!$A$4:$H$298,2,FALSE))</f>
        <v>EXT20080313D</v>
      </c>
      <c r="B276" s="22" t="str">
        <f>IF(ISNA(VLOOKUP((ROW(B276)-15),'List of tables'!$A$4:$H$298,3,FALSE))," ",VLOOKUP((ROW(B276)-15),'List of tables'!$A$4:$H$298,3,FALSE))</f>
        <v>Economic Activity and Hours Worked by Sex</v>
      </c>
      <c r="C276" s="22" t="str">
        <f>IF(ISNA(VLOOKUP((ROW(C276)-15),'List of tables'!$A$4:$E$298,5,FALSE))," ",VLOOKUP((ROW(C276)-15),'List of tables'!$A$4:$E$298,5,FALSE))</f>
        <v>WARD</v>
      </c>
      <c r="D276" s="22" t="str">
        <f>IF(ISNA(VLOOKUP((ROW(D276)-15),'List of tables'!$A$4:$H$298,6,FALSE))," ",VLOOKUP((ROW(D276)-15),'List of tables'!$A$4:$H$298,6,FALSE))</f>
        <v>All persons aged 16 to 74</v>
      </c>
      <c r="E276" s="17">
        <f>IF(ISNA(VLOOKUP((ROW(E276)-15),'List of tables'!$A$4:$H$298,7,FALSE))," ",VLOOKUP((ROW(E276)-15),'List of tables'!$A$4:$H$298,7,FALSE))</f>
        <v>1</v>
      </c>
      <c r="F276" s="21">
        <f>IF(ISNA(VLOOKUP((ROW(F276)-15),'List of tables'!$A$4:$H$298,8,FALSE))," ",VLOOKUP((ROW(F276)-15),'List of tables'!$A$4:$H$298,8,FALSE))</f>
        <v>39520</v>
      </c>
    </row>
    <row r="277" spans="1:6" ht="30" customHeight="1">
      <c r="A277" s="19" t="str">
        <f>IF(ISNA(VLOOKUP((ROW(A277)-15),'List of tables'!$A$4:$H$298,2,FALSE))," ",VLOOKUP((ROW(A277)-15),'List of tables'!$A$4:$H$298,2,FALSE))</f>
        <v>EXT20080318</v>
      </c>
      <c r="B277" s="22" t="str">
        <f>IF(ISNA(VLOOKUP((ROW(B277)-15),'List of tables'!$A$4:$H$298,3,FALSE))," ",VLOOKUP((ROW(B277)-15),'List of tables'!$A$4:$H$298,3,FALSE))</f>
        <v>Limiting Long-Term Illness by General Health</v>
      </c>
      <c r="C277" s="22" t="str">
        <f>IF(ISNA(VLOOKUP((ROW(C277)-15),'List of tables'!$A$4:$E$298,5,FALSE))," ",VLOOKUP((ROW(C277)-15),'List of tables'!$A$4:$E$298,5,FALSE))</f>
        <v>DC</v>
      </c>
      <c r="D277" s="22" t="str">
        <f>IF(ISNA(VLOOKUP((ROW(D277)-15),'List of tables'!$A$4:$H$298,6,FALSE))," ",VLOOKUP((ROW(D277)-15),'List of tables'!$A$4:$H$298,6,FALSE))</f>
        <v>All persons aged 65 and over in one person households</v>
      </c>
      <c r="E277" s="17">
        <f>IF(ISNA(VLOOKUP((ROW(E277)-15),'List of tables'!$A$4:$H$298,7,FALSE))," ",VLOOKUP((ROW(E277)-15),'List of tables'!$A$4:$H$298,7,FALSE))</f>
        <v>1</v>
      </c>
      <c r="F277" s="21">
        <f>IF(ISNA(VLOOKUP((ROW(F277)-15),'List of tables'!$A$4:$H$298,8,FALSE))," ",VLOOKUP((ROW(F277)-15),'List of tables'!$A$4:$H$298,8,FALSE))</f>
        <v>39525</v>
      </c>
    </row>
    <row r="278" spans="1:6" ht="30" customHeight="1">
      <c r="A278" s="19" t="str">
        <f>IF(ISNA(VLOOKUP((ROW(A278)-15),'List of tables'!$A$4:$H$298,2,FALSE))," ",VLOOKUP((ROW(A278)-15),'List of tables'!$A$4:$H$298,2,FALSE))</f>
        <v>EXT20080403</v>
      </c>
      <c r="B278" s="22" t="str">
        <f>IF(ISNA(VLOOKUP((ROW(B278)-15),'List of tables'!$A$4:$H$298,3,FALSE))," ",VLOOKUP((ROW(B278)-15),'List of tables'!$A$4:$H$298,3,FALSE))</f>
        <v>Employment Status and Sex by Industry (Full Detail)</v>
      </c>
      <c r="C278" s="22" t="str">
        <f>IF(ISNA(VLOOKUP((ROW(C278)-15),'List of tables'!$A$4:$E$298,5,FALSE))," ",VLOOKUP((ROW(C278)-15),'List of tables'!$A$4:$E$298,5,FALSE))</f>
        <v>NI</v>
      </c>
      <c r="D278" s="22" t="str">
        <f>IF(ISNA(VLOOKUP((ROW(D278)-15),'List of tables'!$A$4:$H$298,6,FALSE))," ",VLOOKUP((ROW(D278)-15),'List of tables'!$A$4:$H$298,6,FALSE))</f>
        <v>All self-employed persons aged 16 to 74 in employment</v>
      </c>
      <c r="E278" s="17">
        <f>IF(ISNA(VLOOKUP((ROW(E278)-15),'List of tables'!$A$4:$H$298,7,FALSE))," ",VLOOKUP((ROW(E278)-15),'List of tables'!$A$4:$H$298,7,FALSE))</f>
        <v>1</v>
      </c>
      <c r="F278" s="21">
        <f>IF(ISNA(VLOOKUP((ROW(F278)-15),'List of tables'!$A$4:$H$298,8,FALSE))," ",VLOOKUP((ROW(F278)-15),'List of tables'!$A$4:$H$298,8,FALSE))</f>
        <v>39541</v>
      </c>
    </row>
    <row r="279" spans="1:6" ht="30" customHeight="1">
      <c r="A279" s="19" t="str">
        <f>IF(ISNA(VLOOKUP((ROW(A279)-15),'List of tables'!$A$4:$H$298,2,FALSE))," ",VLOOKUP((ROW(A279)-15),'List of tables'!$A$4:$H$298,2,FALSE))</f>
        <v>EXT20080423</v>
      </c>
      <c r="B279" s="22" t="str">
        <f>IF(ISNA(VLOOKUP((ROW(B279)-15),'List of tables'!$A$4:$H$298,3,FALSE))," ",VLOOKUP((ROW(B279)-15),'List of tables'!$A$4:$H$298,3,FALSE))</f>
        <v>Sex and Age by NS-SeC</v>
      </c>
      <c r="C279" s="22" t="str">
        <f>IF(ISNA(VLOOKUP((ROW(C279)-15),'List of tables'!$A$4:$E$298,5,FALSE))," ",VLOOKUP((ROW(C279)-15),'List of tables'!$A$4:$E$298,5,FALSE))</f>
        <v>NI</v>
      </c>
      <c r="D279" s="22" t="str">
        <f>IF(ISNA(VLOOKUP((ROW(D279)-15),'List of tables'!$A$4:$H$298,6,FALSE))," ",VLOOKUP((ROW(D279)-15),'List of tables'!$A$4:$H$298,6,FALSE))</f>
        <v>All parents aged 16 to 74 with female dependent children aged 8 to 16</v>
      </c>
      <c r="E279" s="17">
        <f>IF(ISNA(VLOOKUP((ROW(E279)-15),'List of tables'!$A$4:$H$298,7,FALSE))," ",VLOOKUP((ROW(E279)-15),'List of tables'!$A$4:$H$298,7,FALSE))</f>
        <v>1</v>
      </c>
      <c r="F279" s="21">
        <f>IF(ISNA(VLOOKUP((ROW(F279)-15),'List of tables'!$A$4:$H$298,8,FALSE))," ",VLOOKUP((ROW(F279)-15),'List of tables'!$A$4:$H$298,8,FALSE))</f>
        <v>39561</v>
      </c>
    </row>
    <row r="280" spans="1:6" ht="30" customHeight="1">
      <c r="A280" s="19" t="str">
        <f>IF(ISNA(VLOOKUP((ROW(A280)-15),'List of tables'!$A$4:$H$298,2,FALSE))," ",VLOOKUP((ROW(A280)-15),'List of tables'!$A$4:$H$298,2,FALSE))</f>
        <v>EXT20080519</v>
      </c>
      <c r="B280" s="22" t="str">
        <f>IF(ISNA(VLOOKUP((ROW(B280)-15),'List of tables'!$A$4:$H$298,3,FALSE))," ",VLOOKUP((ROW(B280)-15),'List of tables'!$A$4:$H$298,3,FALSE))</f>
        <v>Pensioner Couples</v>
      </c>
      <c r="C280" s="22" t="str">
        <f>IF(ISNA(VLOOKUP((ROW(C280)-15),'List of tables'!$A$4:$E$298,5,FALSE))," ",VLOOKUP((ROW(C280)-15),'List of tables'!$A$4:$E$298,5,FALSE))</f>
        <v>DC</v>
      </c>
      <c r="D280" s="22" t="str">
        <f>IF(ISNA(VLOOKUP((ROW(D280)-15),'List of tables'!$A$4:$H$298,6,FALSE))," ",VLOOKUP((ROW(D280)-15),'List of tables'!$A$4:$H$298,6,FALSE))</f>
        <v>All married couples</v>
      </c>
      <c r="E280" s="17">
        <f>IF(ISNA(VLOOKUP((ROW(E280)-15),'List of tables'!$A$4:$H$298,7,FALSE))," ",VLOOKUP((ROW(E280)-15),'List of tables'!$A$4:$H$298,7,FALSE))</f>
        <v>1</v>
      </c>
      <c r="F280" s="21">
        <f>IF(ISNA(VLOOKUP((ROW(F280)-15),'List of tables'!$A$4:$H$298,8,FALSE))," ",VLOOKUP((ROW(F280)-15),'List of tables'!$A$4:$H$298,8,FALSE))</f>
        <v>39587</v>
      </c>
    </row>
    <row r="281" spans="1:6" ht="30" customHeight="1">
      <c r="A281" s="19" t="str">
        <f>IF(ISNA(VLOOKUP((ROW(A281)-15),'List of tables'!$A$4:$H$298,2,FALSE))," ",VLOOKUP((ROW(A281)-15),'List of tables'!$A$4:$H$298,2,FALSE))</f>
        <v>EXT20080522</v>
      </c>
      <c r="B281" s="22" t="str">
        <f>IF(ISNA(VLOOKUP((ROW(B281)-15),'List of tables'!$A$4:$H$298,3,FALSE))," ",VLOOKUP((ROW(B281)-15),'List of tables'!$A$4:$H$298,3,FALSE))</f>
        <v>Parliamentary Constituencies by Settlements</v>
      </c>
      <c r="C281" s="22" t="str">
        <f>IF(ISNA(VLOOKUP((ROW(C281)-15),'List of tables'!$A$4:$E$298,5,FALSE))," ",VLOOKUP((ROW(C281)-15),'List of tables'!$A$4:$E$298,5,FALSE))</f>
        <v>PC/SETTLEMENTS</v>
      </c>
      <c r="D281" s="22" t="str">
        <f>IF(ISNA(VLOOKUP((ROW(D281)-15),'List of tables'!$A$4:$H$298,6,FALSE))," ",VLOOKUP((ROW(D281)-15),'List of tables'!$A$4:$H$298,6,FALSE))</f>
        <v>All persons</v>
      </c>
      <c r="E281" s="17">
        <f>IF(ISNA(VLOOKUP((ROW(E281)-15),'List of tables'!$A$4:$H$298,7,FALSE))," ",VLOOKUP((ROW(E281)-15),'List of tables'!$A$4:$H$298,7,FALSE))</f>
        <v>1</v>
      </c>
      <c r="F281" s="21">
        <f>IF(ISNA(VLOOKUP((ROW(F281)-15),'List of tables'!$A$4:$H$298,8,FALSE))," ",VLOOKUP((ROW(F281)-15),'List of tables'!$A$4:$H$298,8,FALSE))</f>
        <v>39590</v>
      </c>
    </row>
    <row r="282" spans="1:6" ht="30" customHeight="1">
      <c r="A282" s="19" t="str">
        <f>IF(ISNA(VLOOKUP((ROW(A282)-15),'List of tables'!$A$4:$H$298,2,FALSE))," ",VLOOKUP((ROW(A282)-15),'List of tables'!$A$4:$H$298,2,FALSE))</f>
        <v>EXT20080528</v>
      </c>
      <c r="B282" s="22" t="str">
        <f>IF(ISNA(VLOOKUP((ROW(B282)-15),'List of tables'!$A$4:$H$298,3,FALSE))," ",VLOOKUP((ROW(B282)-15),'List of tables'!$A$4:$H$298,3,FALSE))</f>
        <v>Theme Table on HRPs</v>
      </c>
      <c r="C282" s="22" t="str">
        <f>IF(ISNA(VLOOKUP((ROW(C282)-15),'List of tables'!$A$4:$E$298,5,FALSE))," ",VLOOKUP((ROW(C282)-15),'List of tables'!$A$4:$E$298,5,FALSE))</f>
        <v>DC</v>
      </c>
      <c r="D282" s="22" t="str">
        <f>IF(ISNA(VLOOKUP((ROW(D282)-15),'List of tables'!$A$4:$H$298,6,FALSE))," ",VLOOKUP((ROW(D282)-15),'List of tables'!$A$4:$H$298,6,FALSE))</f>
        <v>All HRPs aged 16 to 17</v>
      </c>
      <c r="E282" s="17">
        <f>IF(ISNA(VLOOKUP((ROW(E282)-15),'List of tables'!$A$4:$H$298,7,FALSE))," ",VLOOKUP((ROW(E282)-15),'List of tables'!$A$4:$H$298,7,FALSE))</f>
        <v>1</v>
      </c>
      <c r="F282" s="21">
        <f>IF(ISNA(VLOOKUP((ROW(F282)-15),'List of tables'!$A$4:$H$298,8,FALSE))," ",VLOOKUP((ROW(F282)-15),'List of tables'!$A$4:$H$298,8,FALSE))</f>
        <v>39596</v>
      </c>
    </row>
    <row r="283" spans="1:6" ht="30" customHeight="1">
      <c r="A283" s="19" t="str">
        <f>IF(ISNA(VLOOKUP((ROW(A283)-15),'List of tables'!$A$4:$H$298,2,FALSE))," ",VLOOKUP((ROW(A283)-15),'List of tables'!$A$4:$H$298,2,FALSE))</f>
        <v>EXT20080529</v>
      </c>
      <c r="B283" s="22" t="str">
        <f>IF(ISNA(VLOOKUP((ROW(B283)-15),'List of tables'!$A$4:$H$298,3,FALSE))," ",VLOOKUP((ROW(B283)-15),'List of tables'!$A$4:$H$298,3,FALSE))</f>
        <v>Community Background by Age</v>
      </c>
      <c r="C283" s="22" t="str">
        <f>IF(ISNA(VLOOKUP((ROW(C283)-15),'List of tables'!$A$4:$E$298,5,FALSE))," ",VLOOKUP((ROW(C283)-15),'List of tables'!$A$4:$E$298,5,FALSE))</f>
        <v>SOA</v>
      </c>
      <c r="D283" s="22" t="str">
        <f>IF(ISNA(VLOOKUP((ROW(D283)-15),'List of tables'!$A$4:$H$298,6,FALSE))," ",VLOOKUP((ROW(D283)-15),'List of tables'!$A$4:$H$298,6,FALSE))</f>
        <v>All persons</v>
      </c>
      <c r="E283" s="17">
        <f>IF(ISNA(VLOOKUP((ROW(E283)-15),'List of tables'!$A$4:$H$298,7,FALSE))," ",VLOOKUP((ROW(E283)-15),'List of tables'!$A$4:$H$298,7,FALSE))</f>
        <v>1</v>
      </c>
      <c r="F283" s="21">
        <f>IF(ISNA(VLOOKUP((ROW(F283)-15),'List of tables'!$A$4:$H$298,8,FALSE))," ",VLOOKUP((ROW(F283)-15),'List of tables'!$A$4:$H$298,8,FALSE))</f>
        <v>39597</v>
      </c>
    </row>
    <row r="284" spans="1:6" ht="30" customHeight="1">
      <c r="A284" s="19" t="str">
        <f>IF(ISNA(VLOOKUP((ROW(A284)-15),'List of tables'!$A$4:$H$298,2,FALSE))," ",VLOOKUP((ROW(A284)-15),'List of tables'!$A$4:$H$298,2,FALSE))</f>
        <v>EXT20080618</v>
      </c>
      <c r="B284" s="22" t="str">
        <f>IF(ISNA(VLOOKUP((ROW(B284)-15),'List of tables'!$A$4:$H$298,3,FALSE))," ",VLOOKUP((ROW(B284)-15),'List of tables'!$A$4:$H$298,3,FALSE))</f>
        <v>Age by Sex (5 Year Bands)</v>
      </c>
      <c r="C284" s="22" t="str">
        <f>IF(ISNA(VLOOKUP((ROW(C284)-15),'List of tables'!$A$4:$E$298,5,FALSE))," ",VLOOKUP((ROW(C284)-15),'List of tables'!$A$4:$E$298,5,FALSE))</f>
        <v>OA</v>
      </c>
      <c r="D284" s="22" t="str">
        <f>IF(ISNA(VLOOKUP((ROW(D284)-15),'List of tables'!$A$4:$H$298,6,FALSE))," ",VLOOKUP((ROW(D284)-15),'List of tables'!$A$4:$H$298,6,FALSE))</f>
        <v>All persons</v>
      </c>
      <c r="E284" s="17">
        <f>IF(ISNA(VLOOKUP((ROW(E284)-15),'List of tables'!$A$4:$H$298,7,FALSE))," ",VLOOKUP((ROW(E284)-15),'List of tables'!$A$4:$H$298,7,FALSE))</f>
        <v>1</v>
      </c>
      <c r="F284" s="21">
        <f>IF(ISNA(VLOOKUP((ROW(F284)-15),'List of tables'!$A$4:$H$298,8,FALSE))," ",VLOOKUP((ROW(F284)-15),'List of tables'!$A$4:$H$298,8,FALSE))</f>
        <v>39617</v>
      </c>
    </row>
    <row r="285" spans="1:6" ht="30" customHeight="1">
      <c r="A285" s="19" t="str">
        <f>IF(ISNA(VLOOKUP((ROW(A285)-15),'List of tables'!$A$4:$H$298,2,FALSE))," ",VLOOKUP((ROW(A285)-15),'List of tables'!$A$4:$H$298,2,FALSE))</f>
        <v>EXT20080627</v>
      </c>
      <c r="B285" s="22" t="str">
        <f>IF(ISNA(VLOOKUP((ROW(B285)-15),'List of tables'!$A$4:$H$298,3,FALSE))," ",VLOOKUP((ROW(B285)-15),'List of tables'!$A$4:$H$298,3,FALSE))</f>
        <v>LGDs by Settlements</v>
      </c>
      <c r="C285" s="22" t="str">
        <f>IF(ISNA(VLOOKUP((ROW(C285)-15),'List of tables'!$A$4:$E$298,5,FALSE))," ",VLOOKUP((ROW(C285)-15),'List of tables'!$A$4:$E$298,5,FALSE))</f>
        <v>LGD/SETTLEMENTS</v>
      </c>
      <c r="D285" s="22" t="str">
        <f>IF(ISNA(VLOOKUP((ROW(D285)-15),'List of tables'!$A$4:$H$298,6,FALSE))," ",VLOOKUP((ROW(D285)-15),'List of tables'!$A$4:$H$298,6,FALSE))</f>
        <v>All persons</v>
      </c>
      <c r="E285" s="17">
        <f>IF(ISNA(VLOOKUP((ROW(E285)-15),'List of tables'!$A$4:$H$298,7,FALSE))," ",VLOOKUP((ROW(E285)-15),'List of tables'!$A$4:$H$298,7,FALSE))</f>
        <v>1</v>
      </c>
      <c r="F285" s="21">
        <f>IF(ISNA(VLOOKUP((ROW(F285)-15),'List of tables'!$A$4:$H$298,8,FALSE))," ",VLOOKUP((ROW(F285)-15),'List of tables'!$A$4:$H$298,8,FALSE))</f>
        <v>39626</v>
      </c>
    </row>
    <row r="286" spans="1:6" ht="30" customHeight="1">
      <c r="A286" s="19" t="str">
        <f>IF(ISNA(VLOOKUP((ROW(A286)-15),'List of tables'!$A$4:$H$298,2,FALSE))," ",VLOOKUP((ROW(A286)-15),'List of tables'!$A$4:$H$298,2,FALSE))</f>
        <v>EXT20080703A</v>
      </c>
      <c r="B286" s="22" t="str">
        <f>IF(ISNA(VLOOKUP((ROW(B286)-15),'List of tables'!$A$4:$H$298,3,FALSE))," ",VLOOKUP((ROW(B286)-15),'List of tables'!$A$4:$H$298,3,FALSE))</f>
        <v>Community Background (Religion or Religion Brought Up In) and Occupation by Economic Activity</v>
      </c>
      <c r="C286" s="22" t="str">
        <f>IF(ISNA(VLOOKUP((ROW(C286)-15),'List of tables'!$A$4:$E$298,5,FALSE))," ",VLOOKUP((ROW(C286)-15),'List of tables'!$A$4:$E$298,5,FALSE))</f>
        <v>TTWA (SOA AGGR.)</v>
      </c>
      <c r="D286" s="22" t="str">
        <f>IF(ISNA(VLOOKUP((ROW(D286)-15),'List of tables'!$A$4:$H$298,6,FALSE))," ",VLOOKUP((ROW(D286)-15),'List of tables'!$A$4:$H$298,6,FALSE))</f>
        <v>All economically active persons aged 16 to 74</v>
      </c>
      <c r="E286" s="17">
        <f>IF(ISNA(VLOOKUP((ROW(E286)-15),'List of tables'!$A$4:$H$298,7,FALSE))," ",VLOOKUP((ROW(E286)-15),'List of tables'!$A$4:$H$298,7,FALSE))</f>
        <v>1</v>
      </c>
      <c r="F286" s="21">
        <f>IF(ISNA(VLOOKUP((ROW(F286)-15),'List of tables'!$A$4:$H$298,8,FALSE))," ",VLOOKUP((ROW(F286)-15),'List of tables'!$A$4:$H$298,8,FALSE))</f>
        <v>39632</v>
      </c>
    </row>
    <row r="287" spans="1:6" ht="30" customHeight="1">
      <c r="A287" s="19" t="str">
        <f>IF(ISNA(VLOOKUP((ROW(A287)-15),'List of tables'!$A$4:$H$298,2,FALSE))," ",VLOOKUP((ROW(A287)-15),'List of tables'!$A$4:$H$298,2,FALSE))</f>
        <v>EXT20080703B</v>
      </c>
      <c r="B287" s="22" t="str">
        <f>IF(ISNA(VLOOKUP((ROW(B287)-15),'List of tables'!$A$4:$H$298,3,FALSE))," ",VLOOKUP((ROW(B287)-15),'List of tables'!$A$4:$H$298,3,FALSE))</f>
        <v>Community Background (Religion or Religion Brought Up In) and Occupation by Economic Activity</v>
      </c>
      <c r="C287" s="22" t="str">
        <f>IF(ISNA(VLOOKUP((ROW(C287)-15),'List of tables'!$A$4:$E$298,5,FALSE))," ",VLOOKUP((ROW(C287)-15),'List of tables'!$A$4:$E$298,5,FALSE))</f>
        <v>DC</v>
      </c>
      <c r="D287" s="22" t="str">
        <f>IF(ISNA(VLOOKUP((ROW(D287)-15),'List of tables'!$A$4:$H$298,6,FALSE))," ",VLOOKUP((ROW(D287)-15),'List of tables'!$A$4:$H$298,6,FALSE))</f>
        <v>All economically active persons aged 16 to 74</v>
      </c>
      <c r="E287" s="17">
        <f>IF(ISNA(VLOOKUP((ROW(E287)-15),'List of tables'!$A$4:$H$298,7,FALSE))," ",VLOOKUP((ROW(E287)-15),'List of tables'!$A$4:$H$298,7,FALSE))</f>
        <v>1</v>
      </c>
      <c r="F287" s="21">
        <f>IF(ISNA(VLOOKUP((ROW(F287)-15),'List of tables'!$A$4:$H$298,8,FALSE))," ",VLOOKUP((ROW(F287)-15),'List of tables'!$A$4:$H$298,8,FALSE))</f>
        <v>39632</v>
      </c>
    </row>
    <row r="288" spans="1:6" ht="30" customHeight="1">
      <c r="A288" s="19" t="str">
        <f>IF(ISNA(VLOOKUP((ROW(A288)-15),'List of tables'!$A$4:$H$298,2,FALSE))," ",VLOOKUP((ROW(A288)-15),'List of tables'!$A$4:$H$298,2,FALSE))</f>
        <v>EXT20080811</v>
      </c>
      <c r="B288" s="22" t="str">
        <f>IF(ISNA(VLOOKUP((ROW(B288)-15),'List of tables'!$A$4:$H$298,3,FALSE))," ",VLOOKUP((ROW(B288)-15),'List of tables'!$A$4:$H$298,3,FALSE))</f>
        <v>Theme Table on Persons of Working Age</v>
      </c>
      <c r="C288" s="22" t="str">
        <f>IF(ISNA(VLOOKUP((ROW(C288)-15),'List of tables'!$A$4:$E$298,5,FALSE))," ",VLOOKUP((ROW(C288)-15),'List of tables'!$A$4:$E$298,5,FALSE))</f>
        <v>NI</v>
      </c>
      <c r="D288" s="22" t="str">
        <f>IF(ISNA(VLOOKUP((ROW(D288)-15),'List of tables'!$A$4:$H$298,6,FALSE))," ",VLOOKUP((ROW(D288)-15),'List of tables'!$A$4:$H$298,6,FALSE))</f>
        <v>All persons of working age</v>
      </c>
      <c r="E288" s="17">
        <f>IF(ISNA(VLOOKUP((ROW(E288)-15),'List of tables'!$A$4:$H$298,7,FALSE))," ",VLOOKUP((ROW(E288)-15),'List of tables'!$A$4:$H$298,7,FALSE))</f>
        <v>1</v>
      </c>
      <c r="F288" s="21">
        <f>IF(ISNA(VLOOKUP((ROW(F288)-15),'List of tables'!$A$4:$H$298,8,FALSE))," ",VLOOKUP((ROW(F288)-15),'List of tables'!$A$4:$H$298,8,FALSE))</f>
        <v>39671</v>
      </c>
    </row>
    <row r="289" spans="1:6" ht="30" customHeight="1">
      <c r="A289" s="19" t="str">
        <f>IF(ISNA(VLOOKUP((ROW(A289)-15),'List of tables'!$A$4:$H$298,2,FALSE))," ",VLOOKUP((ROW(A289)-15),'List of tables'!$A$4:$H$298,2,FALSE))</f>
        <v>EXT20080908</v>
      </c>
      <c r="B289" s="22" t="str">
        <f>IF(ISNA(VLOOKUP((ROW(B289)-15),'List of tables'!$A$4:$H$298,3,FALSE))," ",VLOOKUP((ROW(B289)-15),'List of tables'!$A$4:$H$298,3,FALSE))</f>
        <v>Households with Persons Aged 16 and Over</v>
      </c>
      <c r="C289" s="22" t="str">
        <f>IF(ISNA(VLOOKUP((ROW(C289)-15),'List of tables'!$A$4:$E$298,5,FALSE))," ",VLOOKUP((ROW(C289)-15),'List of tables'!$A$4:$E$298,5,FALSE))</f>
        <v>NI</v>
      </c>
      <c r="D289" s="22" t="str">
        <f>IF(ISNA(VLOOKUP((ROW(D289)-15),'List of tables'!$A$4:$H$298,6,FALSE))," ",VLOOKUP((ROW(D289)-15),'List of tables'!$A$4:$H$298,6,FALSE))</f>
        <v>All households</v>
      </c>
      <c r="E289" s="17">
        <f>IF(ISNA(VLOOKUP((ROW(E289)-15),'List of tables'!$A$4:$H$298,7,FALSE))," ",VLOOKUP((ROW(E289)-15),'List of tables'!$A$4:$H$298,7,FALSE))</f>
        <v>1</v>
      </c>
      <c r="F289" s="21">
        <f>IF(ISNA(VLOOKUP((ROW(F289)-15),'List of tables'!$A$4:$H$298,8,FALSE))," ",VLOOKUP((ROW(F289)-15),'List of tables'!$A$4:$H$298,8,FALSE))</f>
        <v>39699</v>
      </c>
    </row>
    <row r="290" spans="1:6" ht="30" customHeight="1">
      <c r="A290" s="19" t="str">
        <f>IF(ISNA(VLOOKUP((ROW(A290)-15),'List of tables'!$A$4:$H$298,2,FALSE))," ",VLOOKUP((ROW(A290)-15),'List of tables'!$A$4:$H$298,2,FALSE))</f>
        <v>EXT20080912</v>
      </c>
      <c r="B290" s="22" t="str">
        <f>IF(ISNA(VLOOKUP((ROW(B290)-15),'List of tables'!$A$4:$H$298,3,FALSE))," ",VLOOKUP((ROW(B290)-15),'List of tables'!$A$4:$H$298,3,FALSE))</f>
        <v>Economic Activity by Age and Sex</v>
      </c>
      <c r="C290" s="22" t="str">
        <f>IF(ISNA(VLOOKUP((ROW(C290)-15),'List of tables'!$A$4:$E$298,5,FALSE))," ",VLOOKUP((ROW(C290)-15),'List of tables'!$A$4:$E$298,5,FALSE))</f>
        <v>WARD</v>
      </c>
      <c r="D290" s="22" t="str">
        <f>IF(ISNA(VLOOKUP((ROW(D290)-15),'List of tables'!$A$4:$H$298,6,FALSE))," ",VLOOKUP((ROW(D290)-15),'List of tables'!$A$4:$H$298,6,FALSE))</f>
        <v>All persons</v>
      </c>
      <c r="E290" s="17">
        <f>IF(ISNA(VLOOKUP((ROW(E290)-15),'List of tables'!$A$4:$H$298,7,FALSE))," ",VLOOKUP((ROW(E290)-15),'List of tables'!$A$4:$H$298,7,FALSE))</f>
        <v>1</v>
      </c>
      <c r="F290" s="21">
        <f>IF(ISNA(VLOOKUP((ROW(F290)-15),'List of tables'!$A$4:$H$298,8,FALSE))," ",VLOOKUP((ROW(F290)-15),'List of tables'!$A$4:$H$298,8,FALSE))</f>
        <v>39703</v>
      </c>
    </row>
    <row r="291" spans="1:6" ht="30" customHeight="1">
      <c r="A291" s="19" t="str">
        <f>IF(ISNA(VLOOKUP((ROW(A291)-15),'List of tables'!$A$4:$H$298,2,FALSE))," ",VLOOKUP((ROW(A291)-15),'List of tables'!$A$4:$H$298,2,FALSE))</f>
        <v>EXT20080916</v>
      </c>
      <c r="B291" s="22" t="str">
        <f>IF(ISNA(VLOOKUP((ROW(B291)-15),'List of tables'!$A$4:$H$298,3,FALSE))," ",VLOOKUP((ROW(B291)-15),'List of tables'!$A$4:$H$298,3,FALSE))</f>
        <v>Economic Activity and Household Size by Age and Sex</v>
      </c>
      <c r="C291" s="22" t="str">
        <f>IF(ISNA(VLOOKUP((ROW(C291)-15),'List of tables'!$A$4:$E$298,5,FALSE))," ",VLOOKUP((ROW(C291)-15),'List of tables'!$A$4:$E$298,5,FALSE))</f>
        <v>DC</v>
      </c>
      <c r="D291" s="22" t="str">
        <f>IF(ISNA(VLOOKUP((ROW(D291)-15),'List of tables'!$A$4:$H$298,6,FALSE))," ",VLOOKUP((ROW(D291)-15),'List of tables'!$A$4:$H$298,6,FALSE))</f>
        <v>All persons aged 16 and over in households</v>
      </c>
      <c r="E291" s="17">
        <f>IF(ISNA(VLOOKUP((ROW(E291)-15),'List of tables'!$A$4:$H$298,7,FALSE))," ",VLOOKUP((ROW(E291)-15),'List of tables'!$A$4:$H$298,7,FALSE))</f>
        <v>1</v>
      </c>
      <c r="F291" s="21">
        <f>IF(ISNA(VLOOKUP((ROW(F291)-15),'List of tables'!$A$4:$H$298,8,FALSE))," ",VLOOKUP((ROW(F291)-15),'List of tables'!$A$4:$H$298,8,FALSE))</f>
        <v>39707</v>
      </c>
    </row>
    <row r="292" spans="1:6" ht="30" customHeight="1">
      <c r="A292" s="19" t="str">
        <f>IF(ISNA(VLOOKUP((ROW(A292)-15),'List of tables'!$A$4:$H$298,2,FALSE))," ",VLOOKUP((ROW(A292)-15),'List of tables'!$A$4:$H$298,2,FALSE))</f>
        <v>EXT20080917</v>
      </c>
      <c r="B292" s="22" t="str">
        <f>IF(ISNA(VLOOKUP((ROW(B292)-15),'List of tables'!$A$4:$H$298,3,FALSE))," ",VLOOKUP((ROW(B292)-15),'List of tables'!$A$4:$H$298,3,FALSE))</f>
        <v>Age by Sex (Geography Down Side)</v>
      </c>
      <c r="C292" s="22" t="str">
        <f>IF(ISNA(VLOOKUP((ROW(C292)-15),'List of tables'!$A$4:$E$298,5,FALSE))," ",VLOOKUP((ROW(C292)-15),'List of tables'!$A$4:$E$298,5,FALSE))</f>
        <v>OA</v>
      </c>
      <c r="D292" s="22" t="str">
        <f>IF(ISNA(VLOOKUP((ROW(D292)-15),'List of tables'!$A$4:$H$298,6,FALSE))," ",VLOOKUP((ROW(D292)-15),'List of tables'!$A$4:$H$298,6,FALSE))</f>
        <v>All persons</v>
      </c>
      <c r="E292" s="17">
        <f>IF(ISNA(VLOOKUP((ROW(E292)-15),'List of tables'!$A$4:$H$298,7,FALSE))," ",VLOOKUP((ROW(E292)-15),'List of tables'!$A$4:$H$298,7,FALSE))</f>
        <v>1</v>
      </c>
      <c r="F292" s="21">
        <f>IF(ISNA(VLOOKUP((ROW(F292)-15),'List of tables'!$A$4:$H$298,8,FALSE))," ",VLOOKUP((ROW(F292)-15),'List of tables'!$A$4:$H$298,8,FALSE))</f>
        <v>39708</v>
      </c>
    </row>
    <row r="293" spans="1:6" ht="30" customHeight="1">
      <c r="A293" s="19" t="str">
        <f>IF(ISNA(VLOOKUP((ROW(A293)-15),'List of tables'!$A$4:$H$298,2,FALSE))," ",VLOOKUP((ROW(A293)-15),'List of tables'!$A$4:$H$298,2,FALSE))</f>
        <v>EXT20081008</v>
      </c>
      <c r="B293" s="22" t="str">
        <f>IF(ISNA(VLOOKUP((ROW(B293)-15),'List of tables'!$A$4:$H$298,3,FALSE))," ",VLOOKUP((ROW(B293)-15),'List of tables'!$A$4:$H$298,3,FALSE))</f>
        <v>Family Type by Age and Sex</v>
      </c>
      <c r="C293" s="22" t="str">
        <f>IF(ISNA(VLOOKUP((ROW(C293)-15),'List of tables'!$A$4:$E$298,5,FALSE))," ",VLOOKUP((ROW(C293)-15),'List of tables'!$A$4:$E$298,5,FALSE))</f>
        <v>NI</v>
      </c>
      <c r="D293" s="22" t="str">
        <f>IF(ISNA(VLOOKUP((ROW(D293)-15),'List of tables'!$A$4:$H$298,6,FALSE))," ",VLOOKUP((ROW(D293)-15),'List of tables'!$A$4:$H$298,6,FALSE))</f>
        <v>All persons in households</v>
      </c>
      <c r="E293" s="17">
        <f>IF(ISNA(VLOOKUP((ROW(E293)-15),'List of tables'!$A$4:$H$298,7,FALSE))," ",VLOOKUP((ROW(E293)-15),'List of tables'!$A$4:$H$298,7,FALSE))</f>
        <v>1</v>
      </c>
      <c r="F293" s="21">
        <f>IF(ISNA(VLOOKUP((ROW(F293)-15),'List of tables'!$A$4:$H$298,8,FALSE))," ",VLOOKUP((ROW(F293)-15),'List of tables'!$A$4:$H$298,8,FALSE))</f>
        <v>39729</v>
      </c>
    </row>
    <row r="294" spans="1:6" ht="30" customHeight="1">
      <c r="A294" s="19" t="str">
        <f>IF(ISNA(VLOOKUP((ROW(A294)-15),'List of tables'!$A$4:$H$298,2,FALSE))," ",VLOOKUP((ROW(A294)-15),'List of tables'!$A$4:$H$298,2,FALSE))</f>
        <v>EXT20081009</v>
      </c>
      <c r="B294" s="22" t="str">
        <f>IF(ISNA(VLOOKUP((ROW(B294)-15),'List of tables'!$A$4:$H$298,3,FALSE))," ",VLOOKUP((ROW(B294)-15),'List of tables'!$A$4:$H$298,3,FALSE))</f>
        <v>Age Structure by Sex</v>
      </c>
      <c r="C294" s="22" t="str">
        <f>IF(ISNA(VLOOKUP((ROW(C294)-15),'List of tables'!$A$4:$E$298,5,FALSE))," ",VLOOKUP((ROW(C294)-15),'List of tables'!$A$4:$E$298,5,FALSE))</f>
        <v>SOA</v>
      </c>
      <c r="D294" s="22" t="str">
        <f>IF(ISNA(VLOOKUP((ROW(D294)-15),'List of tables'!$A$4:$H$298,6,FALSE))," ",VLOOKUP((ROW(D294)-15),'List of tables'!$A$4:$H$298,6,FALSE))</f>
        <v>All persons</v>
      </c>
      <c r="E294" s="17">
        <f>IF(ISNA(VLOOKUP((ROW(E294)-15),'List of tables'!$A$4:$H$298,7,FALSE))," ",VLOOKUP((ROW(E294)-15),'List of tables'!$A$4:$H$298,7,FALSE))</f>
        <v>1</v>
      </c>
      <c r="F294" s="21">
        <f>IF(ISNA(VLOOKUP((ROW(F294)-15),'List of tables'!$A$4:$H$298,8,FALSE))," ",VLOOKUP((ROW(F294)-15),'List of tables'!$A$4:$H$298,8,FALSE))</f>
        <v>39730</v>
      </c>
    </row>
    <row r="295" spans="1:6" ht="30" customHeight="1">
      <c r="A295" s="19" t="str">
        <f>IF(ISNA(VLOOKUP((ROW(A295)-15),'List of tables'!$A$4:$H$298,2,FALSE))," ",VLOOKUP((ROW(A295)-15),'List of tables'!$A$4:$H$298,2,FALSE))</f>
        <v>EXT20081015</v>
      </c>
      <c r="B295" s="22" t="str">
        <f>IF(ISNA(VLOOKUP((ROW(B295)-15),'List of tables'!$A$4:$H$298,3,FALSE))," ",VLOOKUP((ROW(B295)-15),'List of tables'!$A$4:$H$298,3,FALSE))</f>
        <v>Household Size by Accommodation Type</v>
      </c>
      <c r="C295" s="22" t="str">
        <f>IF(ISNA(VLOOKUP((ROW(C295)-15),'List of tables'!$A$4:$E$298,5,FALSE))," ",VLOOKUP((ROW(C295)-15),'List of tables'!$A$4:$E$298,5,FALSE))</f>
        <v>NI</v>
      </c>
      <c r="D295" s="22" t="str">
        <f>IF(ISNA(VLOOKUP((ROW(D295)-15),'List of tables'!$A$4:$H$298,6,FALSE))," ",VLOOKUP((ROW(D295)-15),'List of tables'!$A$4:$H$298,6,FALSE))</f>
        <v>All households</v>
      </c>
      <c r="E295" s="17">
        <f>IF(ISNA(VLOOKUP((ROW(E295)-15),'List of tables'!$A$4:$H$298,7,FALSE))," ",VLOOKUP((ROW(E295)-15),'List of tables'!$A$4:$H$298,7,FALSE))</f>
        <v>1</v>
      </c>
      <c r="F295" s="21">
        <f>IF(ISNA(VLOOKUP((ROW(F295)-15),'List of tables'!$A$4:$H$298,8,FALSE))," ",VLOOKUP((ROW(F295)-15),'List of tables'!$A$4:$H$298,8,FALSE))</f>
        <v>39736</v>
      </c>
    </row>
    <row r="296" spans="1:6" ht="30" customHeight="1">
      <c r="A296" s="19" t="str">
        <f>IF(ISNA(VLOOKUP((ROW(A296)-15),'List of tables'!$A$4:$H$298,2,FALSE))," ",VLOOKUP((ROW(A296)-15),'List of tables'!$A$4:$H$298,2,FALSE))</f>
        <v>EXT20081016</v>
      </c>
      <c r="B296" s="22" t="str">
        <f>IF(ISNA(VLOOKUP((ROW(B296)-15),'List of tables'!$A$4:$H$298,3,FALSE))," ",VLOOKUP((ROW(B296)-15),'List of tables'!$A$4:$H$298,3,FALSE))</f>
        <v>Highest Level of Qualifications by Ethnicity</v>
      </c>
      <c r="C296" s="22" t="str">
        <f>IF(ISNA(VLOOKUP((ROW(C296)-15),'List of tables'!$A$4:$E$298,5,FALSE))," ",VLOOKUP((ROW(C296)-15),'List of tables'!$A$4:$E$298,5,FALSE))</f>
        <v>NI</v>
      </c>
      <c r="D296" s="22" t="str">
        <f>IF(ISNA(VLOOKUP((ROW(D296)-15),'List of tables'!$A$4:$H$298,6,FALSE))," ",VLOOKUP((ROW(D296)-15),'List of tables'!$A$4:$H$298,6,FALSE))</f>
        <v>All persons aged 16 to 64</v>
      </c>
      <c r="E296" s="17">
        <f>IF(ISNA(VLOOKUP((ROW(E296)-15),'List of tables'!$A$4:$H$298,7,FALSE))," ",VLOOKUP((ROW(E296)-15),'List of tables'!$A$4:$H$298,7,FALSE))</f>
        <v>1</v>
      </c>
      <c r="F296" s="21">
        <f>IF(ISNA(VLOOKUP((ROW(F296)-15),'List of tables'!$A$4:$H$298,8,FALSE))," ",VLOOKUP((ROW(F296)-15),'List of tables'!$A$4:$H$298,8,FALSE))</f>
        <v>39737</v>
      </c>
    </row>
    <row r="297" spans="1:6" ht="30" customHeight="1">
      <c r="A297" s="19" t="str">
        <f>IF(ISNA(VLOOKUP((ROW(A297)-15),'List of tables'!$A$4:$H$298,2,FALSE))," ",VLOOKUP((ROW(A297)-15),'List of tables'!$A$4:$H$298,2,FALSE))</f>
        <v>EXT20081110</v>
      </c>
      <c r="B297" s="22" t="str">
        <f>IF(ISNA(VLOOKUP((ROW(B297)-15),'List of tables'!$A$4:$H$298,3,FALSE))," ",VLOOKUP((ROW(B297)-15),'List of tables'!$A$4:$H$298,3,FALSE))</f>
        <v>Age Selection</v>
      </c>
      <c r="C297" s="22" t="str">
        <f>IF(ISNA(VLOOKUP((ROW(C297)-15),'List of tables'!$A$4:$E$298,5,FALSE))," ",VLOOKUP((ROW(C297)-15),'List of tables'!$A$4:$E$298,5,FALSE))</f>
        <v>NRA</v>
      </c>
      <c r="D297" s="22" t="str">
        <f>IF(ISNA(VLOOKUP((ROW(D297)-15),'List of tables'!$A$4:$H$298,6,FALSE))," ",VLOOKUP((ROW(D297)-15),'List of tables'!$A$4:$H$298,6,FALSE))</f>
        <v>All persons aged 4 to 25</v>
      </c>
      <c r="E297" s="17">
        <f>IF(ISNA(VLOOKUP((ROW(E297)-15),'List of tables'!$A$4:$H$298,7,FALSE))," ",VLOOKUP((ROW(E297)-15),'List of tables'!$A$4:$H$298,7,FALSE))</f>
        <v>1</v>
      </c>
      <c r="F297" s="21">
        <f>IF(ISNA(VLOOKUP((ROW(F297)-15),'List of tables'!$A$4:$H$298,8,FALSE))," ",VLOOKUP((ROW(F297)-15),'List of tables'!$A$4:$H$298,8,FALSE))</f>
        <v>39762</v>
      </c>
    </row>
    <row r="298" spans="1:6" ht="30" customHeight="1">
      <c r="A298" s="19" t="str">
        <f>IF(ISNA(VLOOKUP((ROW(A298)-15),'List of tables'!$A$4:$H$298,2,FALSE))," ",VLOOKUP((ROW(A298)-15),'List of tables'!$A$4:$H$298,2,FALSE))</f>
        <v>EXT20081208</v>
      </c>
      <c r="B298" s="22" t="str">
        <f>IF(ISNA(VLOOKUP((ROW(B298)-15),'List of tables'!$A$4:$H$298,3,FALSE))," ",VLOOKUP((ROW(B298)-15),'List of tables'!$A$4:$H$298,3,FALSE))</f>
        <v>Highest Level of Qualifications by Ethnicity</v>
      </c>
      <c r="C298" s="22" t="str">
        <f>IF(ISNA(VLOOKUP((ROW(C298)-15),'List of tables'!$A$4:$E$298,5,FALSE))," ",VLOOKUP((ROW(C298)-15),'List of tables'!$A$4:$E$298,5,FALSE))</f>
        <v>NI</v>
      </c>
      <c r="D298" s="22" t="str">
        <f>IF(ISNA(VLOOKUP((ROW(D298)-15),'List of tables'!$A$4:$H$298,6,FALSE))," ",VLOOKUP((ROW(D298)-15),'List of tables'!$A$4:$H$298,6,FALSE))</f>
        <v>All economically active persons aged 16 to 64</v>
      </c>
      <c r="E298" s="17">
        <f>IF(ISNA(VLOOKUP((ROW(E298)-15),'List of tables'!$A$4:$H$298,7,FALSE))," ",VLOOKUP((ROW(E298)-15),'List of tables'!$A$4:$H$298,7,FALSE))</f>
        <v>1</v>
      </c>
      <c r="F298" s="21">
        <f>IF(ISNA(VLOOKUP((ROW(F298)-15),'List of tables'!$A$4:$H$298,8,FALSE))," ",VLOOKUP((ROW(F298)-15),'List of tables'!$A$4:$H$298,8,FALSE))</f>
        <v>39790</v>
      </c>
    </row>
    <row r="299" spans="1:6" ht="30" customHeight="1">
      <c r="A299" s="19" t="str">
        <f>IF(ISNA(VLOOKUP((ROW(A299)-15),'List of tables'!$A$4:$H$298,2,FALSE))," ",VLOOKUP((ROW(A299)-15),'List of tables'!$A$4:$H$298,2,FALSE))</f>
        <v>EXT20081208A</v>
      </c>
      <c r="B299" s="22" t="str">
        <f>IF(ISNA(VLOOKUP((ROW(B299)-15),'List of tables'!$A$4:$H$298,3,FALSE))," ",VLOOKUP((ROW(B299)-15),'List of tables'!$A$4:$H$298,3,FALSE))</f>
        <v>Sex and Highest Level of Qualification by Ethnic Group</v>
      </c>
      <c r="C299" s="22" t="str">
        <f>IF(ISNA(VLOOKUP((ROW(C299)-15),'List of tables'!$A$4:$E$298,5,FALSE))," ",VLOOKUP((ROW(C299)-15),'List of tables'!$A$4:$E$298,5,FALSE))</f>
        <v>DC</v>
      </c>
      <c r="D299" s="22" t="str">
        <f>IF(ISNA(VLOOKUP((ROW(D299)-15),'List of tables'!$A$4:$H$298,6,FALSE))," ",VLOOKUP((ROW(D299)-15),'List of tables'!$A$4:$H$298,6,FALSE))</f>
        <v>All persons aged 16 to 64</v>
      </c>
      <c r="E299" s="17">
        <f>IF(ISNA(VLOOKUP((ROW(E299)-15),'List of tables'!$A$4:$H$298,7,FALSE))," ",VLOOKUP((ROW(E299)-15),'List of tables'!$A$4:$H$298,7,FALSE))</f>
        <v>1</v>
      </c>
      <c r="F299" s="21">
        <f>IF(ISNA(VLOOKUP((ROW(F299)-15),'List of tables'!$A$4:$H$298,8,FALSE))," ",VLOOKUP((ROW(F299)-15),'List of tables'!$A$4:$H$298,8,FALSE))</f>
        <v>39790</v>
      </c>
    </row>
    <row r="300" spans="1:6" ht="30" customHeight="1">
      <c r="A300" s="19" t="str">
        <f>IF(ISNA(VLOOKUP((ROW(A300)-15),'List of tables'!$A$4:$H$298,2,FALSE))," ",VLOOKUP((ROW(A300)-15),'List of tables'!$A$4:$H$298,2,FALSE))</f>
        <v>EXT20081209</v>
      </c>
      <c r="B300" s="22" t="str">
        <f>IF(ISNA(VLOOKUP((ROW(B300)-15),'List of tables'!$A$4:$H$298,3,FALSE))," ",VLOOKUP((ROW(B300)-15),'List of tables'!$A$4:$H$298,3,FALSE))</f>
        <v>Sex and Economic Activity by General Health and Provision of Unpaid Care</v>
      </c>
      <c r="C300" s="22" t="str">
        <f>IF(ISNA(VLOOKUP((ROW(C300)-15),'List of tables'!$A$4:$E$298,5,FALSE))," ",VLOOKUP((ROW(C300)-15),'List of tables'!$A$4:$E$298,5,FALSE))</f>
        <v>NI</v>
      </c>
      <c r="D300" s="22" t="str">
        <f>IF(ISNA(VLOOKUP((ROW(D300)-15),'List of tables'!$A$4:$H$298,6,FALSE))," ",VLOOKUP((ROW(D300)-15),'List of tables'!$A$4:$H$298,6,FALSE))</f>
        <v>All persons of working age in households</v>
      </c>
      <c r="E300" s="17">
        <f>IF(ISNA(VLOOKUP((ROW(E300)-15),'List of tables'!$A$4:$H$298,7,FALSE))," ",VLOOKUP((ROW(E300)-15),'List of tables'!$A$4:$H$298,7,FALSE))</f>
        <v>1</v>
      </c>
      <c r="F300" s="21">
        <f>IF(ISNA(VLOOKUP((ROW(F300)-15),'List of tables'!$A$4:$H$298,8,FALSE))," ",VLOOKUP((ROW(F300)-15),'List of tables'!$A$4:$H$298,8,FALSE))</f>
        <v>39791</v>
      </c>
    </row>
    <row r="301" spans="1:6" ht="30" customHeight="1">
      <c r="A301" s="19" t="str">
        <f>IF(ISNA(VLOOKUP((ROW(A301)-15),'List of tables'!$A$4:$H$298,2,FALSE))," ",VLOOKUP((ROW(A301)-15),'List of tables'!$A$4:$H$298,2,FALSE))</f>
        <v>SPSS DATA FILE</v>
      </c>
      <c r="B301" s="22" t="str">
        <f>IF(ISNA(VLOOKUP((ROW(B301)-15),'List of tables'!$A$4:$H$298,3,FALSE))," ",VLOOKUP((ROW(B301)-15),'List of tables'!$A$4:$H$298,3,FALSE))</f>
        <v>Occupation Extract</v>
      </c>
      <c r="C301" s="22" t="str">
        <f>IF(ISNA(VLOOKUP((ROW(C301)-15),'List of tables'!$A$4:$E$298,5,FALSE))," ",VLOOKUP((ROW(C301)-15),'List of tables'!$A$4:$E$298,5,FALSE))</f>
        <v>NI</v>
      </c>
      <c r="D301" s="22" t="str">
        <f>IF(ISNA(VLOOKUP((ROW(D301)-15),'List of tables'!$A$4:$H$298,6,FALSE))," ",VLOOKUP((ROW(D301)-15),'List of tables'!$A$4:$H$298,6,FALSE))</f>
        <v>Econ. Act. aged 16-74</v>
      </c>
      <c r="E301" s="17">
        <f>IF(ISNA(VLOOKUP((ROW(E301)-15),'List of tables'!$A$4:$H$298,7,FALSE))," ",VLOOKUP((ROW(E301)-15),'List of tables'!$A$4:$H$298,7,FALSE))</f>
        <v>1</v>
      </c>
      <c r="F301" s="21" t="str">
        <f>IF(ISNA(VLOOKUP((ROW(F301)-15),'List of tables'!$A$4:$H$298,8,FALSE))," ",VLOOKUP((ROW(F301)-15),'List of tables'!$A$4:$H$298,8,FALSE))</f>
        <v>S DATA FI</v>
      </c>
    </row>
    <row r="302" spans="1:6" ht="30" customHeight="1">
      <c r="A302" s="19" t="str">
        <f>IF(ISNA(VLOOKUP((ROW(A302)-15),'List of tables'!$A$4:$H$298,2,FALSE))," ",VLOOKUP((ROW(A302)-15),'List of tables'!$A$4:$H$298,2,FALSE))</f>
        <v>EXT20130924</v>
      </c>
      <c r="B302" s="22" t="str">
        <f>IF(ISNA(VLOOKUP((ROW(B302)-15),'List of tables'!$A$4:$H$298,3,FALSE))," ",VLOOKUP((ROW(B302)-15),'List of tables'!$A$4:$H$298,3,FALSE))</f>
        <v>Usually Resident Population by four broad age bands and sex</v>
      </c>
      <c r="C302" s="22" t="str">
        <f>IF(ISNA(VLOOKUP((ROW(C302)-15),'List of tables'!$A$4:$E$298,5,FALSE))," ",VLOOKUP((ROW(C302)-15),'List of tables'!$A$4:$E$298,5,FALSE))</f>
        <v>LGD2014 (New 11 Districts)</v>
      </c>
      <c r="D302" s="22" t="str">
        <f>IF(ISNA(VLOOKUP((ROW(D302)-15),'List of tables'!$A$4:$H$298,6,FALSE))," ",VLOOKUP((ROW(D302)-15),'List of tables'!$A$4:$H$298,6,FALSE))</f>
        <v>All persons</v>
      </c>
      <c r="E302" s="17">
        <f>IF(ISNA(VLOOKUP((ROW(E302)-15),'List of tables'!$A$4:$H$298,7,FALSE))," ",VLOOKUP((ROW(E302)-15),'List of tables'!$A$4:$H$298,7,FALSE))</f>
        <v>1</v>
      </c>
      <c r="F302" s="21">
        <f>IF(ISNA(VLOOKUP((ROW(F302)-15),'List of tables'!$A$4:$H$298,8,FALSE))," ",VLOOKUP((ROW(F302)-15),'List of tables'!$A$4:$H$298,8,FALSE))</f>
        <v>41541</v>
      </c>
    </row>
  </sheetData>
  <mergeCells count="3">
    <mergeCell ref="A13:F13"/>
    <mergeCell ref="A2:F2"/>
    <mergeCell ref="A4:F6"/>
  </mergeCells>
  <phoneticPr fontId="3" type="noConversion"/>
  <pageMargins left="0.25" right="0.25" top="0.75" bottom="0.75" header="0.3" footer="0.3"/>
  <pageSetup paperSize="9" scale="59" orientation="landscape" r:id="rId1"/>
  <headerFooter alignWithMargins="0">
    <oddHeader>&amp;F</oddHeader>
    <oddFooter>Page &amp;P of &amp;N</oddFooter>
  </headerFooter>
</worksheet>
</file>

<file path=xl/worksheets/sheet2.xml><?xml version="1.0" encoding="utf-8"?>
<worksheet xmlns="http://schemas.openxmlformats.org/spreadsheetml/2006/main" xmlns:r="http://schemas.openxmlformats.org/officeDocument/2006/relationships">
  <dimension ref="A1:T298"/>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ColWidth="14.28515625" defaultRowHeight="15.75"/>
  <cols>
    <col min="1" max="1" width="5.140625" style="25" bestFit="1" customWidth="1"/>
    <col min="2" max="2" width="25.140625" style="46" customWidth="1"/>
    <col min="3" max="3" width="73.28515625" style="46" customWidth="1"/>
    <col min="4" max="4" width="76.140625" style="45" customWidth="1"/>
    <col min="5" max="5" width="34" style="46" customWidth="1"/>
    <col min="6" max="6" width="59.28515625" style="46" customWidth="1"/>
    <col min="7" max="7" width="10" style="47" bestFit="1" customWidth="1"/>
    <col min="8" max="8" width="13" style="48" bestFit="1" customWidth="1"/>
    <col min="9" max="13" width="14.28515625" style="25" hidden="1" customWidth="1"/>
    <col min="14" max="16384" width="14.28515625" style="26"/>
  </cols>
  <sheetData>
    <row r="1" spans="1:13">
      <c r="A1" s="24"/>
      <c r="B1" s="24" t="s">
        <v>315</v>
      </c>
      <c r="C1" s="44"/>
    </row>
    <row r="2" spans="1:13">
      <c r="A2" s="27"/>
      <c r="B2" s="49"/>
      <c r="C2" s="49"/>
      <c r="D2" s="22"/>
      <c r="E2" s="49"/>
      <c r="F2" s="50"/>
    </row>
    <row r="3" spans="1:13" s="30" customFormat="1" ht="47.25">
      <c r="A3" s="28">
        <v>0</v>
      </c>
      <c r="B3" s="57" t="s">
        <v>28</v>
      </c>
      <c r="C3" s="51" t="s">
        <v>118</v>
      </c>
      <c r="D3" s="51" t="s">
        <v>29</v>
      </c>
      <c r="E3" s="51" t="s">
        <v>192</v>
      </c>
      <c r="F3" s="51" t="s">
        <v>309</v>
      </c>
      <c r="G3" s="29" t="s">
        <v>251</v>
      </c>
      <c r="H3" s="29" t="s">
        <v>107</v>
      </c>
      <c r="I3" s="24"/>
      <c r="J3" s="24"/>
      <c r="K3" s="24"/>
      <c r="L3" s="24"/>
      <c r="M3" s="24"/>
    </row>
    <row r="4" spans="1:13" ht="15">
      <c r="A4" s="31">
        <f t="shared" ref="A4:A67" si="0">IF(AND(NOT(ISERR(FIND($J$4,D4))),NOT(ISERR(FIND($J$5,D4))),NOT(ISERR(FIND($J$6,D4))),NOT(ISERR(FIND($J$7,D4))) ),A3+1,A3)</f>
        <v>1</v>
      </c>
      <c r="B4" s="32" t="s">
        <v>601</v>
      </c>
      <c r="C4" s="33" t="s">
        <v>1047</v>
      </c>
      <c r="D4" s="33" t="s">
        <v>930</v>
      </c>
      <c r="E4" s="33" t="s">
        <v>362</v>
      </c>
      <c r="F4" s="34" t="s">
        <v>772</v>
      </c>
      <c r="G4" s="45">
        <v>1</v>
      </c>
      <c r="H4" s="52">
        <v>33376</v>
      </c>
      <c r="I4" s="35" t="s">
        <v>264</v>
      </c>
      <c r="J4" s="27" t="str">
        <f>IF('Find table'!W8=0," ",'Find table'!W8)</f>
        <v/>
      </c>
      <c r="K4" s="27"/>
      <c r="L4" s="27" t="s">
        <v>314</v>
      </c>
      <c r="M4" s="36"/>
    </row>
    <row r="5" spans="1:13" ht="15">
      <c r="A5" s="31">
        <f t="shared" si="0"/>
        <v>2</v>
      </c>
      <c r="B5" s="37" t="s">
        <v>377</v>
      </c>
      <c r="C5" s="33" t="s">
        <v>990</v>
      </c>
      <c r="D5" s="33" t="s">
        <v>805</v>
      </c>
      <c r="E5" s="38" t="s">
        <v>365</v>
      </c>
      <c r="F5" s="34" t="s">
        <v>367</v>
      </c>
      <c r="G5" s="45">
        <v>1</v>
      </c>
      <c r="H5" s="52">
        <v>37659</v>
      </c>
      <c r="I5" s="35" t="s">
        <v>265</v>
      </c>
      <c r="J5" s="27" t="str">
        <f>IF('Find table'!W9=0," ",'Find table'!W9)</f>
        <v/>
      </c>
      <c r="K5" s="27"/>
      <c r="L5" s="27"/>
      <c r="M5" s="36"/>
    </row>
    <row r="6" spans="1:13" ht="15">
      <c r="A6" s="31">
        <f t="shared" si="0"/>
        <v>3</v>
      </c>
      <c r="B6" s="37" t="s">
        <v>363</v>
      </c>
      <c r="C6" s="33" t="s">
        <v>1162</v>
      </c>
      <c r="D6" s="33" t="s">
        <v>803</v>
      </c>
      <c r="E6" s="38" t="s">
        <v>365</v>
      </c>
      <c r="F6" s="34" t="s">
        <v>364</v>
      </c>
      <c r="G6" s="45">
        <v>1</v>
      </c>
      <c r="H6" s="52">
        <v>37717</v>
      </c>
      <c r="I6" s="35" t="s">
        <v>266</v>
      </c>
      <c r="J6" s="27" t="str">
        <f>IF('Find table'!W10=0," ",'Find table'!W10)</f>
        <v/>
      </c>
      <c r="K6" s="27"/>
      <c r="L6" s="27"/>
      <c r="M6" s="36"/>
    </row>
    <row r="7" spans="1:13" ht="15">
      <c r="A7" s="31">
        <f t="shared" si="0"/>
        <v>4</v>
      </c>
      <c r="B7" s="37" t="s">
        <v>393</v>
      </c>
      <c r="C7" s="33" t="s">
        <v>979</v>
      </c>
      <c r="D7" s="33" t="s">
        <v>978</v>
      </c>
      <c r="E7" s="38" t="s">
        <v>394</v>
      </c>
      <c r="F7" s="34" t="s">
        <v>802</v>
      </c>
      <c r="G7" s="45">
        <v>1</v>
      </c>
      <c r="H7" s="52">
        <v>37720</v>
      </c>
      <c r="I7" s="35" t="s">
        <v>266</v>
      </c>
      <c r="J7" s="27" t="str">
        <f>IF('Find table'!W11=0," ",'Find table'!W11)</f>
        <v/>
      </c>
      <c r="K7" s="27"/>
      <c r="L7" s="27"/>
      <c r="M7" s="36"/>
    </row>
    <row r="8" spans="1:13" ht="15">
      <c r="A8" s="31">
        <f t="shared" si="0"/>
        <v>5</v>
      </c>
      <c r="B8" s="37" t="s">
        <v>433</v>
      </c>
      <c r="C8" s="33" t="s">
        <v>1048</v>
      </c>
      <c r="D8" s="33" t="s">
        <v>917</v>
      </c>
      <c r="E8" s="38" t="s">
        <v>362</v>
      </c>
      <c r="F8" s="34" t="s">
        <v>202</v>
      </c>
      <c r="G8" s="45">
        <v>1</v>
      </c>
      <c r="H8" s="52">
        <v>37722</v>
      </c>
      <c r="I8" s="27"/>
      <c r="J8" s="27"/>
      <c r="K8" s="27"/>
      <c r="L8" s="27"/>
      <c r="M8" s="36"/>
    </row>
    <row r="9" spans="1:13" ht="30">
      <c r="A9" s="31">
        <f t="shared" si="0"/>
        <v>6</v>
      </c>
      <c r="B9" s="37" t="s">
        <v>368</v>
      </c>
      <c r="C9" s="33" t="s">
        <v>1146</v>
      </c>
      <c r="D9" s="33" t="s">
        <v>1223</v>
      </c>
      <c r="E9" s="38" t="s">
        <v>362</v>
      </c>
      <c r="F9" s="34" t="s">
        <v>714</v>
      </c>
      <c r="G9" s="45">
        <v>1</v>
      </c>
      <c r="H9" s="52">
        <v>37747</v>
      </c>
      <c r="I9" s="27"/>
      <c r="J9" s="27"/>
      <c r="K9" s="27"/>
      <c r="L9" s="27"/>
      <c r="M9" s="36"/>
    </row>
    <row r="10" spans="1:13" ht="30">
      <c r="A10" s="31">
        <f t="shared" si="0"/>
        <v>7</v>
      </c>
      <c r="B10" s="37" t="s">
        <v>375</v>
      </c>
      <c r="C10" s="33" t="s">
        <v>1049</v>
      </c>
      <c r="D10" s="33" t="s">
        <v>1224</v>
      </c>
      <c r="E10" s="38" t="s">
        <v>372</v>
      </c>
      <c r="F10" s="34" t="s">
        <v>714</v>
      </c>
      <c r="G10" s="45">
        <v>1</v>
      </c>
      <c r="H10" s="52">
        <v>37803</v>
      </c>
      <c r="I10" s="27"/>
      <c r="J10" s="27"/>
      <c r="K10" s="27"/>
      <c r="L10" s="27"/>
      <c r="M10" s="36"/>
    </row>
    <row r="11" spans="1:13" ht="30">
      <c r="A11" s="31">
        <f t="shared" si="0"/>
        <v>8</v>
      </c>
      <c r="B11" s="37" t="s">
        <v>376</v>
      </c>
      <c r="C11" s="33" t="s">
        <v>1050</v>
      </c>
      <c r="D11" s="33" t="s">
        <v>1225</v>
      </c>
      <c r="E11" s="38" t="s">
        <v>372</v>
      </c>
      <c r="F11" s="34" t="s">
        <v>714</v>
      </c>
      <c r="G11" s="45">
        <v>1</v>
      </c>
      <c r="H11" s="52">
        <v>37803</v>
      </c>
      <c r="I11" s="27"/>
      <c r="J11" s="27"/>
      <c r="K11" s="27"/>
      <c r="L11" s="27"/>
      <c r="M11" s="36"/>
    </row>
    <row r="12" spans="1:13" ht="15">
      <c r="A12" s="31">
        <f t="shared" si="0"/>
        <v>9</v>
      </c>
      <c r="B12" s="37" t="s">
        <v>384</v>
      </c>
      <c r="C12" s="33" t="s">
        <v>1051</v>
      </c>
      <c r="D12" s="33" t="s">
        <v>974</v>
      </c>
      <c r="E12" s="38" t="s">
        <v>362</v>
      </c>
      <c r="F12" s="34" t="s">
        <v>800</v>
      </c>
      <c r="G12" s="45">
        <v>1</v>
      </c>
      <c r="H12" s="52">
        <v>37841</v>
      </c>
      <c r="I12" s="27"/>
      <c r="J12" s="27"/>
      <c r="K12" s="27"/>
      <c r="L12" s="27"/>
      <c r="M12" s="36"/>
    </row>
    <row r="13" spans="1:13" ht="15">
      <c r="A13" s="31">
        <f t="shared" si="0"/>
        <v>10</v>
      </c>
      <c r="B13" s="37" t="s">
        <v>425</v>
      </c>
      <c r="C13" s="33" t="s">
        <v>991</v>
      </c>
      <c r="D13" s="33" t="s">
        <v>856</v>
      </c>
      <c r="E13" s="38" t="s">
        <v>362</v>
      </c>
      <c r="F13" s="34" t="s">
        <v>354</v>
      </c>
      <c r="G13" s="45">
        <v>1</v>
      </c>
      <c r="H13" s="52">
        <v>37874</v>
      </c>
      <c r="I13" s="27"/>
      <c r="J13" s="27"/>
      <c r="K13" s="27"/>
      <c r="L13" s="27"/>
      <c r="M13" s="36"/>
    </row>
    <row r="14" spans="1:13" ht="30">
      <c r="A14" s="31">
        <f t="shared" si="0"/>
        <v>11</v>
      </c>
      <c r="B14" s="37" t="s">
        <v>426</v>
      </c>
      <c r="C14" s="33" t="s">
        <v>1227</v>
      </c>
      <c r="D14" s="33" t="s">
        <v>1226</v>
      </c>
      <c r="E14" s="38" t="s">
        <v>362</v>
      </c>
      <c r="F14" s="34" t="s">
        <v>354</v>
      </c>
      <c r="G14" s="45">
        <v>1</v>
      </c>
      <c r="H14" s="52">
        <v>37874</v>
      </c>
      <c r="I14" s="27"/>
      <c r="J14" s="27"/>
      <c r="K14" s="27"/>
      <c r="L14" s="27"/>
      <c r="M14" s="36"/>
    </row>
    <row r="15" spans="1:13" ht="15">
      <c r="A15" s="31">
        <f t="shared" si="0"/>
        <v>12</v>
      </c>
      <c r="B15" s="37" t="s">
        <v>427</v>
      </c>
      <c r="C15" s="33" t="s">
        <v>980</v>
      </c>
      <c r="D15" s="33" t="s">
        <v>804</v>
      </c>
      <c r="E15" s="38" t="s">
        <v>372</v>
      </c>
      <c r="F15" s="34" t="s">
        <v>354</v>
      </c>
      <c r="G15" s="45">
        <v>1</v>
      </c>
      <c r="H15" s="52">
        <v>37874</v>
      </c>
      <c r="I15" s="27"/>
      <c r="J15" s="27"/>
      <c r="K15" s="27"/>
      <c r="L15" s="27"/>
      <c r="M15" s="36"/>
    </row>
    <row r="16" spans="1:13" ht="15">
      <c r="A16" s="31">
        <f t="shared" si="0"/>
        <v>13</v>
      </c>
      <c r="B16" s="37" t="s">
        <v>428</v>
      </c>
      <c r="C16" s="33" t="s">
        <v>992</v>
      </c>
      <c r="D16" s="33" t="s">
        <v>1188</v>
      </c>
      <c r="E16" s="38" t="s">
        <v>362</v>
      </c>
      <c r="F16" s="34" t="s">
        <v>354</v>
      </c>
      <c r="G16" s="45">
        <v>1</v>
      </c>
      <c r="H16" s="52">
        <v>37874</v>
      </c>
      <c r="I16" s="27"/>
      <c r="J16" s="27"/>
      <c r="K16" s="27"/>
      <c r="L16" s="27"/>
      <c r="M16" s="36"/>
    </row>
    <row r="17" spans="1:20" ht="15">
      <c r="A17" s="31">
        <f t="shared" si="0"/>
        <v>14</v>
      </c>
      <c r="B17" s="37" t="s">
        <v>429</v>
      </c>
      <c r="C17" s="33" t="s">
        <v>1166</v>
      </c>
      <c r="D17" s="33" t="s">
        <v>1263</v>
      </c>
      <c r="E17" s="38" t="s">
        <v>362</v>
      </c>
      <c r="F17" s="34" t="s">
        <v>24</v>
      </c>
      <c r="G17" s="45">
        <v>1</v>
      </c>
      <c r="H17" s="52">
        <v>37874</v>
      </c>
      <c r="I17" s="27"/>
      <c r="J17" s="27"/>
      <c r="K17" s="27"/>
      <c r="L17" s="27"/>
      <c r="M17" s="36"/>
    </row>
    <row r="18" spans="1:20" ht="15">
      <c r="A18" s="31">
        <f t="shared" si="0"/>
        <v>15</v>
      </c>
      <c r="B18" s="37" t="s">
        <v>419</v>
      </c>
      <c r="C18" s="33" t="s">
        <v>993</v>
      </c>
      <c r="D18" s="33" t="s">
        <v>1189</v>
      </c>
      <c r="E18" s="38" t="s">
        <v>362</v>
      </c>
      <c r="F18" s="34" t="s">
        <v>354</v>
      </c>
      <c r="G18" s="45">
        <v>1</v>
      </c>
      <c r="H18" s="52">
        <v>37876</v>
      </c>
      <c r="I18" s="27"/>
      <c r="J18" s="27"/>
      <c r="K18" s="27"/>
      <c r="L18" s="27"/>
      <c r="M18" s="36"/>
    </row>
    <row r="19" spans="1:20" ht="15">
      <c r="A19" s="31">
        <f t="shared" si="0"/>
        <v>16</v>
      </c>
      <c r="B19" s="37" t="s">
        <v>420</v>
      </c>
      <c r="C19" s="33" t="s">
        <v>1173</v>
      </c>
      <c r="D19" s="33" t="s">
        <v>961</v>
      </c>
      <c r="E19" s="38" t="s">
        <v>362</v>
      </c>
      <c r="F19" s="34" t="s">
        <v>713</v>
      </c>
      <c r="G19" s="45">
        <v>1</v>
      </c>
      <c r="H19" s="52">
        <v>37887</v>
      </c>
      <c r="I19" s="27"/>
      <c r="J19" s="27"/>
      <c r="K19" s="27"/>
      <c r="L19" s="27"/>
      <c r="M19" s="36"/>
    </row>
    <row r="20" spans="1:20" ht="30">
      <c r="A20" s="31">
        <f t="shared" si="0"/>
        <v>17</v>
      </c>
      <c r="B20" s="37" t="s">
        <v>415</v>
      </c>
      <c r="C20" s="33" t="s">
        <v>994</v>
      </c>
      <c r="D20" s="33" t="s">
        <v>1210</v>
      </c>
      <c r="E20" s="38" t="s">
        <v>362</v>
      </c>
      <c r="F20" s="34" t="s">
        <v>763</v>
      </c>
      <c r="G20" s="45">
        <v>1</v>
      </c>
      <c r="H20" s="52">
        <v>37888</v>
      </c>
      <c r="I20" s="27"/>
      <c r="J20" s="27"/>
      <c r="K20" s="27"/>
      <c r="L20" s="27"/>
      <c r="M20" s="36"/>
    </row>
    <row r="21" spans="1:20" ht="30">
      <c r="A21" s="31">
        <f t="shared" si="0"/>
        <v>18</v>
      </c>
      <c r="B21" s="37" t="s">
        <v>416</v>
      </c>
      <c r="C21" s="33" t="s">
        <v>995</v>
      </c>
      <c r="D21" s="33" t="s">
        <v>1190</v>
      </c>
      <c r="E21" s="38" t="s">
        <v>362</v>
      </c>
      <c r="F21" s="34" t="s">
        <v>763</v>
      </c>
      <c r="G21" s="45">
        <v>1</v>
      </c>
      <c r="H21" s="52">
        <v>37888</v>
      </c>
      <c r="I21" s="27"/>
      <c r="J21" s="27"/>
      <c r="K21" s="27"/>
      <c r="L21" s="27"/>
      <c r="M21" s="36"/>
    </row>
    <row r="22" spans="1:20" ht="30">
      <c r="A22" s="31">
        <f t="shared" si="0"/>
        <v>19</v>
      </c>
      <c r="B22" s="37" t="s">
        <v>417</v>
      </c>
      <c r="C22" s="33" t="s">
        <v>996</v>
      </c>
      <c r="D22" s="33" t="s">
        <v>920</v>
      </c>
      <c r="E22" s="38" t="s">
        <v>362</v>
      </c>
      <c r="F22" s="34" t="s">
        <v>763</v>
      </c>
      <c r="G22" s="45">
        <v>1</v>
      </c>
      <c r="H22" s="52">
        <v>37888</v>
      </c>
      <c r="I22" s="27"/>
      <c r="J22" s="27"/>
      <c r="K22" s="27"/>
      <c r="L22" s="27"/>
      <c r="M22" s="36"/>
    </row>
    <row r="23" spans="1:20" ht="30">
      <c r="A23" s="31">
        <f t="shared" si="0"/>
        <v>20</v>
      </c>
      <c r="B23" s="37" t="s">
        <v>418</v>
      </c>
      <c r="C23" s="33" t="s">
        <v>997</v>
      </c>
      <c r="D23" s="33" t="s">
        <v>935</v>
      </c>
      <c r="E23" s="38" t="s">
        <v>362</v>
      </c>
      <c r="F23" s="34" t="s">
        <v>774</v>
      </c>
      <c r="G23" s="45">
        <v>1</v>
      </c>
      <c r="H23" s="52">
        <v>37888</v>
      </c>
      <c r="I23" s="27"/>
      <c r="J23" s="27"/>
      <c r="K23" s="27"/>
      <c r="L23" s="27"/>
      <c r="M23" s="36"/>
    </row>
    <row r="24" spans="1:20" ht="15">
      <c r="A24" s="31">
        <f t="shared" si="0"/>
        <v>21</v>
      </c>
      <c r="B24" s="37" t="s">
        <v>421</v>
      </c>
      <c r="C24" s="33" t="s">
        <v>994</v>
      </c>
      <c r="D24" s="33" t="s">
        <v>1210</v>
      </c>
      <c r="E24" s="38" t="s">
        <v>362</v>
      </c>
      <c r="F24" s="34" t="s">
        <v>719</v>
      </c>
      <c r="G24" s="45">
        <v>1</v>
      </c>
      <c r="H24" s="52">
        <v>37895</v>
      </c>
      <c r="I24" s="27"/>
      <c r="J24" s="27"/>
      <c r="K24" s="27"/>
      <c r="L24" s="27"/>
      <c r="M24" s="36"/>
    </row>
    <row r="25" spans="1:20" ht="15">
      <c r="A25" s="31">
        <f t="shared" si="0"/>
        <v>22</v>
      </c>
      <c r="B25" s="37" t="s">
        <v>422</v>
      </c>
      <c r="C25" s="33" t="s">
        <v>995</v>
      </c>
      <c r="D25" s="33" t="s">
        <v>1190</v>
      </c>
      <c r="E25" s="38" t="s">
        <v>362</v>
      </c>
      <c r="F25" s="34" t="s">
        <v>719</v>
      </c>
      <c r="G25" s="45">
        <v>1</v>
      </c>
      <c r="H25" s="52">
        <v>37895</v>
      </c>
      <c r="I25" s="27"/>
      <c r="J25" s="27"/>
      <c r="K25" s="27"/>
      <c r="L25" s="27"/>
      <c r="M25" s="36"/>
    </row>
    <row r="26" spans="1:20" ht="15">
      <c r="A26" s="31">
        <f t="shared" si="0"/>
        <v>23</v>
      </c>
      <c r="B26" s="37" t="s">
        <v>423</v>
      </c>
      <c r="C26" s="33" t="s">
        <v>996</v>
      </c>
      <c r="D26" s="33" t="s">
        <v>920</v>
      </c>
      <c r="E26" s="38" t="s">
        <v>362</v>
      </c>
      <c r="F26" s="34" t="s">
        <v>719</v>
      </c>
      <c r="G26" s="45">
        <v>1</v>
      </c>
      <c r="H26" s="52">
        <v>37895</v>
      </c>
      <c r="I26" s="27"/>
      <c r="J26" s="27"/>
      <c r="K26" s="27"/>
      <c r="L26" s="27"/>
      <c r="M26" s="36"/>
    </row>
    <row r="27" spans="1:20" ht="15">
      <c r="A27" s="31">
        <f t="shared" si="0"/>
        <v>24</v>
      </c>
      <c r="B27" s="37" t="s">
        <v>424</v>
      </c>
      <c r="C27" s="33" t="s">
        <v>997</v>
      </c>
      <c r="D27" s="33" t="s">
        <v>935</v>
      </c>
      <c r="E27" s="38" t="s">
        <v>362</v>
      </c>
      <c r="F27" s="34" t="s">
        <v>722</v>
      </c>
      <c r="G27" s="45">
        <v>1</v>
      </c>
      <c r="H27" s="52">
        <v>37895</v>
      </c>
      <c r="I27" s="27"/>
      <c r="J27" s="27"/>
      <c r="K27" s="27"/>
      <c r="L27" s="27"/>
      <c r="M27" s="36"/>
    </row>
    <row r="28" spans="1:20" ht="30">
      <c r="A28" s="31">
        <f t="shared" si="0"/>
        <v>25</v>
      </c>
      <c r="B28" s="37" t="s">
        <v>431</v>
      </c>
      <c r="C28" s="33" t="s">
        <v>1147</v>
      </c>
      <c r="D28" s="33" t="s">
        <v>929</v>
      </c>
      <c r="E28" s="38" t="s">
        <v>362</v>
      </c>
      <c r="F28" s="34" t="s">
        <v>771</v>
      </c>
      <c r="G28" s="45">
        <v>1</v>
      </c>
      <c r="H28" s="52">
        <v>37901</v>
      </c>
      <c r="I28" s="27"/>
      <c r="J28" s="27"/>
      <c r="K28" s="27"/>
      <c r="L28" s="27"/>
      <c r="M28" s="36"/>
    </row>
    <row r="29" spans="1:20" ht="30">
      <c r="A29" s="31">
        <f t="shared" si="0"/>
        <v>26</v>
      </c>
      <c r="B29" s="37" t="s">
        <v>430</v>
      </c>
      <c r="C29" s="33" t="s">
        <v>1156</v>
      </c>
      <c r="D29" s="33" t="s">
        <v>808</v>
      </c>
      <c r="E29" s="38" t="s">
        <v>362</v>
      </c>
      <c r="F29" s="34" t="s">
        <v>705</v>
      </c>
      <c r="G29" s="45">
        <v>1</v>
      </c>
      <c r="H29" s="52">
        <v>37902</v>
      </c>
      <c r="I29" s="27"/>
      <c r="J29" s="27"/>
      <c r="K29" s="27"/>
      <c r="L29" s="27"/>
      <c r="M29" s="36"/>
    </row>
    <row r="30" spans="1:20" ht="30">
      <c r="A30" s="31">
        <f t="shared" si="0"/>
        <v>27</v>
      </c>
      <c r="B30" s="37" t="s">
        <v>385</v>
      </c>
      <c r="C30" s="33" t="s">
        <v>1144</v>
      </c>
      <c r="D30" s="33" t="s">
        <v>962</v>
      </c>
      <c r="E30" s="38" t="s">
        <v>365</v>
      </c>
      <c r="F30" s="34" t="s">
        <v>712</v>
      </c>
      <c r="G30" s="45">
        <v>1</v>
      </c>
      <c r="H30" s="52">
        <v>37933</v>
      </c>
      <c r="I30" s="27"/>
      <c r="J30" s="27"/>
      <c r="K30" s="27"/>
      <c r="L30" s="27"/>
      <c r="M30" s="36"/>
    </row>
    <row r="31" spans="1:20" ht="30">
      <c r="A31" s="31">
        <f t="shared" si="0"/>
        <v>28</v>
      </c>
      <c r="B31" s="37" t="s">
        <v>434</v>
      </c>
      <c r="C31" s="33" t="s">
        <v>980</v>
      </c>
      <c r="D31" s="33" t="s">
        <v>804</v>
      </c>
      <c r="E31" s="38" t="s">
        <v>372</v>
      </c>
      <c r="F31" s="34" t="s">
        <v>779</v>
      </c>
      <c r="G31" s="45">
        <v>1</v>
      </c>
      <c r="H31" s="52">
        <v>37936</v>
      </c>
      <c r="I31" s="27"/>
      <c r="J31" s="27"/>
      <c r="K31" s="27"/>
      <c r="L31" s="27"/>
      <c r="M31" s="36"/>
    </row>
    <row r="32" spans="1:20" ht="30">
      <c r="A32" s="31">
        <f t="shared" si="0"/>
        <v>29</v>
      </c>
      <c r="B32" s="37" t="s">
        <v>435</v>
      </c>
      <c r="C32" s="33" t="s">
        <v>436</v>
      </c>
      <c r="D32" s="33" t="s">
        <v>1191</v>
      </c>
      <c r="E32" s="38" t="s">
        <v>362</v>
      </c>
      <c r="F32" s="34" t="s">
        <v>779</v>
      </c>
      <c r="G32" s="45">
        <v>1</v>
      </c>
      <c r="H32" s="52">
        <v>37936</v>
      </c>
      <c r="I32" s="20"/>
      <c r="J32" s="20"/>
      <c r="K32" s="20"/>
      <c r="L32" s="20"/>
      <c r="M32" s="39"/>
      <c r="N32" s="40"/>
      <c r="O32" s="40"/>
      <c r="P32" s="40"/>
      <c r="Q32" s="40"/>
      <c r="R32" s="40"/>
      <c r="S32" s="40"/>
      <c r="T32" s="40"/>
    </row>
    <row r="33" spans="1:13" ht="30">
      <c r="A33" s="31">
        <f t="shared" si="0"/>
        <v>30</v>
      </c>
      <c r="B33" s="37" t="s">
        <v>437</v>
      </c>
      <c r="C33" s="33" t="s">
        <v>438</v>
      </c>
      <c r="D33" s="33" t="s">
        <v>943</v>
      </c>
      <c r="E33" s="38" t="s">
        <v>362</v>
      </c>
      <c r="F33" s="34" t="s">
        <v>779</v>
      </c>
      <c r="G33" s="45">
        <v>1</v>
      </c>
      <c r="H33" s="52">
        <v>37936</v>
      </c>
      <c r="I33" s="27"/>
      <c r="J33" s="27"/>
      <c r="K33" s="27"/>
      <c r="L33" s="27"/>
      <c r="M33" s="36"/>
    </row>
    <row r="34" spans="1:13" ht="30">
      <c r="A34" s="31">
        <f t="shared" si="0"/>
        <v>31</v>
      </c>
      <c r="B34" s="37" t="s">
        <v>439</v>
      </c>
      <c r="C34" s="33" t="s">
        <v>440</v>
      </c>
      <c r="D34" s="33" t="s">
        <v>831</v>
      </c>
      <c r="E34" s="38" t="s">
        <v>362</v>
      </c>
      <c r="F34" s="34" t="s">
        <v>779</v>
      </c>
      <c r="G34" s="45">
        <v>1</v>
      </c>
      <c r="H34" s="52">
        <v>37936</v>
      </c>
      <c r="I34" s="27"/>
      <c r="J34" s="27"/>
      <c r="K34" s="27"/>
      <c r="L34" s="27"/>
      <c r="M34" s="36"/>
    </row>
    <row r="35" spans="1:13" ht="30">
      <c r="A35" s="31">
        <f t="shared" si="0"/>
        <v>32</v>
      </c>
      <c r="B35" s="37" t="s">
        <v>441</v>
      </c>
      <c r="C35" s="33" t="s">
        <v>1052</v>
      </c>
      <c r="D35" s="33" t="s">
        <v>944</v>
      </c>
      <c r="E35" s="38" t="s">
        <v>362</v>
      </c>
      <c r="F35" s="34" t="s">
        <v>779</v>
      </c>
      <c r="G35" s="45">
        <v>1</v>
      </c>
      <c r="H35" s="52">
        <v>37936</v>
      </c>
      <c r="I35" s="27"/>
      <c r="J35" s="27"/>
      <c r="K35" s="27"/>
      <c r="L35" s="27"/>
      <c r="M35" s="36"/>
    </row>
    <row r="36" spans="1:13" ht="30">
      <c r="A36" s="31">
        <f t="shared" si="0"/>
        <v>33</v>
      </c>
      <c r="B36" s="37" t="s">
        <v>442</v>
      </c>
      <c r="C36" s="33" t="s">
        <v>443</v>
      </c>
      <c r="D36" s="33" t="s">
        <v>954</v>
      </c>
      <c r="E36" s="38" t="s">
        <v>362</v>
      </c>
      <c r="F36" s="34" t="s">
        <v>792</v>
      </c>
      <c r="G36" s="45">
        <v>1</v>
      </c>
      <c r="H36" s="52">
        <v>37936</v>
      </c>
      <c r="I36" s="27"/>
      <c r="J36" s="27"/>
      <c r="K36" s="27"/>
      <c r="L36" s="27"/>
      <c r="M36" s="36"/>
    </row>
    <row r="37" spans="1:13" ht="30">
      <c r="A37" s="31">
        <f t="shared" si="0"/>
        <v>34</v>
      </c>
      <c r="B37" s="37" t="s">
        <v>444</v>
      </c>
      <c r="C37" s="33" t="s">
        <v>445</v>
      </c>
      <c r="D37" s="33" t="s">
        <v>955</v>
      </c>
      <c r="E37" s="38" t="s">
        <v>362</v>
      </c>
      <c r="F37" s="34" t="s">
        <v>792</v>
      </c>
      <c r="G37" s="45">
        <v>1</v>
      </c>
      <c r="H37" s="52">
        <v>37936</v>
      </c>
      <c r="I37" s="27"/>
      <c r="J37" s="27"/>
      <c r="K37" s="27"/>
      <c r="L37" s="27"/>
      <c r="M37" s="36"/>
    </row>
    <row r="38" spans="1:13" ht="30">
      <c r="A38" s="31">
        <f t="shared" si="0"/>
        <v>35</v>
      </c>
      <c r="B38" s="37" t="s">
        <v>446</v>
      </c>
      <c r="C38" s="33" t="s">
        <v>350</v>
      </c>
      <c r="D38" s="33" t="s">
        <v>953</v>
      </c>
      <c r="E38" s="38" t="s">
        <v>362</v>
      </c>
      <c r="F38" s="34" t="s">
        <v>791</v>
      </c>
      <c r="G38" s="45">
        <v>1</v>
      </c>
      <c r="H38" s="52">
        <v>37936</v>
      </c>
      <c r="I38" s="27"/>
      <c r="J38" s="27"/>
      <c r="K38" s="27"/>
      <c r="L38" s="27"/>
      <c r="M38" s="36"/>
    </row>
    <row r="39" spans="1:13" ht="15">
      <c r="A39" s="31">
        <f t="shared" si="0"/>
        <v>36</v>
      </c>
      <c r="B39" s="37" t="s">
        <v>447</v>
      </c>
      <c r="C39" s="33" t="s">
        <v>448</v>
      </c>
      <c r="D39" s="33" t="s">
        <v>936</v>
      </c>
      <c r="E39" s="38" t="s">
        <v>362</v>
      </c>
      <c r="F39" s="34" t="s">
        <v>775</v>
      </c>
      <c r="G39" s="45">
        <v>1</v>
      </c>
      <c r="H39" s="52">
        <v>37936</v>
      </c>
      <c r="I39" s="27"/>
      <c r="J39" s="27"/>
      <c r="K39" s="27"/>
      <c r="L39" s="27"/>
      <c r="M39" s="36"/>
    </row>
    <row r="40" spans="1:13" ht="30">
      <c r="A40" s="31">
        <f t="shared" si="0"/>
        <v>37</v>
      </c>
      <c r="B40" s="37" t="s">
        <v>449</v>
      </c>
      <c r="C40" s="33" t="s">
        <v>981</v>
      </c>
      <c r="D40" s="33" t="s">
        <v>957</v>
      </c>
      <c r="E40" s="38" t="s">
        <v>362</v>
      </c>
      <c r="F40" s="34" t="s">
        <v>794</v>
      </c>
      <c r="G40" s="45">
        <v>1</v>
      </c>
      <c r="H40" s="52">
        <v>37936</v>
      </c>
      <c r="I40" s="27"/>
      <c r="J40" s="27"/>
      <c r="K40" s="27"/>
      <c r="L40" s="27"/>
      <c r="M40" s="36"/>
    </row>
    <row r="41" spans="1:13" ht="30">
      <c r="A41" s="31">
        <f t="shared" si="0"/>
        <v>38</v>
      </c>
      <c r="B41" s="37" t="s">
        <v>450</v>
      </c>
      <c r="C41" s="33" t="s">
        <v>451</v>
      </c>
      <c r="D41" s="33" t="s">
        <v>956</v>
      </c>
      <c r="E41" s="38" t="s">
        <v>362</v>
      </c>
      <c r="F41" s="34" t="s">
        <v>793</v>
      </c>
      <c r="G41" s="45">
        <v>1</v>
      </c>
      <c r="H41" s="52">
        <v>37936</v>
      </c>
      <c r="I41" s="27"/>
      <c r="J41" s="27"/>
      <c r="K41" s="27"/>
      <c r="L41" s="27"/>
      <c r="M41" s="36"/>
    </row>
    <row r="42" spans="1:13" ht="30">
      <c r="A42" s="31">
        <f t="shared" si="0"/>
        <v>39</v>
      </c>
      <c r="B42" s="37" t="s">
        <v>452</v>
      </c>
      <c r="C42" s="33" t="s">
        <v>453</v>
      </c>
      <c r="D42" s="33" t="s">
        <v>945</v>
      </c>
      <c r="E42" s="38" t="s">
        <v>362</v>
      </c>
      <c r="F42" s="34" t="s">
        <v>779</v>
      </c>
      <c r="G42" s="45">
        <v>1</v>
      </c>
      <c r="H42" s="52">
        <v>37936</v>
      </c>
      <c r="I42" s="27"/>
      <c r="J42" s="27"/>
      <c r="K42" s="27"/>
      <c r="L42" s="27"/>
      <c r="M42" s="36"/>
    </row>
    <row r="43" spans="1:13" ht="30">
      <c r="A43" s="31">
        <f t="shared" si="0"/>
        <v>40</v>
      </c>
      <c r="B43" s="37" t="s">
        <v>386</v>
      </c>
      <c r="C43" s="33" t="s">
        <v>1244</v>
      </c>
      <c r="D43" s="33" t="s">
        <v>1228</v>
      </c>
      <c r="E43" s="38" t="s">
        <v>362</v>
      </c>
      <c r="F43" s="34" t="s">
        <v>715</v>
      </c>
      <c r="G43" s="45">
        <v>1</v>
      </c>
      <c r="H43" s="52">
        <v>37963</v>
      </c>
      <c r="I43" s="27"/>
      <c r="J43" s="27"/>
      <c r="K43" s="27"/>
      <c r="L43" s="27"/>
      <c r="M43" s="36"/>
    </row>
    <row r="44" spans="1:13" ht="30">
      <c r="A44" s="31">
        <f t="shared" si="0"/>
        <v>41</v>
      </c>
      <c r="B44" s="37" t="s">
        <v>387</v>
      </c>
      <c r="C44" s="33" t="s">
        <v>1244</v>
      </c>
      <c r="D44" s="33" t="s">
        <v>1228</v>
      </c>
      <c r="E44" s="38" t="s">
        <v>388</v>
      </c>
      <c r="F44" s="34" t="s">
        <v>715</v>
      </c>
      <c r="G44" s="45">
        <v>1</v>
      </c>
      <c r="H44" s="52">
        <v>37963</v>
      </c>
      <c r="I44" s="27"/>
      <c r="J44" s="27"/>
      <c r="K44" s="27"/>
      <c r="L44" s="27"/>
      <c r="M44" s="36"/>
    </row>
    <row r="45" spans="1:13" ht="30">
      <c r="A45" s="31">
        <f t="shared" si="0"/>
        <v>42</v>
      </c>
      <c r="B45" s="37" t="s">
        <v>389</v>
      </c>
      <c r="C45" s="33" t="s">
        <v>1244</v>
      </c>
      <c r="D45" s="33" t="s">
        <v>1228</v>
      </c>
      <c r="E45" s="38" t="s">
        <v>372</v>
      </c>
      <c r="F45" s="34" t="s">
        <v>715</v>
      </c>
      <c r="G45" s="45">
        <v>1</v>
      </c>
      <c r="H45" s="52">
        <v>37963</v>
      </c>
      <c r="I45" s="27"/>
      <c r="J45" s="27"/>
      <c r="K45" s="27"/>
      <c r="L45" s="27"/>
      <c r="M45" s="36"/>
    </row>
    <row r="46" spans="1:13" ht="30">
      <c r="A46" s="31">
        <f t="shared" si="0"/>
        <v>43</v>
      </c>
      <c r="B46" s="37" t="s">
        <v>454</v>
      </c>
      <c r="C46" s="33" t="s">
        <v>1053</v>
      </c>
      <c r="D46" s="33" t="s">
        <v>836</v>
      </c>
      <c r="E46" s="38" t="s">
        <v>372</v>
      </c>
      <c r="F46" s="34" t="s">
        <v>0</v>
      </c>
      <c r="G46" s="45">
        <v>1</v>
      </c>
      <c r="H46" s="52">
        <v>37965</v>
      </c>
      <c r="I46" s="27"/>
      <c r="J46" s="27"/>
      <c r="K46" s="27"/>
      <c r="L46" s="27"/>
      <c r="M46" s="36"/>
    </row>
    <row r="47" spans="1:13" ht="15">
      <c r="A47" s="31">
        <f t="shared" si="0"/>
        <v>44</v>
      </c>
      <c r="B47" s="37" t="s">
        <v>455</v>
      </c>
      <c r="C47" s="33" t="s">
        <v>1245</v>
      </c>
      <c r="D47" s="33" t="s">
        <v>828</v>
      </c>
      <c r="E47" s="38" t="s">
        <v>365</v>
      </c>
      <c r="F47" s="34" t="s">
        <v>351</v>
      </c>
      <c r="G47" s="45">
        <v>1</v>
      </c>
      <c r="H47" s="52">
        <v>37966</v>
      </c>
      <c r="I47" s="27"/>
      <c r="J47" s="27"/>
      <c r="K47" s="27"/>
      <c r="L47" s="27"/>
      <c r="M47" s="36"/>
    </row>
    <row r="48" spans="1:13" ht="15">
      <c r="A48" s="31">
        <f t="shared" si="0"/>
        <v>45</v>
      </c>
      <c r="B48" s="37" t="s">
        <v>378</v>
      </c>
      <c r="C48" s="33" t="s">
        <v>1179</v>
      </c>
      <c r="D48" s="33" t="s">
        <v>806</v>
      </c>
      <c r="E48" s="38" t="s">
        <v>372</v>
      </c>
      <c r="F48" s="34" t="s">
        <v>367</v>
      </c>
      <c r="G48" s="45">
        <v>1</v>
      </c>
      <c r="H48" s="52">
        <v>38084</v>
      </c>
      <c r="I48" s="27"/>
      <c r="J48" s="27"/>
      <c r="K48" s="27"/>
      <c r="L48" s="27"/>
      <c r="M48" s="36"/>
    </row>
    <row r="49" spans="1:13" ht="15">
      <c r="A49" s="31">
        <f t="shared" si="0"/>
        <v>46</v>
      </c>
      <c r="B49" s="37" t="s">
        <v>379</v>
      </c>
      <c r="C49" s="33" t="s">
        <v>1180</v>
      </c>
      <c r="D49" s="33" t="s">
        <v>807</v>
      </c>
      <c r="E49" s="38" t="s">
        <v>362</v>
      </c>
      <c r="F49" s="34" t="s">
        <v>367</v>
      </c>
      <c r="G49" s="45">
        <v>1</v>
      </c>
      <c r="H49" s="52">
        <v>38084</v>
      </c>
      <c r="I49" s="27"/>
      <c r="J49" s="27"/>
      <c r="K49" s="27"/>
      <c r="L49" s="27"/>
      <c r="M49" s="36"/>
    </row>
    <row r="50" spans="1:13" ht="30">
      <c r="A50" s="31">
        <f t="shared" si="0"/>
        <v>47</v>
      </c>
      <c r="B50" s="37" t="s">
        <v>380</v>
      </c>
      <c r="C50" s="33" t="s">
        <v>1246</v>
      </c>
      <c r="D50" s="33" t="s">
        <v>1247</v>
      </c>
      <c r="E50" s="38" t="s">
        <v>362</v>
      </c>
      <c r="F50" s="34" t="s">
        <v>367</v>
      </c>
      <c r="G50" s="45">
        <v>1</v>
      </c>
      <c r="H50" s="52">
        <v>38084</v>
      </c>
      <c r="I50" s="27"/>
      <c r="J50" s="27"/>
      <c r="K50" s="27"/>
      <c r="L50" s="27"/>
      <c r="M50" s="36"/>
    </row>
    <row r="51" spans="1:13" ht="15">
      <c r="A51" s="31">
        <f t="shared" si="0"/>
        <v>48</v>
      </c>
      <c r="B51" s="37" t="s">
        <v>403</v>
      </c>
      <c r="C51" s="33" t="s">
        <v>1148</v>
      </c>
      <c r="D51" s="33" t="s">
        <v>857</v>
      </c>
      <c r="E51" s="38" t="s">
        <v>362</v>
      </c>
      <c r="F51" s="34" t="s">
        <v>354</v>
      </c>
      <c r="G51" s="45">
        <v>1</v>
      </c>
      <c r="H51" s="52">
        <v>38086</v>
      </c>
      <c r="I51" s="27"/>
      <c r="J51" s="27"/>
      <c r="K51" s="27"/>
      <c r="L51" s="27"/>
      <c r="M51" s="36"/>
    </row>
    <row r="52" spans="1:13" ht="15">
      <c r="A52" s="31">
        <f t="shared" si="0"/>
        <v>49</v>
      </c>
      <c r="B52" s="37" t="s">
        <v>381</v>
      </c>
      <c r="C52" s="33" t="s">
        <v>998</v>
      </c>
      <c r="D52" s="33" t="s">
        <v>960</v>
      </c>
      <c r="E52" s="38" t="s">
        <v>372</v>
      </c>
      <c r="F52" s="34" t="s">
        <v>711</v>
      </c>
      <c r="G52" s="45">
        <v>1</v>
      </c>
      <c r="H52" s="52">
        <v>38114</v>
      </c>
      <c r="I52" s="27"/>
      <c r="J52" s="27"/>
      <c r="K52" s="27"/>
      <c r="L52" s="27"/>
      <c r="M52" s="36"/>
    </row>
    <row r="53" spans="1:13" ht="15">
      <c r="A53" s="31">
        <f t="shared" si="0"/>
        <v>50</v>
      </c>
      <c r="B53" s="37" t="s">
        <v>382</v>
      </c>
      <c r="C53" s="33" t="s">
        <v>998</v>
      </c>
      <c r="D53" s="33" t="s">
        <v>960</v>
      </c>
      <c r="E53" s="38" t="s">
        <v>383</v>
      </c>
      <c r="F53" s="34" t="s">
        <v>711</v>
      </c>
      <c r="G53" s="45">
        <v>1</v>
      </c>
      <c r="H53" s="52">
        <v>38114</v>
      </c>
      <c r="I53" s="27"/>
      <c r="J53" s="27"/>
      <c r="K53" s="27"/>
      <c r="L53" s="27"/>
      <c r="M53" s="36"/>
    </row>
    <row r="54" spans="1:13" ht="15">
      <c r="A54" s="31">
        <f t="shared" si="0"/>
        <v>51</v>
      </c>
      <c r="B54" s="37" t="s">
        <v>413</v>
      </c>
      <c r="C54" s="33" t="s">
        <v>1181</v>
      </c>
      <c r="D54" s="33" t="s">
        <v>853</v>
      </c>
      <c r="E54" s="38" t="s">
        <v>365</v>
      </c>
      <c r="F54" s="34" t="s">
        <v>755</v>
      </c>
      <c r="G54" s="45">
        <v>1</v>
      </c>
      <c r="H54" s="52">
        <v>38116</v>
      </c>
      <c r="I54" s="27"/>
      <c r="J54" s="27"/>
      <c r="K54" s="27"/>
      <c r="L54" s="27"/>
      <c r="M54" s="36"/>
    </row>
    <row r="55" spans="1:13" ht="15">
      <c r="A55" s="31">
        <f t="shared" si="0"/>
        <v>52</v>
      </c>
      <c r="B55" s="37" t="s">
        <v>414</v>
      </c>
      <c r="C55" s="33" t="s">
        <v>1182</v>
      </c>
      <c r="D55" s="33" t="s">
        <v>854</v>
      </c>
      <c r="E55" s="38" t="s">
        <v>365</v>
      </c>
      <c r="F55" s="34" t="s">
        <v>755</v>
      </c>
      <c r="G55" s="45">
        <v>1</v>
      </c>
      <c r="H55" s="52">
        <v>38116</v>
      </c>
      <c r="I55" s="27"/>
      <c r="J55" s="27"/>
      <c r="K55" s="27"/>
      <c r="L55" s="27"/>
      <c r="M55" s="36"/>
    </row>
    <row r="56" spans="1:13" ht="15">
      <c r="A56" s="31">
        <f t="shared" si="0"/>
        <v>53</v>
      </c>
      <c r="B56" s="41" t="s">
        <v>366</v>
      </c>
      <c r="C56" s="33" t="s">
        <v>980</v>
      </c>
      <c r="D56" s="33" t="s">
        <v>804</v>
      </c>
      <c r="E56" s="38" t="s">
        <v>362</v>
      </c>
      <c r="F56" s="34" t="s">
        <v>367</v>
      </c>
      <c r="G56" s="45">
        <v>1</v>
      </c>
      <c r="H56" s="52">
        <v>38173</v>
      </c>
      <c r="I56" s="27"/>
      <c r="J56" s="27"/>
      <c r="K56" s="27"/>
      <c r="L56" s="27"/>
      <c r="M56" s="36"/>
    </row>
    <row r="57" spans="1:13" ht="30">
      <c r="A57" s="31">
        <f t="shared" si="0"/>
        <v>54</v>
      </c>
      <c r="B57" s="37" t="s">
        <v>369</v>
      </c>
      <c r="C57" s="33" t="s">
        <v>1149</v>
      </c>
      <c r="D57" s="33" t="s">
        <v>1229</v>
      </c>
      <c r="E57" s="38" t="s">
        <v>365</v>
      </c>
      <c r="F57" s="34" t="s">
        <v>802</v>
      </c>
      <c r="G57" s="45">
        <v>1</v>
      </c>
      <c r="H57" s="52">
        <v>38205</v>
      </c>
      <c r="I57" s="27"/>
      <c r="J57" s="27"/>
      <c r="K57" s="27"/>
      <c r="L57" s="27"/>
      <c r="M57" s="36"/>
    </row>
    <row r="58" spans="1:13" ht="30">
      <c r="A58" s="31">
        <f t="shared" si="0"/>
        <v>55</v>
      </c>
      <c r="B58" s="37" t="s">
        <v>370</v>
      </c>
      <c r="C58" s="33" t="s">
        <v>1150</v>
      </c>
      <c r="D58" s="33" t="s">
        <v>1230</v>
      </c>
      <c r="E58" s="38" t="s">
        <v>365</v>
      </c>
      <c r="F58" s="34" t="s">
        <v>714</v>
      </c>
      <c r="G58" s="45">
        <v>1</v>
      </c>
      <c r="H58" s="52">
        <v>38205</v>
      </c>
      <c r="I58" s="27"/>
      <c r="J58" s="27"/>
      <c r="K58" s="27"/>
      <c r="L58" s="27"/>
      <c r="M58" s="36"/>
    </row>
    <row r="59" spans="1:13" ht="30">
      <c r="A59" s="31">
        <f t="shared" si="0"/>
        <v>56</v>
      </c>
      <c r="B59" s="37" t="s">
        <v>371</v>
      </c>
      <c r="C59" s="33" t="s">
        <v>1151</v>
      </c>
      <c r="D59" s="33" t="s">
        <v>1231</v>
      </c>
      <c r="E59" s="38" t="s">
        <v>372</v>
      </c>
      <c r="F59" s="34" t="s">
        <v>802</v>
      </c>
      <c r="G59" s="45">
        <v>1</v>
      </c>
      <c r="H59" s="52">
        <v>38205</v>
      </c>
      <c r="I59" s="27"/>
      <c r="J59" s="27"/>
      <c r="K59" s="27"/>
      <c r="L59" s="27"/>
      <c r="M59" s="36"/>
    </row>
    <row r="60" spans="1:13" ht="30">
      <c r="A60" s="31">
        <f t="shared" si="0"/>
        <v>57</v>
      </c>
      <c r="B60" s="37" t="s">
        <v>404</v>
      </c>
      <c r="C60" s="33" t="s">
        <v>1054</v>
      </c>
      <c r="D60" s="33" t="s">
        <v>878</v>
      </c>
      <c r="E60" s="38" t="s">
        <v>362</v>
      </c>
      <c r="F60" s="34" t="s">
        <v>710</v>
      </c>
      <c r="G60" s="45">
        <v>1</v>
      </c>
      <c r="H60" s="52">
        <v>38328</v>
      </c>
      <c r="I60" s="27"/>
      <c r="J60" s="27"/>
      <c r="K60" s="27"/>
      <c r="L60" s="27"/>
      <c r="M60" s="36"/>
    </row>
    <row r="61" spans="1:13" ht="30">
      <c r="A61" s="31">
        <f t="shared" si="0"/>
        <v>58</v>
      </c>
      <c r="B61" s="37" t="s">
        <v>405</v>
      </c>
      <c r="C61" s="33" t="s">
        <v>1248</v>
      </c>
      <c r="D61" s="33" t="s">
        <v>879</v>
      </c>
      <c r="E61" s="38" t="s">
        <v>362</v>
      </c>
      <c r="F61" s="34" t="s">
        <v>710</v>
      </c>
      <c r="G61" s="45">
        <v>1</v>
      </c>
      <c r="H61" s="52">
        <v>38328</v>
      </c>
      <c r="I61" s="27"/>
      <c r="J61" s="27"/>
      <c r="K61" s="27"/>
      <c r="L61" s="27"/>
      <c r="M61" s="36"/>
    </row>
    <row r="62" spans="1:13" ht="30">
      <c r="A62" s="31">
        <f t="shared" si="0"/>
        <v>59</v>
      </c>
      <c r="B62" s="37" t="s">
        <v>406</v>
      </c>
      <c r="C62" s="33" t="s">
        <v>1212</v>
      </c>
      <c r="D62" s="33" t="s">
        <v>1213</v>
      </c>
      <c r="E62" s="38" t="s">
        <v>365</v>
      </c>
      <c r="F62" s="34" t="s">
        <v>407</v>
      </c>
      <c r="G62" s="45">
        <v>1</v>
      </c>
      <c r="H62" s="52">
        <v>38328</v>
      </c>
      <c r="I62" s="27"/>
      <c r="J62" s="27"/>
      <c r="K62" s="27"/>
      <c r="L62" s="27"/>
      <c r="M62" s="36"/>
    </row>
    <row r="63" spans="1:13" ht="15">
      <c r="A63" s="31">
        <f t="shared" si="0"/>
        <v>60</v>
      </c>
      <c r="B63" s="37" t="s">
        <v>408</v>
      </c>
      <c r="C63" s="33" t="s">
        <v>1055</v>
      </c>
      <c r="D63" s="33" t="s">
        <v>1211</v>
      </c>
      <c r="E63" s="38" t="s">
        <v>365</v>
      </c>
      <c r="F63" s="34" t="s">
        <v>750</v>
      </c>
      <c r="G63" s="45">
        <v>1</v>
      </c>
      <c r="H63" s="52">
        <v>38328</v>
      </c>
      <c r="I63" s="27"/>
      <c r="J63" s="27"/>
      <c r="K63" s="27"/>
      <c r="L63" s="27"/>
      <c r="M63" s="36"/>
    </row>
    <row r="64" spans="1:13" ht="15">
      <c r="A64" s="31">
        <f t="shared" si="0"/>
        <v>61</v>
      </c>
      <c r="B64" s="37" t="s">
        <v>409</v>
      </c>
      <c r="C64" s="33" t="s">
        <v>1056</v>
      </c>
      <c r="D64" s="33" t="s">
        <v>839</v>
      </c>
      <c r="E64" s="38" t="s">
        <v>365</v>
      </c>
      <c r="F64" s="34" t="s">
        <v>407</v>
      </c>
      <c r="G64" s="45">
        <v>1</v>
      </c>
      <c r="H64" s="52">
        <v>38328</v>
      </c>
      <c r="I64" s="27"/>
      <c r="J64" s="27"/>
      <c r="K64" s="27"/>
      <c r="L64" s="27"/>
      <c r="M64" s="36"/>
    </row>
    <row r="65" spans="1:13" ht="15">
      <c r="A65" s="31">
        <f t="shared" si="0"/>
        <v>62</v>
      </c>
      <c r="B65" s="37" t="s">
        <v>410</v>
      </c>
      <c r="C65" s="33" t="s">
        <v>1057</v>
      </c>
      <c r="D65" s="33" t="s">
        <v>846</v>
      </c>
      <c r="E65" s="38" t="s">
        <v>365</v>
      </c>
      <c r="F65" s="34" t="s">
        <v>750</v>
      </c>
      <c r="G65" s="45">
        <v>1</v>
      </c>
      <c r="H65" s="52">
        <v>38328</v>
      </c>
      <c r="I65" s="27"/>
      <c r="J65" s="27"/>
      <c r="K65" s="27"/>
      <c r="L65" s="27"/>
      <c r="M65" s="36"/>
    </row>
    <row r="66" spans="1:13" ht="15">
      <c r="A66" s="31">
        <f t="shared" si="0"/>
        <v>63</v>
      </c>
      <c r="B66" s="37" t="s">
        <v>411</v>
      </c>
      <c r="C66" s="33" t="s">
        <v>1058</v>
      </c>
      <c r="D66" s="33" t="s">
        <v>1214</v>
      </c>
      <c r="E66" s="38" t="s">
        <v>365</v>
      </c>
      <c r="F66" s="34" t="s">
        <v>744</v>
      </c>
      <c r="G66" s="45">
        <v>1</v>
      </c>
      <c r="H66" s="52">
        <v>38328</v>
      </c>
      <c r="I66" s="27"/>
      <c r="J66" s="27"/>
      <c r="K66" s="27"/>
      <c r="L66" s="27"/>
      <c r="M66" s="36"/>
    </row>
    <row r="67" spans="1:13" ht="15">
      <c r="A67" s="31">
        <f t="shared" si="0"/>
        <v>64</v>
      </c>
      <c r="B67" s="37" t="s">
        <v>412</v>
      </c>
      <c r="C67" s="33" t="s">
        <v>1059</v>
      </c>
      <c r="D67" s="33" t="s">
        <v>838</v>
      </c>
      <c r="E67" s="38" t="s">
        <v>365</v>
      </c>
      <c r="F67" s="34" t="s">
        <v>744</v>
      </c>
      <c r="G67" s="45">
        <v>1</v>
      </c>
      <c r="H67" s="52">
        <v>38328</v>
      </c>
      <c r="I67" s="27"/>
      <c r="J67" s="27"/>
      <c r="K67" s="27"/>
      <c r="L67" s="27"/>
      <c r="M67" s="36"/>
    </row>
    <row r="68" spans="1:13" ht="15">
      <c r="A68" s="31">
        <f t="shared" ref="A68:A131" si="1">IF(AND(NOT(ISERR(FIND($J$4,D68))),NOT(ISERR(FIND($J$5,D68))),NOT(ISERR(FIND($J$6,D68))),NOT(ISERR(FIND($J$7,D68))) ),A67+1,A67)</f>
        <v>65</v>
      </c>
      <c r="B68" s="41" t="s">
        <v>390</v>
      </c>
      <c r="C68" s="33" t="s">
        <v>1157</v>
      </c>
      <c r="D68" s="33" t="s">
        <v>970</v>
      </c>
      <c r="E68" s="38" t="s">
        <v>365</v>
      </c>
      <c r="F68" s="34" t="s">
        <v>798</v>
      </c>
      <c r="G68" s="45">
        <v>1</v>
      </c>
      <c r="H68" s="52">
        <v>38479</v>
      </c>
      <c r="I68" s="27"/>
      <c r="J68" s="27"/>
      <c r="K68" s="27"/>
      <c r="L68" s="27"/>
      <c r="M68" s="36"/>
    </row>
    <row r="69" spans="1:13" ht="15">
      <c r="A69" s="31">
        <f t="shared" si="1"/>
        <v>66</v>
      </c>
      <c r="B69" s="41" t="s">
        <v>391</v>
      </c>
      <c r="C69" s="33" t="s">
        <v>1152</v>
      </c>
      <c r="D69" s="33" t="s">
        <v>975</v>
      </c>
      <c r="E69" s="38" t="s">
        <v>365</v>
      </c>
      <c r="F69" s="34" t="s">
        <v>801</v>
      </c>
      <c r="G69" s="45">
        <v>1</v>
      </c>
      <c r="H69" s="52">
        <v>38479</v>
      </c>
      <c r="I69" s="27"/>
      <c r="J69" s="27"/>
      <c r="K69" s="27"/>
      <c r="L69" s="27"/>
      <c r="M69" s="36"/>
    </row>
    <row r="70" spans="1:13" ht="15">
      <c r="A70" s="31">
        <f t="shared" si="1"/>
        <v>67</v>
      </c>
      <c r="B70" s="41" t="s">
        <v>392</v>
      </c>
      <c r="C70" s="33" t="s">
        <v>1153</v>
      </c>
      <c r="D70" s="33" t="s">
        <v>967</v>
      </c>
      <c r="E70" s="38" t="s">
        <v>365</v>
      </c>
      <c r="F70" s="34" t="s">
        <v>716</v>
      </c>
      <c r="G70" s="45">
        <v>1</v>
      </c>
      <c r="H70" s="52">
        <v>38479</v>
      </c>
      <c r="I70" s="27"/>
      <c r="J70" s="27"/>
      <c r="K70" s="27"/>
      <c r="L70" s="27"/>
      <c r="M70" s="36"/>
    </row>
    <row r="71" spans="1:13" ht="15">
      <c r="A71" s="31">
        <f t="shared" si="1"/>
        <v>68</v>
      </c>
      <c r="B71" s="37" t="s">
        <v>395</v>
      </c>
      <c r="C71" s="33" t="s">
        <v>999</v>
      </c>
      <c r="D71" s="33" t="s">
        <v>855</v>
      </c>
      <c r="E71" s="38" t="s">
        <v>362</v>
      </c>
      <c r="F71" s="34" t="s">
        <v>354</v>
      </c>
      <c r="G71" s="45">
        <v>1</v>
      </c>
      <c r="H71" s="52">
        <v>38480</v>
      </c>
      <c r="I71" s="27"/>
      <c r="J71" s="27"/>
      <c r="K71" s="27"/>
      <c r="L71" s="27"/>
      <c r="M71" s="36"/>
    </row>
    <row r="72" spans="1:13" ht="15">
      <c r="A72" s="31">
        <f t="shared" si="1"/>
        <v>69</v>
      </c>
      <c r="B72" s="37" t="s">
        <v>396</v>
      </c>
      <c r="C72" s="33" t="s">
        <v>991</v>
      </c>
      <c r="D72" s="33" t="s">
        <v>856</v>
      </c>
      <c r="E72" s="38" t="s">
        <v>362</v>
      </c>
      <c r="F72" s="34" t="s">
        <v>354</v>
      </c>
      <c r="G72" s="45">
        <v>1</v>
      </c>
      <c r="H72" s="52">
        <v>38480</v>
      </c>
      <c r="I72" s="27"/>
      <c r="J72" s="27"/>
      <c r="K72" s="27"/>
      <c r="L72" s="27"/>
      <c r="M72" s="36"/>
    </row>
    <row r="73" spans="1:13" ht="15">
      <c r="A73" s="31">
        <f t="shared" si="1"/>
        <v>70</v>
      </c>
      <c r="B73" s="37" t="s">
        <v>397</v>
      </c>
      <c r="C73" s="33" t="s">
        <v>1060</v>
      </c>
      <c r="D73" s="33" t="s">
        <v>1192</v>
      </c>
      <c r="E73" s="38" t="s">
        <v>362</v>
      </c>
      <c r="F73" s="34" t="s">
        <v>354</v>
      </c>
      <c r="G73" s="45">
        <v>1</v>
      </c>
      <c r="H73" s="52">
        <v>38480</v>
      </c>
      <c r="I73" s="27"/>
      <c r="J73" s="27"/>
      <c r="K73" s="27"/>
      <c r="L73" s="27"/>
      <c r="M73" s="36"/>
    </row>
    <row r="74" spans="1:13" ht="15">
      <c r="A74" s="31">
        <f t="shared" si="1"/>
        <v>71</v>
      </c>
      <c r="B74" s="37" t="s">
        <v>398</v>
      </c>
      <c r="C74" s="33" t="s">
        <v>1061</v>
      </c>
      <c r="D74" s="33" t="s">
        <v>973</v>
      </c>
      <c r="E74" s="38" t="s">
        <v>362</v>
      </c>
      <c r="F74" s="34" t="s">
        <v>799</v>
      </c>
      <c r="G74" s="45">
        <v>1</v>
      </c>
      <c r="H74" s="52">
        <v>38480</v>
      </c>
      <c r="I74" s="27"/>
      <c r="J74" s="27"/>
      <c r="K74" s="27"/>
      <c r="L74" s="27"/>
      <c r="M74" s="36"/>
    </row>
    <row r="75" spans="1:13" ht="15">
      <c r="A75" s="31">
        <f t="shared" si="1"/>
        <v>72</v>
      </c>
      <c r="B75" s="37" t="s">
        <v>399</v>
      </c>
      <c r="C75" s="33" t="s">
        <v>1062</v>
      </c>
      <c r="D75" s="33" t="s">
        <v>963</v>
      </c>
      <c r="E75" s="38" t="s">
        <v>362</v>
      </c>
      <c r="F75" s="34" t="s">
        <v>726</v>
      </c>
      <c r="G75" s="45">
        <v>1</v>
      </c>
      <c r="H75" s="52">
        <v>38480</v>
      </c>
      <c r="I75" s="27"/>
      <c r="J75" s="27"/>
      <c r="K75" s="27"/>
      <c r="L75" s="27"/>
      <c r="M75" s="36"/>
    </row>
    <row r="76" spans="1:13" ht="15">
      <c r="A76" s="31">
        <f t="shared" si="1"/>
        <v>73</v>
      </c>
      <c r="B76" s="37" t="s">
        <v>400</v>
      </c>
      <c r="C76" s="33" t="s">
        <v>1063</v>
      </c>
      <c r="D76" s="33" t="s">
        <v>964</v>
      </c>
      <c r="E76" s="38" t="s">
        <v>362</v>
      </c>
      <c r="F76" s="34" t="s">
        <v>726</v>
      </c>
      <c r="G76" s="45">
        <v>1</v>
      </c>
      <c r="H76" s="52">
        <v>38480</v>
      </c>
      <c r="I76" s="27"/>
      <c r="J76" s="27"/>
      <c r="K76" s="27"/>
      <c r="L76" s="27"/>
      <c r="M76" s="36"/>
    </row>
    <row r="77" spans="1:13" ht="15">
      <c r="A77" s="31">
        <f t="shared" si="1"/>
        <v>74</v>
      </c>
      <c r="B77" s="37" t="s">
        <v>401</v>
      </c>
      <c r="C77" s="33" t="s">
        <v>1064</v>
      </c>
      <c r="D77" s="33" t="s">
        <v>965</v>
      </c>
      <c r="E77" s="38" t="s">
        <v>362</v>
      </c>
      <c r="F77" s="34" t="s">
        <v>726</v>
      </c>
      <c r="G77" s="45">
        <v>1</v>
      </c>
      <c r="H77" s="52">
        <v>38480</v>
      </c>
      <c r="I77" s="27"/>
      <c r="J77" s="27"/>
      <c r="K77" s="27"/>
      <c r="L77" s="27"/>
      <c r="M77" s="36"/>
    </row>
    <row r="78" spans="1:13" ht="15">
      <c r="A78" s="31">
        <f t="shared" si="1"/>
        <v>75</v>
      </c>
      <c r="B78" s="37" t="s">
        <v>402</v>
      </c>
      <c r="C78" s="33" t="s">
        <v>1065</v>
      </c>
      <c r="D78" s="33" t="s">
        <v>966</v>
      </c>
      <c r="E78" s="38" t="s">
        <v>362</v>
      </c>
      <c r="F78" s="34" t="s">
        <v>726</v>
      </c>
      <c r="G78" s="45">
        <v>1</v>
      </c>
      <c r="H78" s="52">
        <v>38480</v>
      </c>
      <c r="I78" s="27"/>
      <c r="J78" s="27"/>
      <c r="K78" s="27"/>
      <c r="L78" s="27"/>
      <c r="M78" s="36"/>
    </row>
    <row r="79" spans="1:13" ht="30">
      <c r="A79" s="31">
        <f t="shared" si="1"/>
        <v>76</v>
      </c>
      <c r="B79" s="41" t="s">
        <v>373</v>
      </c>
      <c r="C79" s="33" t="s">
        <v>1144</v>
      </c>
      <c r="D79" s="33" t="s">
        <v>962</v>
      </c>
      <c r="E79" s="38" t="s">
        <v>374</v>
      </c>
      <c r="F79" s="34" t="s">
        <v>712</v>
      </c>
      <c r="G79" s="45">
        <v>1</v>
      </c>
      <c r="H79" s="52">
        <v>38509</v>
      </c>
      <c r="I79" s="27"/>
      <c r="J79" s="27"/>
      <c r="K79" s="27"/>
      <c r="L79" s="27"/>
      <c r="M79" s="36"/>
    </row>
    <row r="80" spans="1:13" ht="15">
      <c r="A80" s="31">
        <f t="shared" si="1"/>
        <v>77</v>
      </c>
      <c r="B80" s="37" t="s">
        <v>432</v>
      </c>
      <c r="C80" s="33" t="s">
        <v>1183</v>
      </c>
      <c r="D80" s="33" t="s">
        <v>969</v>
      </c>
      <c r="E80" s="38" t="s">
        <v>362</v>
      </c>
      <c r="F80" s="34" t="s">
        <v>797</v>
      </c>
      <c r="G80" s="45">
        <v>1</v>
      </c>
      <c r="H80" s="52">
        <v>38513</v>
      </c>
      <c r="I80" s="27"/>
      <c r="J80" s="27"/>
      <c r="K80" s="27"/>
      <c r="L80" s="27"/>
      <c r="M80" s="36"/>
    </row>
    <row r="81" spans="1:13" ht="15">
      <c r="A81" s="31">
        <f t="shared" si="1"/>
        <v>78</v>
      </c>
      <c r="B81" s="37" t="s">
        <v>456</v>
      </c>
      <c r="C81" s="33" t="s">
        <v>1000</v>
      </c>
      <c r="D81" s="33" t="s">
        <v>890</v>
      </c>
      <c r="E81" s="38" t="s">
        <v>362</v>
      </c>
      <c r="F81" s="34" t="s">
        <v>25</v>
      </c>
      <c r="G81" s="45">
        <v>1</v>
      </c>
      <c r="H81" s="52">
        <v>37987</v>
      </c>
      <c r="I81" s="27"/>
      <c r="J81" s="27"/>
      <c r="K81" s="27"/>
      <c r="L81" s="27"/>
      <c r="M81" s="36"/>
    </row>
    <row r="82" spans="1:13" ht="15">
      <c r="A82" s="31">
        <f t="shared" si="1"/>
        <v>79</v>
      </c>
      <c r="B82" s="37" t="s">
        <v>457</v>
      </c>
      <c r="C82" s="33" t="s">
        <v>1000</v>
      </c>
      <c r="D82" s="33" t="s">
        <v>890</v>
      </c>
      <c r="E82" s="38" t="s">
        <v>372</v>
      </c>
      <c r="F82" s="34" t="s">
        <v>25</v>
      </c>
      <c r="G82" s="45">
        <v>1</v>
      </c>
      <c r="H82" s="52">
        <v>37987</v>
      </c>
      <c r="I82" s="27"/>
      <c r="J82" s="27"/>
      <c r="K82" s="27"/>
      <c r="L82" s="27"/>
      <c r="M82" s="36"/>
    </row>
    <row r="83" spans="1:13" ht="15">
      <c r="A83" s="31">
        <f t="shared" si="1"/>
        <v>80</v>
      </c>
      <c r="B83" s="37" t="s">
        <v>458</v>
      </c>
      <c r="C83" s="33" t="s">
        <v>1001</v>
      </c>
      <c r="D83" s="33" t="s">
        <v>891</v>
      </c>
      <c r="E83" s="38" t="s">
        <v>362</v>
      </c>
      <c r="F83" s="34" t="s">
        <v>25</v>
      </c>
      <c r="G83" s="45">
        <v>1</v>
      </c>
      <c r="H83" s="52">
        <v>37987</v>
      </c>
      <c r="I83" s="27"/>
      <c r="J83" s="27"/>
      <c r="K83" s="27"/>
      <c r="L83" s="27"/>
      <c r="M83" s="36"/>
    </row>
    <row r="84" spans="1:13" ht="30">
      <c r="A84" s="31">
        <f t="shared" si="1"/>
        <v>81</v>
      </c>
      <c r="B84" s="37" t="s">
        <v>459</v>
      </c>
      <c r="C84" s="33" t="s">
        <v>1002</v>
      </c>
      <c r="D84" s="33" t="s">
        <v>910</v>
      </c>
      <c r="E84" s="38" t="s">
        <v>362</v>
      </c>
      <c r="F84" s="34" t="s">
        <v>322</v>
      </c>
      <c r="G84" s="45">
        <v>1</v>
      </c>
      <c r="H84" s="52">
        <v>38007</v>
      </c>
      <c r="I84" s="27"/>
      <c r="J84" s="27"/>
      <c r="K84" s="27"/>
      <c r="L84" s="27"/>
      <c r="M84" s="36"/>
    </row>
    <row r="85" spans="1:13" ht="15">
      <c r="A85" s="31">
        <f t="shared" si="1"/>
        <v>82</v>
      </c>
      <c r="B85" s="37" t="s">
        <v>460</v>
      </c>
      <c r="C85" s="33" t="s">
        <v>1066</v>
      </c>
      <c r="D85" s="33" t="s">
        <v>880</v>
      </c>
      <c r="E85" s="38" t="s">
        <v>362</v>
      </c>
      <c r="F85" s="34" t="s">
        <v>718</v>
      </c>
      <c r="G85" s="45">
        <v>1</v>
      </c>
      <c r="H85" s="52">
        <v>38007</v>
      </c>
      <c r="I85" s="27"/>
      <c r="J85" s="27"/>
      <c r="K85" s="27"/>
      <c r="L85" s="27"/>
      <c r="M85" s="36"/>
    </row>
    <row r="86" spans="1:13" ht="15">
      <c r="A86" s="31">
        <f t="shared" si="1"/>
        <v>83</v>
      </c>
      <c r="B86" s="37" t="s">
        <v>461</v>
      </c>
      <c r="C86" s="33" t="s">
        <v>1067</v>
      </c>
      <c r="D86" s="33" t="s">
        <v>858</v>
      </c>
      <c r="E86" s="38" t="s">
        <v>362</v>
      </c>
      <c r="F86" s="34" t="s">
        <v>354</v>
      </c>
      <c r="G86" s="45">
        <v>1</v>
      </c>
      <c r="H86" s="52">
        <v>38007</v>
      </c>
      <c r="I86" s="27"/>
      <c r="J86" s="27"/>
      <c r="K86" s="27"/>
      <c r="L86" s="27"/>
      <c r="M86" s="36"/>
    </row>
    <row r="87" spans="1:13" ht="15">
      <c r="A87" s="31">
        <f t="shared" si="1"/>
        <v>84</v>
      </c>
      <c r="B87" s="37" t="s">
        <v>462</v>
      </c>
      <c r="C87" s="33" t="s">
        <v>1068</v>
      </c>
      <c r="D87" s="33" t="s">
        <v>884</v>
      </c>
      <c r="E87" s="38" t="s">
        <v>362</v>
      </c>
      <c r="F87" s="34" t="s">
        <v>24</v>
      </c>
      <c r="G87" s="45">
        <v>1</v>
      </c>
      <c r="H87" s="52">
        <v>38007</v>
      </c>
      <c r="I87" s="27"/>
      <c r="J87" s="27"/>
      <c r="K87" s="27"/>
      <c r="L87" s="27"/>
      <c r="M87" s="36"/>
    </row>
    <row r="88" spans="1:13" ht="15">
      <c r="A88" s="31">
        <f t="shared" si="1"/>
        <v>85</v>
      </c>
      <c r="B88" s="37" t="s">
        <v>465</v>
      </c>
      <c r="C88" s="33" t="s">
        <v>1069</v>
      </c>
      <c r="D88" s="33" t="s">
        <v>844</v>
      </c>
      <c r="E88" s="38" t="s">
        <v>362</v>
      </c>
      <c r="F88" s="34" t="s">
        <v>748</v>
      </c>
      <c r="G88" s="45">
        <v>1</v>
      </c>
      <c r="H88" s="52">
        <v>38012</v>
      </c>
      <c r="I88" s="27"/>
      <c r="J88" s="27"/>
      <c r="K88" s="27"/>
      <c r="L88" s="27"/>
      <c r="M88" s="36"/>
    </row>
    <row r="89" spans="1:13" ht="15">
      <c r="A89" s="31">
        <f t="shared" si="1"/>
        <v>86</v>
      </c>
      <c r="B89" s="37" t="s">
        <v>477</v>
      </c>
      <c r="C89" s="33" t="s">
        <v>1128</v>
      </c>
      <c r="D89" s="33" t="s">
        <v>937</v>
      </c>
      <c r="E89" s="38" t="s">
        <v>362</v>
      </c>
      <c r="F89" s="34" t="s">
        <v>316</v>
      </c>
      <c r="G89" s="45">
        <v>1</v>
      </c>
      <c r="H89" s="52">
        <v>38023</v>
      </c>
      <c r="I89" s="27"/>
      <c r="J89" s="27"/>
      <c r="K89" s="27"/>
      <c r="L89" s="27"/>
      <c r="M89" s="36"/>
    </row>
    <row r="90" spans="1:13" ht="15">
      <c r="A90" s="31">
        <f t="shared" si="1"/>
        <v>87</v>
      </c>
      <c r="B90" s="37" t="s">
        <v>466</v>
      </c>
      <c r="C90" s="33" t="s">
        <v>1003</v>
      </c>
      <c r="D90" s="33" t="s">
        <v>827</v>
      </c>
      <c r="E90" s="38" t="s">
        <v>362</v>
      </c>
      <c r="F90" s="34" t="s">
        <v>704</v>
      </c>
      <c r="G90" s="45">
        <v>1</v>
      </c>
      <c r="H90" s="52">
        <v>38029</v>
      </c>
      <c r="I90" s="27"/>
      <c r="J90" s="27"/>
      <c r="K90" s="27"/>
      <c r="L90" s="27"/>
      <c r="M90" s="36"/>
    </row>
    <row r="91" spans="1:13" ht="15">
      <c r="A91" s="31">
        <f t="shared" si="1"/>
        <v>88</v>
      </c>
      <c r="B91" s="37" t="s">
        <v>467</v>
      </c>
      <c r="C91" s="33" t="s">
        <v>1070</v>
      </c>
      <c r="D91" s="33" t="s">
        <v>859</v>
      </c>
      <c r="E91" s="38" t="s">
        <v>365</v>
      </c>
      <c r="F91" s="34" t="s">
        <v>354</v>
      </c>
      <c r="G91" s="45">
        <v>1</v>
      </c>
      <c r="H91" s="52">
        <v>38029</v>
      </c>
      <c r="I91" s="27"/>
      <c r="J91" s="27"/>
      <c r="K91" s="27"/>
      <c r="L91" s="27"/>
      <c r="M91" s="36"/>
    </row>
    <row r="92" spans="1:13" ht="15">
      <c r="A92" s="31">
        <f t="shared" si="1"/>
        <v>89</v>
      </c>
      <c r="B92" s="37" t="s">
        <v>470</v>
      </c>
      <c r="C92" s="33" t="s">
        <v>1071</v>
      </c>
      <c r="D92" s="33" t="s">
        <v>971</v>
      </c>
      <c r="E92" s="38" t="s">
        <v>372</v>
      </c>
      <c r="F92" s="34" t="s">
        <v>799</v>
      </c>
      <c r="G92" s="45">
        <v>1</v>
      </c>
      <c r="H92" s="52">
        <v>38037</v>
      </c>
      <c r="I92" s="27"/>
      <c r="J92" s="27"/>
      <c r="K92" s="27"/>
      <c r="L92" s="27"/>
      <c r="M92" s="36"/>
    </row>
    <row r="93" spans="1:13" ht="15">
      <c r="A93" s="31">
        <f t="shared" si="1"/>
        <v>90</v>
      </c>
      <c r="B93" s="37" t="s">
        <v>468</v>
      </c>
      <c r="C93" s="33" t="s">
        <v>1072</v>
      </c>
      <c r="D93" s="33" t="s">
        <v>860</v>
      </c>
      <c r="E93" s="38" t="s">
        <v>362</v>
      </c>
      <c r="F93" s="34" t="s">
        <v>354</v>
      </c>
      <c r="G93" s="45">
        <v>1</v>
      </c>
      <c r="H93" s="52">
        <v>38041</v>
      </c>
      <c r="I93" s="27"/>
      <c r="J93" s="27"/>
      <c r="K93" s="27"/>
      <c r="L93" s="27"/>
      <c r="M93" s="36"/>
    </row>
    <row r="94" spans="1:13" ht="15">
      <c r="A94" s="31">
        <f t="shared" si="1"/>
        <v>91</v>
      </c>
      <c r="B94" s="37" t="s">
        <v>469</v>
      </c>
      <c r="C94" s="33" t="s">
        <v>1072</v>
      </c>
      <c r="D94" s="33" t="s">
        <v>860</v>
      </c>
      <c r="E94" s="38" t="s">
        <v>372</v>
      </c>
      <c r="F94" s="34" t="s">
        <v>354</v>
      </c>
      <c r="G94" s="45">
        <v>1</v>
      </c>
      <c r="H94" s="52">
        <v>38041</v>
      </c>
      <c r="I94" s="27"/>
      <c r="J94" s="27"/>
      <c r="K94" s="27"/>
      <c r="L94" s="27"/>
      <c r="M94" s="36"/>
    </row>
    <row r="95" spans="1:13" ht="15">
      <c r="A95" s="31">
        <f t="shared" si="1"/>
        <v>92</v>
      </c>
      <c r="B95" s="37" t="s">
        <v>471</v>
      </c>
      <c r="C95" s="33" t="s">
        <v>1163</v>
      </c>
      <c r="D95" s="33" t="s">
        <v>972</v>
      </c>
      <c r="E95" s="38" t="s">
        <v>472</v>
      </c>
      <c r="F95" s="34" t="s">
        <v>799</v>
      </c>
      <c r="G95" s="45">
        <v>1</v>
      </c>
      <c r="H95" s="52">
        <v>38041</v>
      </c>
      <c r="I95" s="27"/>
      <c r="J95" s="27"/>
      <c r="K95" s="27"/>
      <c r="L95" s="27"/>
      <c r="M95" s="36"/>
    </row>
    <row r="96" spans="1:13" ht="15">
      <c r="A96" s="31">
        <f t="shared" si="1"/>
        <v>93</v>
      </c>
      <c r="B96" s="37" t="s">
        <v>473</v>
      </c>
      <c r="C96" s="33" t="s">
        <v>1004</v>
      </c>
      <c r="D96" s="33" t="s">
        <v>892</v>
      </c>
      <c r="E96" s="38" t="s">
        <v>372</v>
      </c>
      <c r="F96" s="34" t="s">
        <v>25</v>
      </c>
      <c r="G96" s="45">
        <v>1</v>
      </c>
      <c r="H96" s="52">
        <v>38044</v>
      </c>
      <c r="I96" s="27"/>
      <c r="J96" s="27"/>
      <c r="K96" s="27"/>
      <c r="L96" s="27"/>
      <c r="M96" s="36"/>
    </row>
    <row r="97" spans="1:13" ht="15">
      <c r="A97" s="31">
        <f t="shared" si="1"/>
        <v>94</v>
      </c>
      <c r="B97" s="37" t="s">
        <v>474</v>
      </c>
      <c r="C97" s="33" t="s">
        <v>1073</v>
      </c>
      <c r="D97" s="33" t="s">
        <v>837</v>
      </c>
      <c r="E97" s="38" t="s">
        <v>362</v>
      </c>
      <c r="F97" s="34" t="s">
        <v>0</v>
      </c>
      <c r="G97" s="45">
        <v>1</v>
      </c>
      <c r="H97" s="52">
        <v>38107</v>
      </c>
      <c r="I97" s="27"/>
      <c r="J97" s="27"/>
      <c r="K97" s="27"/>
      <c r="L97" s="27"/>
      <c r="M97" s="36"/>
    </row>
    <row r="98" spans="1:13" ht="30">
      <c r="A98" s="31">
        <f t="shared" si="1"/>
        <v>95</v>
      </c>
      <c r="B98" s="37" t="s">
        <v>475</v>
      </c>
      <c r="C98" s="33" t="s">
        <v>1129</v>
      </c>
      <c r="D98" s="33" t="s">
        <v>1215</v>
      </c>
      <c r="E98" s="38" t="s">
        <v>362</v>
      </c>
      <c r="F98" s="34" t="s">
        <v>351</v>
      </c>
      <c r="G98" s="45">
        <v>1</v>
      </c>
      <c r="H98" s="52">
        <v>38120</v>
      </c>
      <c r="I98" s="27"/>
      <c r="J98" s="27"/>
      <c r="K98" s="27"/>
      <c r="L98" s="27"/>
      <c r="M98" s="36"/>
    </row>
    <row r="99" spans="1:13" ht="30">
      <c r="A99" s="31">
        <f t="shared" si="1"/>
        <v>96</v>
      </c>
      <c r="B99" s="37" t="s">
        <v>475</v>
      </c>
      <c r="C99" s="33" t="s">
        <v>1074</v>
      </c>
      <c r="D99" s="33" t="s">
        <v>948</v>
      </c>
      <c r="E99" s="38" t="s">
        <v>362</v>
      </c>
      <c r="F99" s="34" t="s">
        <v>787</v>
      </c>
      <c r="G99" s="45">
        <v>1</v>
      </c>
      <c r="H99" s="52">
        <v>38120</v>
      </c>
      <c r="I99" s="27"/>
      <c r="J99" s="27"/>
      <c r="K99" s="27"/>
      <c r="L99" s="27"/>
      <c r="M99" s="36"/>
    </row>
    <row r="100" spans="1:13" ht="15">
      <c r="A100" s="31">
        <f t="shared" si="1"/>
        <v>97</v>
      </c>
      <c r="B100" s="37" t="s">
        <v>476</v>
      </c>
      <c r="C100" s="33" t="s">
        <v>1075</v>
      </c>
      <c r="D100" s="33" t="s">
        <v>1193</v>
      </c>
      <c r="E100" s="38" t="s">
        <v>362</v>
      </c>
      <c r="F100" s="34" t="s">
        <v>354</v>
      </c>
      <c r="G100" s="45">
        <v>1</v>
      </c>
      <c r="H100" s="52">
        <v>38131</v>
      </c>
      <c r="I100" s="27"/>
      <c r="J100" s="27"/>
      <c r="K100" s="27"/>
      <c r="L100" s="27"/>
      <c r="M100" s="36"/>
    </row>
    <row r="101" spans="1:13" ht="15">
      <c r="A101" s="31">
        <f t="shared" si="1"/>
        <v>98</v>
      </c>
      <c r="B101" s="37" t="s">
        <v>478</v>
      </c>
      <c r="C101" s="33" t="s">
        <v>1005</v>
      </c>
      <c r="D101" s="33" t="s">
        <v>843</v>
      </c>
      <c r="E101" s="38" t="s">
        <v>362</v>
      </c>
      <c r="F101" s="34" t="s">
        <v>26</v>
      </c>
      <c r="G101" s="45">
        <v>1</v>
      </c>
      <c r="H101" s="52">
        <v>38166</v>
      </c>
      <c r="I101" s="27"/>
      <c r="J101" s="27"/>
      <c r="K101" s="27"/>
      <c r="L101" s="27"/>
      <c r="M101" s="36"/>
    </row>
    <row r="102" spans="1:13" ht="15">
      <c r="A102" s="31">
        <f t="shared" si="1"/>
        <v>99</v>
      </c>
      <c r="B102" s="37" t="s">
        <v>479</v>
      </c>
      <c r="C102" s="33" t="s">
        <v>982</v>
      </c>
      <c r="D102" s="33" t="s">
        <v>949</v>
      </c>
      <c r="E102" s="38" t="s">
        <v>362</v>
      </c>
      <c r="F102" s="34" t="s">
        <v>782</v>
      </c>
      <c r="G102" s="45">
        <v>1</v>
      </c>
      <c r="H102" s="52">
        <v>38173</v>
      </c>
      <c r="I102" s="27"/>
      <c r="J102" s="27"/>
      <c r="K102" s="27"/>
      <c r="L102" s="27"/>
      <c r="M102" s="36"/>
    </row>
    <row r="103" spans="1:13" ht="15">
      <c r="A103" s="31">
        <f t="shared" si="1"/>
        <v>100</v>
      </c>
      <c r="B103" s="37" t="s">
        <v>480</v>
      </c>
      <c r="C103" s="33" t="s">
        <v>983</v>
      </c>
      <c r="D103" s="33" t="s">
        <v>861</v>
      </c>
      <c r="E103" s="38" t="s">
        <v>362</v>
      </c>
      <c r="F103" s="34" t="s">
        <v>354</v>
      </c>
      <c r="G103" s="45">
        <v>1</v>
      </c>
      <c r="H103" s="52">
        <v>38208</v>
      </c>
      <c r="I103" s="27"/>
      <c r="J103" s="27"/>
      <c r="K103" s="27"/>
      <c r="L103" s="27"/>
      <c r="M103" s="36"/>
    </row>
    <row r="104" spans="1:13" ht="15">
      <c r="A104" s="31">
        <f t="shared" si="1"/>
        <v>101</v>
      </c>
      <c r="B104" s="37" t="s">
        <v>481</v>
      </c>
      <c r="C104" s="33" t="s">
        <v>1076</v>
      </c>
      <c r="D104" s="33" t="s">
        <v>1216</v>
      </c>
      <c r="E104" s="38" t="s">
        <v>365</v>
      </c>
      <c r="F104" s="34" t="s">
        <v>24</v>
      </c>
      <c r="G104" s="45">
        <v>1</v>
      </c>
      <c r="H104" s="52">
        <v>38209</v>
      </c>
      <c r="I104" s="27"/>
      <c r="J104" s="27"/>
      <c r="K104" s="27"/>
      <c r="L104" s="27"/>
      <c r="M104" s="36"/>
    </row>
    <row r="105" spans="1:13" ht="15">
      <c r="A105" s="31">
        <f t="shared" si="1"/>
        <v>102</v>
      </c>
      <c r="B105" s="37" t="s">
        <v>482</v>
      </c>
      <c r="C105" s="33" t="s">
        <v>1077</v>
      </c>
      <c r="D105" s="33" t="s">
        <v>881</v>
      </c>
      <c r="E105" s="38" t="s">
        <v>362</v>
      </c>
      <c r="F105" s="34" t="s">
        <v>718</v>
      </c>
      <c r="G105" s="45">
        <v>1</v>
      </c>
      <c r="H105" s="52">
        <v>38217</v>
      </c>
      <c r="I105" s="27"/>
      <c r="J105" s="27"/>
      <c r="K105" s="27"/>
      <c r="L105" s="27"/>
      <c r="M105" s="36"/>
    </row>
    <row r="106" spans="1:13" ht="15">
      <c r="A106" s="31">
        <f t="shared" si="1"/>
        <v>103</v>
      </c>
      <c r="B106" s="37" t="s">
        <v>483</v>
      </c>
      <c r="C106" s="33" t="s">
        <v>1078</v>
      </c>
      <c r="D106" s="33" t="s">
        <v>938</v>
      </c>
      <c r="E106" s="38" t="s">
        <v>362</v>
      </c>
      <c r="F106" s="34" t="s">
        <v>776</v>
      </c>
      <c r="G106" s="45">
        <v>1</v>
      </c>
      <c r="H106" s="52">
        <v>38226</v>
      </c>
      <c r="I106" s="27"/>
      <c r="J106" s="27"/>
      <c r="K106" s="27"/>
      <c r="L106" s="27"/>
      <c r="M106" s="36"/>
    </row>
    <row r="107" spans="1:13" ht="30">
      <c r="A107" s="31">
        <f t="shared" si="1"/>
        <v>104</v>
      </c>
      <c r="B107" s="37" t="s">
        <v>484</v>
      </c>
      <c r="C107" s="33" t="s">
        <v>1079</v>
      </c>
      <c r="D107" s="33" t="s">
        <v>922</v>
      </c>
      <c r="E107" s="38" t="s">
        <v>362</v>
      </c>
      <c r="F107" s="34" t="s">
        <v>765</v>
      </c>
      <c r="G107" s="45">
        <v>1</v>
      </c>
      <c r="H107" s="52">
        <v>38237</v>
      </c>
      <c r="I107" s="27"/>
      <c r="J107" s="27"/>
      <c r="K107" s="27"/>
      <c r="L107" s="27"/>
      <c r="M107" s="36"/>
    </row>
    <row r="108" spans="1:13" ht="30">
      <c r="A108" s="31">
        <f t="shared" si="1"/>
        <v>105</v>
      </c>
      <c r="B108" s="37" t="s">
        <v>485</v>
      </c>
      <c r="C108" s="33" t="s">
        <v>1006</v>
      </c>
      <c r="D108" s="33" t="s">
        <v>911</v>
      </c>
      <c r="E108" s="38" t="s">
        <v>362</v>
      </c>
      <c r="F108" s="34" t="s">
        <v>760</v>
      </c>
      <c r="G108" s="45">
        <v>1</v>
      </c>
      <c r="H108" s="52">
        <v>38237</v>
      </c>
      <c r="I108" s="27"/>
      <c r="J108" s="27"/>
      <c r="K108" s="27"/>
      <c r="L108" s="27"/>
      <c r="M108" s="36"/>
    </row>
    <row r="109" spans="1:13" ht="15">
      <c r="A109" s="31">
        <f t="shared" si="1"/>
        <v>106</v>
      </c>
      <c r="B109" s="37" t="s">
        <v>486</v>
      </c>
      <c r="C109" s="33" t="s">
        <v>487</v>
      </c>
      <c r="D109" s="33" t="s">
        <v>893</v>
      </c>
      <c r="E109" s="38" t="s">
        <v>488</v>
      </c>
      <c r="F109" s="34" t="s">
        <v>25</v>
      </c>
      <c r="G109" s="45">
        <v>1</v>
      </c>
      <c r="H109" s="52">
        <v>38246</v>
      </c>
      <c r="I109" s="27"/>
      <c r="J109" s="27"/>
      <c r="K109" s="27"/>
      <c r="L109" s="27"/>
      <c r="M109" s="36"/>
    </row>
    <row r="110" spans="1:13" ht="45">
      <c r="A110" s="31">
        <f t="shared" si="1"/>
        <v>107</v>
      </c>
      <c r="B110" s="37" t="s">
        <v>489</v>
      </c>
      <c r="C110" s="33" t="s">
        <v>1174</v>
      </c>
      <c r="D110" s="33" t="s">
        <v>1264</v>
      </c>
      <c r="E110" s="38" t="s">
        <v>362</v>
      </c>
      <c r="F110" s="34" t="s">
        <v>24</v>
      </c>
      <c r="G110" s="45">
        <v>1</v>
      </c>
      <c r="H110" s="52">
        <v>38251</v>
      </c>
      <c r="I110" s="27"/>
      <c r="J110" s="27"/>
      <c r="K110" s="27"/>
      <c r="L110" s="27"/>
      <c r="M110" s="36"/>
    </row>
    <row r="111" spans="1:13" ht="30">
      <c r="A111" s="31">
        <f t="shared" si="1"/>
        <v>108</v>
      </c>
      <c r="B111" s="37" t="s">
        <v>490</v>
      </c>
      <c r="C111" s="33" t="s">
        <v>1007</v>
      </c>
      <c r="D111" s="33" t="s">
        <v>1194</v>
      </c>
      <c r="E111" s="38" t="s">
        <v>362</v>
      </c>
      <c r="F111" s="34" t="s">
        <v>764</v>
      </c>
      <c r="G111" s="45">
        <v>1</v>
      </c>
      <c r="H111" s="52">
        <v>38254</v>
      </c>
      <c r="I111" s="27"/>
      <c r="J111" s="27"/>
      <c r="K111" s="27"/>
      <c r="L111" s="27"/>
      <c r="M111" s="36"/>
    </row>
    <row r="112" spans="1:13" ht="15">
      <c r="A112" s="31">
        <f t="shared" si="1"/>
        <v>109</v>
      </c>
      <c r="B112" s="37" t="s">
        <v>491</v>
      </c>
      <c r="C112" s="33" t="s">
        <v>1080</v>
      </c>
      <c r="D112" s="33" t="s">
        <v>823</v>
      </c>
      <c r="E112" s="38" t="s">
        <v>362</v>
      </c>
      <c r="F112" s="34" t="s">
        <v>737</v>
      </c>
      <c r="G112" s="45">
        <v>1</v>
      </c>
      <c r="H112" s="52">
        <v>38259</v>
      </c>
      <c r="I112" s="27"/>
      <c r="J112" s="27"/>
      <c r="K112" s="27"/>
      <c r="L112" s="27"/>
      <c r="M112" s="36"/>
    </row>
    <row r="113" spans="1:13" ht="15">
      <c r="A113" s="31">
        <f t="shared" si="1"/>
        <v>110</v>
      </c>
      <c r="B113" s="37" t="s">
        <v>494</v>
      </c>
      <c r="C113" s="33" t="s">
        <v>1081</v>
      </c>
      <c r="D113" s="33" t="s">
        <v>862</v>
      </c>
      <c r="E113" s="38" t="s">
        <v>362</v>
      </c>
      <c r="F113" s="34" t="s">
        <v>354</v>
      </c>
      <c r="G113" s="45">
        <v>1</v>
      </c>
      <c r="H113" s="52">
        <v>38268</v>
      </c>
      <c r="I113" s="27"/>
      <c r="J113" s="27"/>
      <c r="K113" s="27"/>
      <c r="L113" s="27"/>
      <c r="M113" s="36"/>
    </row>
    <row r="114" spans="1:13" ht="15">
      <c r="A114" s="31">
        <f t="shared" si="1"/>
        <v>111</v>
      </c>
      <c r="B114" s="37" t="s">
        <v>492</v>
      </c>
      <c r="C114" s="33" t="s">
        <v>1082</v>
      </c>
      <c r="D114" s="33" t="s">
        <v>894</v>
      </c>
      <c r="E114" s="38" t="s">
        <v>362</v>
      </c>
      <c r="F114" s="34" t="s">
        <v>25</v>
      </c>
      <c r="G114" s="45">
        <v>1</v>
      </c>
      <c r="H114" s="52">
        <v>38273</v>
      </c>
      <c r="I114" s="27"/>
      <c r="J114" s="27"/>
      <c r="K114" s="27"/>
      <c r="L114" s="27"/>
      <c r="M114" s="36"/>
    </row>
    <row r="115" spans="1:13" ht="30">
      <c r="A115" s="31">
        <f t="shared" si="1"/>
        <v>112</v>
      </c>
      <c r="B115" s="37" t="s">
        <v>495</v>
      </c>
      <c r="C115" s="33" t="s">
        <v>1249</v>
      </c>
      <c r="D115" s="33" t="s">
        <v>1232</v>
      </c>
      <c r="E115" s="38" t="s">
        <v>496</v>
      </c>
      <c r="F115" s="34" t="s">
        <v>778</v>
      </c>
      <c r="G115" s="45">
        <v>1</v>
      </c>
      <c r="H115" s="52">
        <v>38274</v>
      </c>
      <c r="I115" s="27"/>
      <c r="J115" s="27"/>
      <c r="K115" s="27"/>
      <c r="L115" s="27"/>
      <c r="M115" s="36"/>
    </row>
    <row r="116" spans="1:13" ht="15">
      <c r="A116" s="31">
        <f t="shared" si="1"/>
        <v>113</v>
      </c>
      <c r="B116" s="37" t="s">
        <v>493</v>
      </c>
      <c r="C116" s="33" t="s">
        <v>1250</v>
      </c>
      <c r="D116" s="33" t="s">
        <v>1251</v>
      </c>
      <c r="E116" s="38" t="s">
        <v>362</v>
      </c>
      <c r="F116" s="34" t="s">
        <v>351</v>
      </c>
      <c r="G116" s="45">
        <v>1</v>
      </c>
      <c r="H116" s="52">
        <v>38275</v>
      </c>
      <c r="I116" s="27"/>
      <c r="J116" s="27"/>
      <c r="K116" s="27"/>
      <c r="L116" s="27"/>
      <c r="M116" s="36"/>
    </row>
    <row r="117" spans="1:13" ht="15">
      <c r="A117" s="31">
        <f t="shared" si="1"/>
        <v>114</v>
      </c>
      <c r="B117" s="37" t="s">
        <v>497</v>
      </c>
      <c r="C117" s="33" t="s">
        <v>1250</v>
      </c>
      <c r="D117" s="33" t="s">
        <v>1251</v>
      </c>
      <c r="E117" s="38" t="s">
        <v>372</v>
      </c>
      <c r="F117" s="34" t="s">
        <v>351</v>
      </c>
      <c r="G117" s="45">
        <v>1</v>
      </c>
      <c r="H117" s="52">
        <v>38275</v>
      </c>
      <c r="I117" s="27"/>
      <c r="J117" s="27"/>
      <c r="K117" s="27"/>
      <c r="L117" s="27"/>
      <c r="M117" s="36"/>
    </row>
    <row r="118" spans="1:13" ht="15">
      <c r="A118" s="31">
        <f t="shared" si="1"/>
        <v>115</v>
      </c>
      <c r="B118" s="37" t="s">
        <v>498</v>
      </c>
      <c r="C118" s="33" t="s">
        <v>1008</v>
      </c>
      <c r="D118" s="33" t="s">
        <v>829</v>
      </c>
      <c r="E118" s="38" t="s">
        <v>362</v>
      </c>
      <c r="F118" s="34" t="s">
        <v>351</v>
      </c>
      <c r="G118" s="45">
        <v>1</v>
      </c>
      <c r="H118" s="52">
        <v>38275</v>
      </c>
      <c r="I118" s="27"/>
      <c r="J118" s="27"/>
      <c r="K118" s="27"/>
      <c r="L118" s="27"/>
      <c r="M118" s="36"/>
    </row>
    <row r="119" spans="1:13" ht="30">
      <c r="A119" s="31">
        <f t="shared" si="1"/>
        <v>116</v>
      </c>
      <c r="B119" s="37" t="s">
        <v>500</v>
      </c>
      <c r="C119" s="33" t="s">
        <v>501</v>
      </c>
      <c r="D119" s="33" t="s">
        <v>1233</v>
      </c>
      <c r="E119" s="38" t="s">
        <v>365</v>
      </c>
      <c r="F119" s="34" t="s">
        <v>25</v>
      </c>
      <c r="G119" s="45">
        <v>1</v>
      </c>
      <c r="H119" s="52">
        <v>38299</v>
      </c>
      <c r="I119" s="27"/>
      <c r="J119" s="27"/>
      <c r="K119" s="27"/>
      <c r="L119" s="27"/>
      <c r="M119" s="36"/>
    </row>
    <row r="120" spans="1:13" ht="15">
      <c r="A120" s="31">
        <f t="shared" si="1"/>
        <v>117</v>
      </c>
      <c r="B120" s="37" t="s">
        <v>499</v>
      </c>
      <c r="C120" s="33" t="s">
        <v>1083</v>
      </c>
      <c r="D120" s="33" t="s">
        <v>1195</v>
      </c>
      <c r="E120" s="38" t="s">
        <v>362</v>
      </c>
      <c r="F120" s="34" t="s">
        <v>24</v>
      </c>
      <c r="G120" s="45">
        <v>1</v>
      </c>
      <c r="H120" s="52">
        <v>38301</v>
      </c>
      <c r="I120" s="27"/>
      <c r="J120" s="27"/>
      <c r="K120" s="27"/>
      <c r="L120" s="27"/>
      <c r="M120" s="36"/>
    </row>
    <row r="121" spans="1:13" ht="30">
      <c r="A121" s="31">
        <f t="shared" si="1"/>
        <v>118</v>
      </c>
      <c r="B121" s="37" t="s">
        <v>502</v>
      </c>
      <c r="C121" s="33" t="s">
        <v>1252</v>
      </c>
      <c r="D121" s="33" t="s">
        <v>835</v>
      </c>
      <c r="E121" s="38" t="s">
        <v>362</v>
      </c>
      <c r="F121" s="34" t="s">
        <v>742</v>
      </c>
      <c r="G121" s="45">
        <v>1</v>
      </c>
      <c r="H121" s="52">
        <v>38313</v>
      </c>
      <c r="I121" s="27"/>
      <c r="J121" s="27"/>
      <c r="K121" s="27"/>
      <c r="L121" s="27"/>
      <c r="M121" s="36"/>
    </row>
    <row r="122" spans="1:13" ht="15">
      <c r="A122" s="31">
        <f t="shared" si="1"/>
        <v>119</v>
      </c>
      <c r="B122" s="37" t="s">
        <v>504</v>
      </c>
      <c r="C122" s="33" t="s">
        <v>984</v>
      </c>
      <c r="D122" s="33" t="s">
        <v>914</v>
      </c>
      <c r="E122" s="38" t="s">
        <v>365</v>
      </c>
      <c r="F122" s="34" t="s">
        <v>757</v>
      </c>
      <c r="G122" s="45">
        <v>1</v>
      </c>
      <c r="H122" s="52">
        <v>38315</v>
      </c>
      <c r="I122" s="27"/>
      <c r="J122" s="27"/>
      <c r="K122" s="27"/>
      <c r="L122" s="27"/>
      <c r="M122" s="36"/>
    </row>
    <row r="123" spans="1:13" ht="30">
      <c r="A123" s="31">
        <f t="shared" si="1"/>
        <v>120</v>
      </c>
      <c r="B123" s="37" t="s">
        <v>503</v>
      </c>
      <c r="C123" s="33" t="s">
        <v>1158</v>
      </c>
      <c r="D123" s="33" t="s">
        <v>840</v>
      </c>
      <c r="E123" s="38" t="s">
        <v>362</v>
      </c>
      <c r="F123" s="34" t="s">
        <v>745</v>
      </c>
      <c r="G123" s="45">
        <v>1</v>
      </c>
      <c r="H123" s="52">
        <v>38315</v>
      </c>
      <c r="I123" s="27"/>
      <c r="J123" s="27"/>
      <c r="K123" s="27"/>
      <c r="L123" s="27"/>
      <c r="M123" s="36"/>
    </row>
    <row r="124" spans="1:13" ht="30">
      <c r="A124" s="31">
        <f t="shared" si="1"/>
        <v>121</v>
      </c>
      <c r="B124" s="37" t="s">
        <v>505</v>
      </c>
      <c r="C124" s="33" t="s">
        <v>1130</v>
      </c>
      <c r="D124" s="33" t="s">
        <v>1217</v>
      </c>
      <c r="E124" s="38" t="s">
        <v>362</v>
      </c>
      <c r="F124" s="34" t="s">
        <v>741</v>
      </c>
      <c r="G124" s="45">
        <v>1</v>
      </c>
      <c r="H124" s="52">
        <v>38331</v>
      </c>
      <c r="I124" s="27"/>
      <c r="J124" s="27"/>
      <c r="K124" s="27"/>
      <c r="L124" s="27"/>
      <c r="M124" s="36"/>
    </row>
    <row r="125" spans="1:13" ht="15">
      <c r="A125" s="31">
        <f t="shared" si="1"/>
        <v>122</v>
      </c>
      <c r="B125" s="37" t="s">
        <v>505</v>
      </c>
      <c r="C125" s="33" t="s">
        <v>1084</v>
      </c>
      <c r="D125" s="33" t="s">
        <v>904</v>
      </c>
      <c r="E125" s="38" t="s">
        <v>372</v>
      </c>
      <c r="F125" s="34" t="s">
        <v>757</v>
      </c>
      <c r="G125" s="45">
        <v>1</v>
      </c>
      <c r="H125" s="52">
        <v>38331</v>
      </c>
      <c r="I125" s="27"/>
      <c r="J125" s="27"/>
      <c r="K125" s="27"/>
      <c r="L125" s="27"/>
      <c r="M125" s="36"/>
    </row>
    <row r="126" spans="1:13" ht="15">
      <c r="A126" s="31">
        <f t="shared" si="1"/>
        <v>123</v>
      </c>
      <c r="B126" s="37" t="s">
        <v>506</v>
      </c>
      <c r="C126" s="33" t="s">
        <v>1159</v>
      </c>
      <c r="D126" s="33" t="s">
        <v>841</v>
      </c>
      <c r="E126" s="38" t="s">
        <v>362</v>
      </c>
      <c r="F126" s="34" t="s">
        <v>746</v>
      </c>
      <c r="G126" s="45">
        <v>1</v>
      </c>
      <c r="H126" s="52">
        <v>38341</v>
      </c>
      <c r="I126" s="27"/>
      <c r="J126" s="27"/>
      <c r="K126" s="27"/>
      <c r="L126" s="27"/>
      <c r="M126" s="36"/>
    </row>
    <row r="127" spans="1:13" ht="30">
      <c r="A127" s="31">
        <f t="shared" si="1"/>
        <v>124</v>
      </c>
      <c r="B127" s="37" t="s">
        <v>463</v>
      </c>
      <c r="C127" s="33" t="s">
        <v>1175</v>
      </c>
      <c r="D127" s="33" t="s">
        <v>952</v>
      </c>
      <c r="E127" s="38" t="s">
        <v>362</v>
      </c>
      <c r="F127" s="34" t="s">
        <v>790</v>
      </c>
      <c r="G127" s="45">
        <v>1</v>
      </c>
      <c r="H127" s="52">
        <v>38534</v>
      </c>
      <c r="I127" s="27"/>
      <c r="J127" s="27"/>
      <c r="K127" s="27"/>
      <c r="L127" s="27"/>
      <c r="M127" s="36"/>
    </row>
    <row r="128" spans="1:13" ht="30">
      <c r="A128" s="31">
        <f t="shared" si="1"/>
        <v>125</v>
      </c>
      <c r="B128" s="37" t="s">
        <v>464</v>
      </c>
      <c r="C128" s="33" t="s">
        <v>1176</v>
      </c>
      <c r="D128" s="33" t="s">
        <v>813</v>
      </c>
      <c r="E128" s="38" t="s">
        <v>362</v>
      </c>
      <c r="F128" s="34" t="s">
        <v>709</v>
      </c>
      <c r="G128" s="45">
        <v>1</v>
      </c>
      <c r="H128" s="52">
        <v>38534</v>
      </c>
      <c r="I128" s="27"/>
      <c r="J128" s="27"/>
      <c r="K128" s="27"/>
      <c r="L128" s="27"/>
      <c r="M128" s="36"/>
    </row>
    <row r="129" spans="1:13" ht="30">
      <c r="A129" s="31">
        <f t="shared" si="1"/>
        <v>126</v>
      </c>
      <c r="B129" s="37" t="s">
        <v>507</v>
      </c>
      <c r="C129" s="33" t="s">
        <v>487</v>
      </c>
      <c r="D129" s="33" t="s">
        <v>893</v>
      </c>
      <c r="E129" s="38" t="s">
        <v>508</v>
      </c>
      <c r="F129" s="34" t="s">
        <v>25</v>
      </c>
      <c r="G129" s="45">
        <v>1</v>
      </c>
      <c r="H129" s="52">
        <v>38363</v>
      </c>
      <c r="I129" s="27"/>
      <c r="J129" s="27"/>
      <c r="K129" s="27"/>
      <c r="L129" s="27"/>
      <c r="M129" s="36"/>
    </row>
    <row r="130" spans="1:13" ht="15">
      <c r="A130" s="31">
        <f t="shared" si="1"/>
        <v>127</v>
      </c>
      <c r="B130" s="37" t="s">
        <v>511</v>
      </c>
      <c r="C130" s="33" t="s">
        <v>1009</v>
      </c>
      <c r="D130" s="33" t="s">
        <v>913</v>
      </c>
      <c r="E130" s="38" t="s">
        <v>362</v>
      </c>
      <c r="F130" s="34" t="s">
        <v>25</v>
      </c>
      <c r="G130" s="45">
        <v>1</v>
      </c>
      <c r="H130" s="52">
        <v>38391</v>
      </c>
      <c r="I130" s="27"/>
      <c r="J130" s="27"/>
      <c r="K130" s="27"/>
      <c r="L130" s="27"/>
      <c r="M130" s="36"/>
    </row>
    <row r="131" spans="1:13" ht="15">
      <c r="A131" s="31">
        <f t="shared" si="1"/>
        <v>128</v>
      </c>
      <c r="B131" s="37" t="s">
        <v>512</v>
      </c>
      <c r="C131" s="33" t="s">
        <v>1009</v>
      </c>
      <c r="D131" s="33" t="s">
        <v>913</v>
      </c>
      <c r="E131" s="38" t="s">
        <v>52</v>
      </c>
      <c r="F131" s="34" t="s">
        <v>25</v>
      </c>
      <c r="G131" s="45">
        <v>1</v>
      </c>
      <c r="H131" s="52">
        <v>38398</v>
      </c>
      <c r="I131" s="27"/>
      <c r="J131" s="27"/>
      <c r="K131" s="27"/>
      <c r="L131" s="27"/>
      <c r="M131" s="36"/>
    </row>
    <row r="132" spans="1:13" ht="15">
      <c r="A132" s="31">
        <f t="shared" ref="A132:A195" si="2">IF(AND(NOT(ISERR(FIND($J$4,D132))),NOT(ISERR(FIND($J$5,D132))),NOT(ISERR(FIND($J$6,D132))),NOT(ISERR(FIND($J$7,D132))) ),A131+1,A131)</f>
        <v>129</v>
      </c>
      <c r="B132" s="37" t="s">
        <v>509</v>
      </c>
      <c r="C132" s="33" t="s">
        <v>1010</v>
      </c>
      <c r="D132" s="33" t="s">
        <v>912</v>
      </c>
      <c r="E132" s="38" t="s">
        <v>362</v>
      </c>
      <c r="F132" s="34" t="s">
        <v>25</v>
      </c>
      <c r="G132" s="45">
        <v>1</v>
      </c>
      <c r="H132" s="52">
        <v>38398</v>
      </c>
      <c r="I132" s="27"/>
      <c r="J132" s="27"/>
      <c r="K132" s="27"/>
      <c r="L132" s="27"/>
      <c r="M132" s="36"/>
    </row>
    <row r="133" spans="1:13" ht="15">
      <c r="A133" s="31">
        <f t="shared" si="2"/>
        <v>130</v>
      </c>
      <c r="B133" s="37" t="s">
        <v>510</v>
      </c>
      <c r="C133" s="33" t="s">
        <v>1011</v>
      </c>
      <c r="D133" s="33" t="s">
        <v>1234</v>
      </c>
      <c r="E133" s="38" t="s">
        <v>362</v>
      </c>
      <c r="F133" s="34" t="s">
        <v>25</v>
      </c>
      <c r="G133" s="45">
        <v>1</v>
      </c>
      <c r="H133" s="52">
        <v>38398</v>
      </c>
      <c r="I133" s="27"/>
      <c r="J133" s="27"/>
      <c r="K133" s="27"/>
      <c r="L133" s="27"/>
      <c r="M133" s="36"/>
    </row>
    <row r="134" spans="1:13" ht="30">
      <c r="A134" s="31">
        <f t="shared" si="2"/>
        <v>131</v>
      </c>
      <c r="B134" s="37" t="s">
        <v>514</v>
      </c>
      <c r="C134" s="33" t="s">
        <v>1012</v>
      </c>
      <c r="D134" s="33" t="s">
        <v>928</v>
      </c>
      <c r="E134" s="38" t="s">
        <v>362</v>
      </c>
      <c r="F134" s="34" t="s">
        <v>769</v>
      </c>
      <c r="G134" s="45">
        <v>1</v>
      </c>
      <c r="H134" s="52">
        <v>38411</v>
      </c>
      <c r="I134" s="27"/>
      <c r="J134" s="27"/>
      <c r="K134" s="27"/>
      <c r="L134" s="27"/>
      <c r="M134" s="36"/>
    </row>
    <row r="135" spans="1:13" ht="30">
      <c r="A135" s="31">
        <f t="shared" si="2"/>
        <v>132</v>
      </c>
      <c r="B135" s="37" t="s">
        <v>513</v>
      </c>
      <c r="C135" s="33" t="s">
        <v>1167</v>
      </c>
      <c r="D135" s="33" t="s">
        <v>1265</v>
      </c>
      <c r="E135" s="38" t="s">
        <v>362</v>
      </c>
      <c r="F135" s="34" t="s">
        <v>355</v>
      </c>
      <c r="G135" s="45">
        <v>1</v>
      </c>
      <c r="H135" s="52">
        <v>38415</v>
      </c>
      <c r="I135" s="27"/>
      <c r="J135" s="27"/>
      <c r="K135" s="27"/>
      <c r="L135" s="27"/>
      <c r="M135" s="36"/>
    </row>
    <row r="136" spans="1:13" ht="30">
      <c r="A136" s="31">
        <f t="shared" si="2"/>
        <v>133</v>
      </c>
      <c r="B136" s="37" t="s">
        <v>515</v>
      </c>
      <c r="C136" s="33" t="s">
        <v>1085</v>
      </c>
      <c r="D136" s="33" t="s">
        <v>1235</v>
      </c>
      <c r="E136" s="38" t="s">
        <v>362</v>
      </c>
      <c r="F136" s="34" t="s">
        <v>24</v>
      </c>
      <c r="G136" s="45">
        <v>1</v>
      </c>
      <c r="H136" s="52">
        <v>38426</v>
      </c>
      <c r="I136" s="27"/>
      <c r="J136" s="27"/>
      <c r="K136" s="27"/>
      <c r="L136" s="27"/>
      <c r="M136" s="36"/>
    </row>
    <row r="137" spans="1:13" ht="15">
      <c r="A137" s="31">
        <f t="shared" si="2"/>
        <v>134</v>
      </c>
      <c r="B137" s="37" t="s">
        <v>516</v>
      </c>
      <c r="C137" s="33" t="s">
        <v>1218</v>
      </c>
      <c r="D137" s="33" t="s">
        <v>1219</v>
      </c>
      <c r="E137" s="38" t="s">
        <v>362</v>
      </c>
      <c r="F137" s="34" t="s">
        <v>24</v>
      </c>
      <c r="G137" s="45">
        <v>1</v>
      </c>
      <c r="H137" s="52">
        <v>38435</v>
      </c>
      <c r="I137" s="27"/>
      <c r="J137" s="27"/>
      <c r="K137" s="27"/>
      <c r="L137" s="27"/>
      <c r="M137" s="36"/>
    </row>
    <row r="138" spans="1:13" ht="15">
      <c r="A138" s="31">
        <f t="shared" si="2"/>
        <v>135</v>
      </c>
      <c r="B138" s="37" t="s">
        <v>517</v>
      </c>
      <c r="C138" s="33" t="s">
        <v>1086</v>
      </c>
      <c r="D138" s="33" t="s">
        <v>1196</v>
      </c>
      <c r="E138" s="38" t="s">
        <v>362</v>
      </c>
      <c r="F138" s="34" t="s">
        <v>24</v>
      </c>
      <c r="G138" s="45">
        <v>1</v>
      </c>
      <c r="H138" s="52">
        <v>38448</v>
      </c>
      <c r="I138" s="27"/>
      <c r="J138" s="27"/>
      <c r="K138" s="27"/>
      <c r="L138" s="27"/>
      <c r="M138" s="36"/>
    </row>
    <row r="139" spans="1:13" ht="30">
      <c r="A139" s="31">
        <f t="shared" si="2"/>
        <v>136</v>
      </c>
      <c r="B139" s="37" t="s">
        <v>518</v>
      </c>
      <c r="C139" s="33" t="s">
        <v>1013</v>
      </c>
      <c r="D139" s="33" t="s">
        <v>822</v>
      </c>
      <c r="E139" s="38" t="s">
        <v>362</v>
      </c>
      <c r="F139" s="34" t="s">
        <v>734</v>
      </c>
      <c r="G139" s="45">
        <v>1</v>
      </c>
      <c r="H139" s="52">
        <v>38464</v>
      </c>
      <c r="I139" s="27"/>
      <c r="J139" s="27"/>
      <c r="K139" s="27"/>
      <c r="L139" s="27"/>
      <c r="M139" s="36"/>
    </row>
    <row r="140" spans="1:13" ht="15">
      <c r="A140" s="31">
        <f t="shared" si="2"/>
        <v>137</v>
      </c>
      <c r="B140" s="37" t="s">
        <v>519</v>
      </c>
      <c r="C140" s="33" t="s">
        <v>985</v>
      </c>
      <c r="D140" s="33" t="s">
        <v>810</v>
      </c>
      <c r="E140" s="38" t="s">
        <v>362</v>
      </c>
      <c r="F140" s="34" t="s">
        <v>221</v>
      </c>
      <c r="G140" s="45">
        <v>1</v>
      </c>
      <c r="H140" s="52">
        <v>38464</v>
      </c>
      <c r="I140" s="27"/>
      <c r="J140" s="27"/>
      <c r="K140" s="27"/>
      <c r="L140" s="27"/>
      <c r="M140" s="36"/>
    </row>
    <row r="141" spans="1:13" ht="15">
      <c r="A141" s="31">
        <f t="shared" si="2"/>
        <v>138</v>
      </c>
      <c r="B141" s="37" t="s">
        <v>520</v>
      </c>
      <c r="C141" s="33" t="s">
        <v>1087</v>
      </c>
      <c r="D141" s="33" t="s">
        <v>1197</v>
      </c>
      <c r="E141" s="38" t="s">
        <v>521</v>
      </c>
      <c r="F141" s="34" t="s">
        <v>354</v>
      </c>
      <c r="G141" s="45">
        <v>1</v>
      </c>
      <c r="H141" s="52">
        <v>38481</v>
      </c>
      <c r="I141" s="27"/>
      <c r="J141" s="27"/>
      <c r="K141" s="27"/>
      <c r="L141" s="27"/>
      <c r="M141" s="36"/>
    </row>
    <row r="142" spans="1:13" ht="30">
      <c r="A142" s="31">
        <f t="shared" si="2"/>
        <v>139</v>
      </c>
      <c r="B142" s="37" t="s">
        <v>522</v>
      </c>
      <c r="C142" s="33" t="s">
        <v>1088</v>
      </c>
      <c r="D142" s="33" t="s">
        <v>927</v>
      </c>
      <c r="E142" s="38" t="s">
        <v>362</v>
      </c>
      <c r="F142" s="34" t="s">
        <v>768</v>
      </c>
      <c r="G142" s="45">
        <v>1</v>
      </c>
      <c r="H142" s="52">
        <v>38482</v>
      </c>
      <c r="I142" s="27"/>
      <c r="J142" s="27"/>
      <c r="K142" s="27"/>
      <c r="L142" s="27"/>
      <c r="M142" s="36"/>
    </row>
    <row r="143" spans="1:13" ht="15">
      <c r="A143" s="31">
        <f t="shared" si="2"/>
        <v>140</v>
      </c>
      <c r="B143" s="37" t="s">
        <v>523</v>
      </c>
      <c r="C143" s="33" t="s">
        <v>1014</v>
      </c>
      <c r="D143" s="33" t="s">
        <v>895</v>
      </c>
      <c r="E143" s="38" t="s">
        <v>372</v>
      </c>
      <c r="F143" s="34" t="s">
        <v>25</v>
      </c>
      <c r="G143" s="45">
        <v>1</v>
      </c>
      <c r="H143" s="52">
        <v>38488</v>
      </c>
      <c r="I143" s="27"/>
      <c r="J143" s="27"/>
      <c r="K143" s="27"/>
      <c r="L143" s="27"/>
      <c r="M143" s="36"/>
    </row>
    <row r="144" spans="1:13" ht="15">
      <c r="A144" s="31">
        <f t="shared" si="2"/>
        <v>141</v>
      </c>
      <c r="B144" s="32" t="s">
        <v>524</v>
      </c>
      <c r="C144" s="33" t="s">
        <v>1089</v>
      </c>
      <c r="D144" s="33" t="s">
        <v>809</v>
      </c>
      <c r="E144" s="33" t="s">
        <v>362</v>
      </c>
      <c r="F144" s="34" t="s">
        <v>706</v>
      </c>
      <c r="G144" s="45">
        <v>1</v>
      </c>
      <c r="H144" s="52">
        <v>38503</v>
      </c>
      <c r="I144" s="27"/>
      <c r="J144" s="27"/>
      <c r="K144" s="27"/>
      <c r="L144" s="27"/>
      <c r="M144" s="36"/>
    </row>
    <row r="145" spans="1:13" ht="15">
      <c r="A145" s="31">
        <f t="shared" si="2"/>
        <v>142</v>
      </c>
      <c r="B145" s="32" t="s">
        <v>525</v>
      </c>
      <c r="C145" s="33" t="s">
        <v>1015</v>
      </c>
      <c r="D145" s="33" t="s">
        <v>896</v>
      </c>
      <c r="E145" s="33" t="s">
        <v>362</v>
      </c>
      <c r="F145" s="34" t="s">
        <v>25</v>
      </c>
      <c r="G145" s="45">
        <v>1</v>
      </c>
      <c r="H145" s="52">
        <v>38505</v>
      </c>
      <c r="I145" s="27"/>
      <c r="J145" s="27"/>
      <c r="K145" s="27"/>
      <c r="L145" s="27"/>
      <c r="M145" s="36"/>
    </row>
    <row r="146" spans="1:13" ht="15">
      <c r="A146" s="31">
        <f t="shared" si="2"/>
        <v>143</v>
      </c>
      <c r="B146" s="32" t="s">
        <v>526</v>
      </c>
      <c r="C146" s="33" t="s">
        <v>1090</v>
      </c>
      <c r="D146" s="33" t="s">
        <v>1198</v>
      </c>
      <c r="E146" s="33" t="s">
        <v>362</v>
      </c>
      <c r="F146" s="34" t="s">
        <v>354</v>
      </c>
      <c r="G146" s="45">
        <v>1</v>
      </c>
      <c r="H146" s="52">
        <v>38512</v>
      </c>
      <c r="I146" s="27"/>
      <c r="J146" s="27"/>
      <c r="K146" s="27"/>
      <c r="L146" s="27"/>
      <c r="M146" s="36"/>
    </row>
    <row r="147" spans="1:13" ht="15">
      <c r="A147" s="31">
        <f t="shared" si="2"/>
        <v>144</v>
      </c>
      <c r="B147" s="32" t="s">
        <v>527</v>
      </c>
      <c r="C147" s="33" t="s">
        <v>1091</v>
      </c>
      <c r="D147" s="33" t="s">
        <v>817</v>
      </c>
      <c r="E147" s="33" t="s">
        <v>362</v>
      </c>
      <c r="F147" s="34" t="s">
        <v>731</v>
      </c>
      <c r="G147" s="45">
        <v>1</v>
      </c>
      <c r="H147" s="52">
        <v>38514</v>
      </c>
      <c r="I147" s="27"/>
      <c r="J147" s="27"/>
      <c r="K147" s="27"/>
      <c r="L147" s="27"/>
      <c r="M147" s="36"/>
    </row>
    <row r="148" spans="1:13" ht="15">
      <c r="A148" s="31">
        <f t="shared" si="2"/>
        <v>145</v>
      </c>
      <c r="B148" s="32" t="s">
        <v>528</v>
      </c>
      <c r="C148" s="33" t="s">
        <v>986</v>
      </c>
      <c r="D148" s="33" t="s">
        <v>820</v>
      </c>
      <c r="E148" s="33" t="s">
        <v>362</v>
      </c>
      <c r="F148" s="34" t="s">
        <v>732</v>
      </c>
      <c r="G148" s="45">
        <v>1</v>
      </c>
      <c r="H148" s="52">
        <v>38517</v>
      </c>
      <c r="I148" s="27"/>
      <c r="J148" s="27"/>
      <c r="K148" s="27"/>
      <c r="L148" s="27"/>
      <c r="M148" s="36"/>
    </row>
    <row r="149" spans="1:13" ht="30">
      <c r="A149" s="31">
        <f t="shared" si="2"/>
        <v>146</v>
      </c>
      <c r="B149" s="32" t="s">
        <v>529</v>
      </c>
      <c r="C149" s="33" t="s">
        <v>1092</v>
      </c>
      <c r="D149" s="33" t="s">
        <v>1199</v>
      </c>
      <c r="E149" s="33" t="s">
        <v>362</v>
      </c>
      <c r="F149" s="34" t="s">
        <v>777</v>
      </c>
      <c r="G149" s="45">
        <v>1</v>
      </c>
      <c r="H149" s="52">
        <v>38551</v>
      </c>
      <c r="I149" s="27"/>
      <c r="J149" s="27"/>
      <c r="K149" s="27"/>
      <c r="L149" s="27"/>
      <c r="M149" s="36"/>
    </row>
    <row r="150" spans="1:13" ht="15">
      <c r="A150" s="31">
        <f t="shared" si="2"/>
        <v>147</v>
      </c>
      <c r="B150" s="32" t="s">
        <v>530</v>
      </c>
      <c r="C150" s="33" t="s">
        <v>1093</v>
      </c>
      <c r="D150" s="33" t="s">
        <v>939</v>
      </c>
      <c r="E150" s="33" t="s">
        <v>372</v>
      </c>
      <c r="F150" s="34" t="s">
        <v>777</v>
      </c>
      <c r="G150" s="45">
        <v>1</v>
      </c>
      <c r="H150" s="52">
        <v>38551</v>
      </c>
      <c r="I150" s="27"/>
      <c r="J150" s="27"/>
      <c r="K150" s="27"/>
      <c r="L150" s="27"/>
      <c r="M150" s="36"/>
    </row>
    <row r="151" spans="1:13" ht="30">
      <c r="A151" s="31">
        <f t="shared" si="2"/>
        <v>148</v>
      </c>
      <c r="B151" s="32" t="s">
        <v>531</v>
      </c>
      <c r="C151" s="33" t="s">
        <v>1094</v>
      </c>
      <c r="D151" s="33" t="s">
        <v>1200</v>
      </c>
      <c r="E151" s="33" t="s">
        <v>372</v>
      </c>
      <c r="F151" s="34" t="s">
        <v>354</v>
      </c>
      <c r="G151" s="45">
        <v>1</v>
      </c>
      <c r="H151" s="52">
        <v>38551</v>
      </c>
      <c r="I151" s="27"/>
      <c r="J151" s="27"/>
      <c r="K151" s="27"/>
      <c r="L151" s="27"/>
      <c r="M151" s="36"/>
    </row>
    <row r="152" spans="1:13" ht="30">
      <c r="A152" s="31">
        <f t="shared" si="2"/>
        <v>149</v>
      </c>
      <c r="B152" s="32" t="s">
        <v>532</v>
      </c>
      <c r="C152" s="33" t="s">
        <v>1095</v>
      </c>
      <c r="D152" s="33" t="s">
        <v>863</v>
      </c>
      <c r="E152" s="33" t="s">
        <v>372</v>
      </c>
      <c r="F152" s="34" t="s">
        <v>354</v>
      </c>
      <c r="G152" s="45">
        <v>1</v>
      </c>
      <c r="H152" s="52">
        <v>38551</v>
      </c>
      <c r="I152" s="27"/>
      <c r="J152" s="27"/>
      <c r="K152" s="27"/>
      <c r="L152" s="27"/>
      <c r="M152" s="36"/>
    </row>
    <row r="153" spans="1:13" ht="15">
      <c r="A153" s="31">
        <f t="shared" si="2"/>
        <v>150</v>
      </c>
      <c r="B153" s="32" t="s">
        <v>533</v>
      </c>
      <c r="C153" s="33" t="s">
        <v>1093</v>
      </c>
      <c r="D153" s="33" t="s">
        <v>939</v>
      </c>
      <c r="E153" s="33" t="s">
        <v>362</v>
      </c>
      <c r="F153" s="34" t="s">
        <v>777</v>
      </c>
      <c r="G153" s="45">
        <v>1</v>
      </c>
      <c r="H153" s="52">
        <v>38551</v>
      </c>
      <c r="I153" s="27"/>
      <c r="J153" s="27"/>
      <c r="K153" s="27"/>
      <c r="L153" s="27"/>
      <c r="M153" s="36"/>
    </row>
    <row r="154" spans="1:13" ht="30">
      <c r="A154" s="31">
        <f t="shared" si="2"/>
        <v>151</v>
      </c>
      <c r="B154" s="32" t="s">
        <v>534</v>
      </c>
      <c r="C154" s="33" t="s">
        <v>1095</v>
      </c>
      <c r="D154" s="33" t="s">
        <v>863</v>
      </c>
      <c r="E154" s="33" t="s">
        <v>362</v>
      </c>
      <c r="F154" s="34" t="s">
        <v>354</v>
      </c>
      <c r="G154" s="45">
        <v>1</v>
      </c>
      <c r="H154" s="52">
        <v>38551</v>
      </c>
      <c r="I154" s="27"/>
      <c r="J154" s="27"/>
      <c r="K154" s="27"/>
      <c r="L154" s="27"/>
      <c r="M154" s="36"/>
    </row>
    <row r="155" spans="1:13" ht="15">
      <c r="A155" s="31">
        <f t="shared" si="2"/>
        <v>152</v>
      </c>
      <c r="B155" s="32" t="s">
        <v>535</v>
      </c>
      <c r="C155" s="33" t="s">
        <v>1253</v>
      </c>
      <c r="D155" s="33" t="s">
        <v>897</v>
      </c>
      <c r="E155" s="33" t="s">
        <v>362</v>
      </c>
      <c r="F155" s="34" t="s">
        <v>25</v>
      </c>
      <c r="G155" s="45">
        <v>1</v>
      </c>
      <c r="H155" s="52">
        <v>38602</v>
      </c>
      <c r="I155" s="27"/>
      <c r="J155" s="27"/>
      <c r="K155" s="27"/>
      <c r="L155" s="27"/>
      <c r="M155" s="36"/>
    </row>
    <row r="156" spans="1:13" ht="30">
      <c r="A156" s="31">
        <f t="shared" si="2"/>
        <v>153</v>
      </c>
      <c r="B156" s="32" t="s">
        <v>537</v>
      </c>
      <c r="C156" s="33" t="s">
        <v>1154</v>
      </c>
      <c r="D156" s="33" t="s">
        <v>968</v>
      </c>
      <c r="E156" s="33" t="s">
        <v>538</v>
      </c>
      <c r="F156" s="34" t="s">
        <v>796</v>
      </c>
      <c r="G156" s="45">
        <v>1</v>
      </c>
      <c r="H156" s="52">
        <v>38617</v>
      </c>
      <c r="I156" s="27"/>
      <c r="J156" s="27"/>
      <c r="K156" s="27"/>
      <c r="L156" s="27"/>
      <c r="M156" s="36"/>
    </row>
    <row r="157" spans="1:13" ht="30">
      <c r="A157" s="31">
        <f t="shared" si="2"/>
        <v>154</v>
      </c>
      <c r="B157" s="37" t="s">
        <v>536</v>
      </c>
      <c r="C157" s="33" t="s">
        <v>1001</v>
      </c>
      <c r="D157" s="33" t="s">
        <v>891</v>
      </c>
      <c r="E157" s="38" t="s">
        <v>362</v>
      </c>
      <c r="F157" s="34" t="s">
        <v>759</v>
      </c>
      <c r="G157" s="45">
        <v>1</v>
      </c>
      <c r="H157" s="52">
        <v>38623</v>
      </c>
      <c r="I157" s="27"/>
      <c r="J157" s="27"/>
      <c r="K157" s="27"/>
      <c r="L157" s="27"/>
      <c r="M157" s="36"/>
    </row>
    <row r="158" spans="1:13" ht="30">
      <c r="A158" s="31">
        <f t="shared" si="2"/>
        <v>155</v>
      </c>
      <c r="B158" s="32" t="s">
        <v>539</v>
      </c>
      <c r="C158" s="33" t="s">
        <v>1177</v>
      </c>
      <c r="D158" s="33" t="s">
        <v>816</v>
      </c>
      <c r="E158" s="33" t="s">
        <v>372</v>
      </c>
      <c r="F158" s="34" t="s">
        <v>730</v>
      </c>
      <c r="G158" s="45">
        <v>1</v>
      </c>
      <c r="H158" s="52">
        <v>38629</v>
      </c>
      <c r="I158" s="27"/>
      <c r="J158" s="27"/>
      <c r="K158" s="27"/>
      <c r="L158" s="27"/>
      <c r="M158" s="36"/>
    </row>
    <row r="159" spans="1:13" ht="30">
      <c r="A159" s="31">
        <f t="shared" si="2"/>
        <v>156</v>
      </c>
      <c r="B159" s="32" t="s">
        <v>540</v>
      </c>
      <c r="C159" s="33" t="s">
        <v>1254</v>
      </c>
      <c r="D159" s="33" t="s">
        <v>1255</v>
      </c>
      <c r="E159" s="33" t="s">
        <v>538</v>
      </c>
      <c r="F159" s="34" t="s">
        <v>796</v>
      </c>
      <c r="G159" s="45">
        <v>1</v>
      </c>
      <c r="H159" s="52">
        <v>38637</v>
      </c>
      <c r="I159" s="27"/>
      <c r="J159" s="27"/>
      <c r="K159" s="27"/>
      <c r="L159" s="27"/>
      <c r="M159" s="36"/>
    </row>
    <row r="160" spans="1:13" ht="15">
      <c r="A160" s="31">
        <f t="shared" si="2"/>
        <v>157</v>
      </c>
      <c r="B160" s="32" t="s">
        <v>541</v>
      </c>
      <c r="C160" s="33" t="s">
        <v>542</v>
      </c>
      <c r="D160" s="33" t="s">
        <v>359</v>
      </c>
      <c r="E160" s="33" t="s">
        <v>543</v>
      </c>
      <c r="F160" s="34" t="s">
        <v>723</v>
      </c>
      <c r="G160" s="45">
        <v>1</v>
      </c>
      <c r="H160" s="52">
        <v>38642</v>
      </c>
      <c r="I160" s="27"/>
      <c r="J160" s="27"/>
      <c r="K160" s="27"/>
      <c r="L160" s="27"/>
      <c r="M160" s="36"/>
    </row>
    <row r="161" spans="1:13" ht="30">
      <c r="A161" s="31">
        <f t="shared" si="2"/>
        <v>158</v>
      </c>
      <c r="B161" s="32" t="s">
        <v>544</v>
      </c>
      <c r="C161" s="33" t="s">
        <v>1001</v>
      </c>
      <c r="D161" s="33" t="s">
        <v>891</v>
      </c>
      <c r="E161" s="33" t="s">
        <v>362</v>
      </c>
      <c r="F161" s="34" t="s">
        <v>759</v>
      </c>
      <c r="G161" s="45">
        <v>1</v>
      </c>
      <c r="H161" s="52">
        <v>38642</v>
      </c>
      <c r="I161" s="27"/>
      <c r="J161" s="27"/>
      <c r="K161" s="27"/>
      <c r="L161" s="27"/>
      <c r="M161" s="36"/>
    </row>
    <row r="162" spans="1:13" ht="30">
      <c r="A162" s="31">
        <f t="shared" si="2"/>
        <v>159</v>
      </c>
      <c r="B162" s="32" t="s">
        <v>545</v>
      </c>
      <c r="C162" s="33" t="s">
        <v>1001</v>
      </c>
      <c r="D162" s="33" t="s">
        <v>891</v>
      </c>
      <c r="E162" s="33" t="s">
        <v>362</v>
      </c>
      <c r="F162" s="34" t="s">
        <v>758</v>
      </c>
      <c r="G162" s="45">
        <v>1</v>
      </c>
      <c r="H162" s="52">
        <v>38642</v>
      </c>
      <c r="I162" s="27"/>
      <c r="J162" s="27"/>
      <c r="K162" s="27"/>
      <c r="L162" s="27"/>
      <c r="M162" s="36"/>
    </row>
    <row r="163" spans="1:13" ht="15">
      <c r="A163" s="31">
        <f t="shared" si="2"/>
        <v>160</v>
      </c>
      <c r="B163" s="32" t="s">
        <v>546</v>
      </c>
      <c r="C163" s="33" t="s">
        <v>1016</v>
      </c>
      <c r="D163" s="33" t="s">
        <v>864</v>
      </c>
      <c r="E163" s="33" t="s">
        <v>543</v>
      </c>
      <c r="F163" s="34" t="s">
        <v>354</v>
      </c>
      <c r="G163" s="45">
        <v>1</v>
      </c>
      <c r="H163" s="52">
        <v>38644</v>
      </c>
      <c r="I163" s="27"/>
      <c r="J163" s="27"/>
      <c r="K163" s="27"/>
      <c r="L163" s="27"/>
      <c r="M163" s="36"/>
    </row>
    <row r="164" spans="1:13" ht="30">
      <c r="A164" s="31">
        <f t="shared" si="2"/>
        <v>161</v>
      </c>
      <c r="B164" s="32" t="s">
        <v>547</v>
      </c>
      <c r="C164" s="33" t="s">
        <v>1096</v>
      </c>
      <c r="D164" s="33" t="s">
        <v>1201</v>
      </c>
      <c r="E164" s="33" t="s">
        <v>548</v>
      </c>
      <c r="F164" s="34" t="s">
        <v>354</v>
      </c>
      <c r="G164" s="45">
        <v>1</v>
      </c>
      <c r="H164" s="52">
        <v>38649</v>
      </c>
      <c r="I164" s="27"/>
      <c r="J164" s="27"/>
      <c r="K164" s="27"/>
      <c r="L164" s="27"/>
      <c r="M164" s="36"/>
    </row>
    <row r="165" spans="1:13" ht="30">
      <c r="A165" s="31">
        <f t="shared" si="2"/>
        <v>162</v>
      </c>
      <c r="B165" s="32" t="s">
        <v>549</v>
      </c>
      <c r="C165" s="33" t="s">
        <v>1017</v>
      </c>
      <c r="D165" s="33" t="s">
        <v>923</v>
      </c>
      <c r="E165" s="33" t="s">
        <v>550</v>
      </c>
      <c r="F165" s="34" t="s">
        <v>766</v>
      </c>
      <c r="G165" s="45">
        <v>1</v>
      </c>
      <c r="H165" s="52">
        <v>38656</v>
      </c>
      <c r="I165" s="27"/>
      <c r="J165" s="27"/>
      <c r="K165" s="27"/>
      <c r="L165" s="27"/>
      <c r="M165" s="36"/>
    </row>
    <row r="166" spans="1:13" ht="45">
      <c r="A166" s="31">
        <f t="shared" si="2"/>
        <v>163</v>
      </c>
      <c r="B166" s="32" t="s">
        <v>551</v>
      </c>
      <c r="C166" s="33" t="s">
        <v>1097</v>
      </c>
      <c r="D166" s="33" t="s">
        <v>918</v>
      </c>
      <c r="E166" s="33" t="s">
        <v>552</v>
      </c>
      <c r="F166" s="34" t="s">
        <v>762</v>
      </c>
      <c r="G166" s="45">
        <v>1</v>
      </c>
      <c r="H166" s="52">
        <v>38666</v>
      </c>
      <c r="I166" s="27"/>
      <c r="J166" s="27"/>
      <c r="K166" s="27"/>
      <c r="L166" s="27"/>
      <c r="M166" s="36"/>
    </row>
    <row r="167" spans="1:13" ht="30">
      <c r="A167" s="31">
        <f t="shared" si="2"/>
        <v>164</v>
      </c>
      <c r="B167" s="32" t="s">
        <v>553</v>
      </c>
      <c r="C167" s="33" t="s">
        <v>1098</v>
      </c>
      <c r="D167" s="33" t="s">
        <v>919</v>
      </c>
      <c r="E167" s="33" t="s">
        <v>554</v>
      </c>
      <c r="F167" s="34" t="s">
        <v>717</v>
      </c>
      <c r="G167" s="45">
        <v>1</v>
      </c>
      <c r="H167" s="52">
        <v>38671</v>
      </c>
      <c r="I167" s="27"/>
      <c r="J167" s="27"/>
      <c r="K167" s="27"/>
      <c r="L167" s="27"/>
      <c r="M167" s="36"/>
    </row>
    <row r="168" spans="1:13" ht="30">
      <c r="A168" s="31">
        <f t="shared" si="2"/>
        <v>165</v>
      </c>
      <c r="B168" s="32" t="s">
        <v>555</v>
      </c>
      <c r="C168" s="33" t="s">
        <v>1099</v>
      </c>
      <c r="D168" s="33" t="s">
        <v>826</v>
      </c>
      <c r="E168" s="33" t="s">
        <v>554</v>
      </c>
      <c r="F168" s="34" t="s">
        <v>740</v>
      </c>
      <c r="G168" s="45">
        <v>1</v>
      </c>
      <c r="H168" s="52">
        <v>38672</v>
      </c>
      <c r="I168" s="27"/>
      <c r="J168" s="27"/>
      <c r="K168" s="27"/>
      <c r="L168" s="27"/>
      <c r="M168" s="36"/>
    </row>
    <row r="169" spans="1:13" ht="15">
      <c r="A169" s="31">
        <f t="shared" si="2"/>
        <v>166</v>
      </c>
      <c r="B169" s="32" t="s">
        <v>556</v>
      </c>
      <c r="C169" s="33" t="s">
        <v>557</v>
      </c>
      <c r="D169" s="33" t="s">
        <v>865</v>
      </c>
      <c r="E169" s="33" t="s">
        <v>543</v>
      </c>
      <c r="F169" s="34" t="s">
        <v>354</v>
      </c>
      <c r="G169" s="45">
        <v>1</v>
      </c>
      <c r="H169" s="52">
        <v>38673</v>
      </c>
      <c r="I169" s="27"/>
      <c r="J169" s="27"/>
      <c r="K169" s="27"/>
      <c r="L169" s="27"/>
      <c r="M169" s="36"/>
    </row>
    <row r="170" spans="1:13" ht="15">
      <c r="A170" s="31">
        <f t="shared" si="2"/>
        <v>167</v>
      </c>
      <c r="B170" s="32" t="s">
        <v>558</v>
      </c>
      <c r="C170" s="33" t="s">
        <v>1018</v>
      </c>
      <c r="D170" s="33" t="s">
        <v>1236</v>
      </c>
      <c r="E170" s="33" t="s">
        <v>543</v>
      </c>
      <c r="F170" s="34" t="s">
        <v>354</v>
      </c>
      <c r="G170" s="45">
        <v>1</v>
      </c>
      <c r="H170" s="52">
        <v>38673</v>
      </c>
      <c r="I170" s="27"/>
      <c r="J170" s="27"/>
      <c r="K170" s="27"/>
      <c r="L170" s="27"/>
      <c r="M170" s="36"/>
    </row>
    <row r="171" spans="1:13" ht="15">
      <c r="A171" s="31">
        <f t="shared" si="2"/>
        <v>168</v>
      </c>
      <c r="B171" s="32" t="s">
        <v>559</v>
      </c>
      <c r="C171" s="33" t="s">
        <v>1019</v>
      </c>
      <c r="D171" s="33" t="s">
        <v>866</v>
      </c>
      <c r="E171" s="33" t="s">
        <v>543</v>
      </c>
      <c r="F171" s="34" t="s">
        <v>354</v>
      </c>
      <c r="G171" s="45">
        <v>1</v>
      </c>
      <c r="H171" s="52">
        <v>38673</v>
      </c>
      <c r="I171" s="27"/>
      <c r="J171" s="27"/>
      <c r="K171" s="27"/>
      <c r="L171" s="27"/>
      <c r="M171" s="36"/>
    </row>
    <row r="172" spans="1:13" ht="15">
      <c r="A172" s="31">
        <f t="shared" si="2"/>
        <v>169</v>
      </c>
      <c r="B172" s="32" t="s">
        <v>560</v>
      </c>
      <c r="C172" s="33" t="s">
        <v>1020</v>
      </c>
      <c r="D172" s="33" t="s">
        <v>916</v>
      </c>
      <c r="E172" s="33" t="s">
        <v>543</v>
      </c>
      <c r="F172" s="34" t="s">
        <v>324</v>
      </c>
      <c r="G172" s="45">
        <v>1</v>
      </c>
      <c r="H172" s="52">
        <v>38673</v>
      </c>
      <c r="I172" s="27"/>
      <c r="J172" s="27"/>
      <c r="K172" s="27"/>
      <c r="L172" s="27"/>
      <c r="M172" s="36"/>
    </row>
    <row r="173" spans="1:13" ht="15">
      <c r="A173" s="31">
        <f t="shared" si="2"/>
        <v>170</v>
      </c>
      <c r="B173" s="32" t="s">
        <v>561</v>
      </c>
      <c r="C173" s="33" t="s">
        <v>1021</v>
      </c>
      <c r="D173" s="33" t="s">
        <v>1266</v>
      </c>
      <c r="E173" s="33" t="s">
        <v>543</v>
      </c>
      <c r="F173" s="34" t="s">
        <v>324</v>
      </c>
      <c r="G173" s="45">
        <v>1</v>
      </c>
      <c r="H173" s="52">
        <v>38673</v>
      </c>
      <c r="I173" s="27"/>
      <c r="J173" s="27"/>
      <c r="K173" s="27"/>
      <c r="L173" s="27"/>
      <c r="M173" s="36"/>
    </row>
    <row r="174" spans="1:13" ht="15">
      <c r="A174" s="31">
        <f t="shared" si="2"/>
        <v>171</v>
      </c>
      <c r="B174" s="32" t="s">
        <v>562</v>
      </c>
      <c r="C174" s="33" t="s">
        <v>1016</v>
      </c>
      <c r="D174" s="33" t="s">
        <v>864</v>
      </c>
      <c r="E174" s="33" t="s">
        <v>362</v>
      </c>
      <c r="F174" s="34" t="s">
        <v>780</v>
      </c>
      <c r="G174" s="45">
        <v>1</v>
      </c>
      <c r="H174" s="52">
        <v>38686</v>
      </c>
      <c r="I174" s="27"/>
      <c r="J174" s="27"/>
      <c r="K174" s="27"/>
      <c r="L174" s="27"/>
      <c r="M174" s="36"/>
    </row>
    <row r="175" spans="1:13" ht="15">
      <c r="A175" s="31">
        <f t="shared" si="2"/>
        <v>172</v>
      </c>
      <c r="B175" s="32" t="s">
        <v>563</v>
      </c>
      <c r="C175" s="33" t="s">
        <v>987</v>
      </c>
      <c r="D175" s="33" t="s">
        <v>946</v>
      </c>
      <c r="E175" s="33" t="s">
        <v>362</v>
      </c>
      <c r="F175" s="34" t="s">
        <v>780</v>
      </c>
      <c r="G175" s="45">
        <v>1</v>
      </c>
      <c r="H175" s="52">
        <v>38686</v>
      </c>
      <c r="I175" s="27"/>
      <c r="J175" s="27"/>
      <c r="K175" s="27"/>
      <c r="L175" s="27"/>
      <c r="M175" s="36"/>
    </row>
    <row r="176" spans="1:13" ht="30">
      <c r="A176" s="31">
        <f t="shared" si="2"/>
        <v>173</v>
      </c>
      <c r="B176" s="32" t="s">
        <v>564</v>
      </c>
      <c r="C176" s="33" t="s">
        <v>1100</v>
      </c>
      <c r="D176" s="33" t="s">
        <v>1220</v>
      </c>
      <c r="E176" s="33" t="s">
        <v>362</v>
      </c>
      <c r="F176" s="34" t="s">
        <v>354</v>
      </c>
      <c r="G176" s="45">
        <v>1</v>
      </c>
      <c r="H176" s="52">
        <v>38695</v>
      </c>
      <c r="I176" s="27"/>
      <c r="J176" s="27"/>
      <c r="K176" s="27"/>
      <c r="L176" s="27"/>
      <c r="M176" s="36"/>
    </row>
    <row r="177" spans="1:13" ht="15">
      <c r="A177" s="31">
        <f t="shared" si="2"/>
        <v>174</v>
      </c>
      <c r="B177" s="32" t="s">
        <v>568</v>
      </c>
      <c r="C177" s="33" t="s">
        <v>1101</v>
      </c>
      <c r="D177" s="33" t="s">
        <v>885</v>
      </c>
      <c r="E177" s="33" t="s">
        <v>362</v>
      </c>
      <c r="F177" s="34" t="s">
        <v>24</v>
      </c>
      <c r="G177" s="45">
        <v>1</v>
      </c>
      <c r="H177" s="52">
        <v>38699</v>
      </c>
      <c r="I177" s="27"/>
      <c r="J177" s="27"/>
      <c r="K177" s="27"/>
      <c r="L177" s="27"/>
      <c r="M177" s="36"/>
    </row>
    <row r="178" spans="1:13" ht="15">
      <c r="A178" s="31">
        <f t="shared" si="2"/>
        <v>175</v>
      </c>
      <c r="B178" s="32" t="s">
        <v>569</v>
      </c>
      <c r="C178" s="33" t="s">
        <v>1102</v>
      </c>
      <c r="D178" s="33" t="s">
        <v>886</v>
      </c>
      <c r="E178" s="33" t="s">
        <v>362</v>
      </c>
      <c r="F178" s="34" t="s">
        <v>24</v>
      </c>
      <c r="G178" s="45">
        <v>1</v>
      </c>
      <c r="H178" s="52">
        <v>38699</v>
      </c>
      <c r="I178" s="27"/>
      <c r="J178" s="27"/>
      <c r="K178" s="27"/>
      <c r="L178" s="27"/>
      <c r="M178" s="36"/>
    </row>
    <row r="179" spans="1:13" ht="15">
      <c r="A179" s="31">
        <f t="shared" si="2"/>
        <v>176</v>
      </c>
      <c r="B179" s="32" t="s">
        <v>565</v>
      </c>
      <c r="C179" s="33" t="s">
        <v>557</v>
      </c>
      <c r="D179" s="33" t="s">
        <v>865</v>
      </c>
      <c r="E179" s="33" t="s">
        <v>362</v>
      </c>
      <c r="F179" s="34" t="s">
        <v>784</v>
      </c>
      <c r="G179" s="45">
        <v>1</v>
      </c>
      <c r="H179" s="52">
        <v>38699</v>
      </c>
      <c r="I179" s="27"/>
      <c r="J179" s="27"/>
      <c r="K179" s="27"/>
      <c r="L179" s="27"/>
      <c r="M179" s="36"/>
    </row>
    <row r="180" spans="1:13" ht="15">
      <c r="A180" s="31">
        <f t="shared" si="2"/>
        <v>177</v>
      </c>
      <c r="B180" s="32" t="s">
        <v>566</v>
      </c>
      <c r="C180" s="33" t="s">
        <v>567</v>
      </c>
      <c r="D180" s="33" t="s">
        <v>1237</v>
      </c>
      <c r="E180" s="33" t="s">
        <v>362</v>
      </c>
      <c r="F180" s="34" t="s">
        <v>784</v>
      </c>
      <c r="G180" s="45">
        <v>1</v>
      </c>
      <c r="H180" s="52">
        <v>38699</v>
      </c>
      <c r="I180" s="27"/>
      <c r="J180" s="27"/>
      <c r="K180" s="27"/>
      <c r="L180" s="27"/>
      <c r="M180" s="36"/>
    </row>
    <row r="181" spans="1:13" ht="15">
      <c r="A181" s="31">
        <f t="shared" si="2"/>
        <v>178</v>
      </c>
      <c r="B181" s="32" t="s">
        <v>570</v>
      </c>
      <c r="C181" s="33" t="s">
        <v>542</v>
      </c>
      <c r="D181" s="33" t="s">
        <v>359</v>
      </c>
      <c r="E181" s="33" t="s">
        <v>365</v>
      </c>
      <c r="F181" s="34" t="s">
        <v>354</v>
      </c>
      <c r="G181" s="45">
        <v>1</v>
      </c>
      <c r="H181" s="52">
        <v>38735</v>
      </c>
      <c r="I181" s="27"/>
      <c r="J181" s="27"/>
      <c r="K181" s="27"/>
      <c r="L181" s="27"/>
      <c r="M181" s="36"/>
    </row>
    <row r="182" spans="1:13" ht="30">
      <c r="A182" s="31">
        <f t="shared" si="2"/>
        <v>179</v>
      </c>
      <c r="B182" s="32" t="s">
        <v>571</v>
      </c>
      <c r="C182" s="33" t="s">
        <v>1022</v>
      </c>
      <c r="D182" s="33" t="s">
        <v>1238</v>
      </c>
      <c r="E182" s="33" t="s">
        <v>362</v>
      </c>
      <c r="F182" s="34" t="s">
        <v>25</v>
      </c>
      <c r="G182" s="45">
        <v>1</v>
      </c>
      <c r="H182" s="52">
        <v>38744</v>
      </c>
      <c r="I182" s="27"/>
      <c r="J182" s="27"/>
      <c r="K182" s="27"/>
      <c r="L182" s="27"/>
      <c r="M182" s="36"/>
    </row>
    <row r="183" spans="1:13" ht="30">
      <c r="A183" s="31">
        <f t="shared" si="2"/>
        <v>180</v>
      </c>
      <c r="B183" s="32" t="s">
        <v>572</v>
      </c>
      <c r="C183" s="33" t="s">
        <v>1168</v>
      </c>
      <c r="D183" s="33" t="s">
        <v>1267</v>
      </c>
      <c r="E183" s="33" t="s">
        <v>362</v>
      </c>
      <c r="F183" s="34" t="s">
        <v>355</v>
      </c>
      <c r="G183" s="45">
        <v>1</v>
      </c>
      <c r="H183" s="52">
        <v>38750</v>
      </c>
      <c r="I183" s="27"/>
      <c r="J183" s="27"/>
      <c r="K183" s="27"/>
      <c r="L183" s="27"/>
      <c r="M183" s="36"/>
    </row>
    <row r="184" spans="1:13" ht="15">
      <c r="A184" s="31">
        <f t="shared" si="2"/>
        <v>181</v>
      </c>
      <c r="B184" s="32" t="s">
        <v>574</v>
      </c>
      <c r="C184" s="33" t="s">
        <v>1103</v>
      </c>
      <c r="D184" s="33" t="s">
        <v>867</v>
      </c>
      <c r="E184" s="33" t="s">
        <v>543</v>
      </c>
      <c r="F184" s="34" t="s">
        <v>354</v>
      </c>
      <c r="G184" s="45">
        <v>1</v>
      </c>
      <c r="H184" s="52">
        <v>38754</v>
      </c>
      <c r="I184" s="27"/>
      <c r="J184" s="27"/>
      <c r="K184" s="27"/>
      <c r="L184" s="27"/>
      <c r="M184" s="36"/>
    </row>
    <row r="185" spans="1:13" ht="30">
      <c r="A185" s="31">
        <f t="shared" si="2"/>
        <v>182</v>
      </c>
      <c r="B185" s="32" t="s">
        <v>573</v>
      </c>
      <c r="C185" s="33" t="s">
        <v>1023</v>
      </c>
      <c r="D185" s="33" t="s">
        <v>1239</v>
      </c>
      <c r="E185" s="33" t="s">
        <v>362</v>
      </c>
      <c r="F185" s="34" t="s">
        <v>777</v>
      </c>
      <c r="G185" s="45">
        <v>1</v>
      </c>
      <c r="H185" s="52">
        <v>38755</v>
      </c>
      <c r="I185" s="27"/>
      <c r="J185" s="27"/>
      <c r="K185" s="27"/>
      <c r="L185" s="27"/>
      <c r="M185" s="36"/>
    </row>
    <row r="186" spans="1:13" ht="30">
      <c r="A186" s="31">
        <f t="shared" si="2"/>
        <v>183</v>
      </c>
      <c r="B186" s="32" t="s">
        <v>575</v>
      </c>
      <c r="C186" s="33" t="s">
        <v>1024</v>
      </c>
      <c r="D186" s="33" t="s">
        <v>1240</v>
      </c>
      <c r="E186" s="33" t="s">
        <v>362</v>
      </c>
      <c r="F186" s="34" t="s">
        <v>25</v>
      </c>
      <c r="G186" s="45">
        <v>1</v>
      </c>
      <c r="H186" s="52">
        <v>38756</v>
      </c>
      <c r="I186" s="27"/>
      <c r="J186" s="27"/>
      <c r="K186" s="27"/>
      <c r="L186" s="27"/>
      <c r="M186" s="36"/>
    </row>
    <row r="187" spans="1:13" ht="15">
      <c r="A187" s="31">
        <f t="shared" si="2"/>
        <v>184</v>
      </c>
      <c r="B187" s="32" t="s">
        <v>576</v>
      </c>
      <c r="C187" s="33" t="s">
        <v>1025</v>
      </c>
      <c r="D187" s="33" t="s">
        <v>1241</v>
      </c>
      <c r="E187" s="33" t="s">
        <v>362</v>
      </c>
      <c r="F187" s="34" t="s">
        <v>720</v>
      </c>
      <c r="G187" s="45">
        <v>1</v>
      </c>
      <c r="H187" s="52">
        <v>38757</v>
      </c>
      <c r="I187" s="27"/>
      <c r="J187" s="27"/>
      <c r="K187" s="27"/>
      <c r="L187" s="27"/>
      <c r="M187" s="36"/>
    </row>
    <row r="188" spans="1:13" ht="30">
      <c r="A188" s="31">
        <f t="shared" si="2"/>
        <v>185</v>
      </c>
      <c r="B188" s="32" t="s">
        <v>577</v>
      </c>
      <c r="C188" s="33" t="s">
        <v>1169</v>
      </c>
      <c r="D188" s="33" t="s">
        <v>1268</v>
      </c>
      <c r="E188" s="33" t="s">
        <v>362</v>
      </c>
      <c r="F188" s="34" t="s">
        <v>25</v>
      </c>
      <c r="G188" s="45">
        <v>1</v>
      </c>
      <c r="H188" s="52">
        <v>38765</v>
      </c>
      <c r="I188" s="27"/>
      <c r="J188" s="27"/>
      <c r="K188" s="27"/>
      <c r="L188" s="27"/>
      <c r="M188" s="36"/>
    </row>
    <row r="189" spans="1:13" ht="15">
      <c r="A189" s="31">
        <f t="shared" si="2"/>
        <v>186</v>
      </c>
      <c r="B189" s="32" t="s">
        <v>578</v>
      </c>
      <c r="C189" s="33" t="s">
        <v>1135</v>
      </c>
      <c r="D189" s="33" t="s">
        <v>811</v>
      </c>
      <c r="E189" s="33" t="s">
        <v>543</v>
      </c>
      <c r="F189" s="34" t="s">
        <v>707</v>
      </c>
      <c r="G189" s="45">
        <v>1</v>
      </c>
      <c r="H189" s="52">
        <v>38770</v>
      </c>
      <c r="I189" s="27"/>
      <c r="J189" s="27"/>
      <c r="K189" s="27"/>
      <c r="L189" s="27"/>
      <c r="M189" s="36"/>
    </row>
    <row r="190" spans="1:13" ht="15">
      <c r="A190" s="31">
        <f t="shared" si="2"/>
        <v>187</v>
      </c>
      <c r="B190" s="37" t="s">
        <v>579</v>
      </c>
      <c r="C190" s="38" t="s">
        <v>580</v>
      </c>
      <c r="D190" s="33" t="s">
        <v>976</v>
      </c>
      <c r="E190" s="38" t="s">
        <v>543</v>
      </c>
      <c r="F190" s="42" t="s">
        <v>581</v>
      </c>
      <c r="G190" s="45">
        <v>1</v>
      </c>
      <c r="H190" s="52">
        <v>38783</v>
      </c>
      <c r="I190" s="27"/>
      <c r="J190" s="27"/>
      <c r="K190" s="27"/>
      <c r="L190" s="27"/>
      <c r="M190" s="36"/>
    </row>
    <row r="191" spans="1:13" ht="15">
      <c r="A191" s="31">
        <f t="shared" si="2"/>
        <v>188</v>
      </c>
      <c r="B191" s="32" t="s">
        <v>582</v>
      </c>
      <c r="C191" s="33" t="s">
        <v>583</v>
      </c>
      <c r="D191" s="33" t="s">
        <v>852</v>
      </c>
      <c r="E191" s="33" t="s">
        <v>543</v>
      </c>
      <c r="F191" s="34" t="s">
        <v>754</v>
      </c>
      <c r="G191" s="45">
        <v>1</v>
      </c>
      <c r="H191" s="52">
        <v>38784</v>
      </c>
      <c r="I191" s="27"/>
      <c r="J191" s="27"/>
      <c r="K191" s="27"/>
      <c r="L191" s="27"/>
      <c r="M191" s="36"/>
    </row>
    <row r="192" spans="1:13" ht="15">
      <c r="A192" s="31">
        <f t="shared" si="2"/>
        <v>189</v>
      </c>
      <c r="B192" s="32" t="s">
        <v>584</v>
      </c>
      <c r="C192" s="33" t="s">
        <v>1026</v>
      </c>
      <c r="D192" s="33" t="s">
        <v>830</v>
      </c>
      <c r="E192" s="33" t="s">
        <v>362</v>
      </c>
      <c r="F192" s="34" t="s">
        <v>351</v>
      </c>
      <c r="G192" s="45">
        <v>1</v>
      </c>
      <c r="H192" s="52">
        <v>38785</v>
      </c>
      <c r="I192" s="27"/>
      <c r="J192" s="27"/>
      <c r="K192" s="27"/>
      <c r="L192" s="27"/>
      <c r="M192" s="36"/>
    </row>
    <row r="193" spans="1:13" ht="15">
      <c r="A193" s="31">
        <f t="shared" si="2"/>
        <v>190</v>
      </c>
      <c r="B193" s="32" t="s">
        <v>585</v>
      </c>
      <c r="C193" s="33" t="s">
        <v>1104</v>
      </c>
      <c r="D193" s="33" t="s">
        <v>1221</v>
      </c>
      <c r="E193" s="33" t="s">
        <v>543</v>
      </c>
      <c r="F193" s="34" t="s">
        <v>354</v>
      </c>
      <c r="G193" s="45">
        <v>1</v>
      </c>
      <c r="H193" s="52">
        <v>38785</v>
      </c>
      <c r="I193" s="27"/>
      <c r="J193" s="27"/>
      <c r="K193" s="27"/>
      <c r="L193" s="27"/>
      <c r="M193" s="36"/>
    </row>
    <row r="194" spans="1:13" ht="15">
      <c r="A194" s="31">
        <f t="shared" si="2"/>
        <v>191</v>
      </c>
      <c r="B194" s="32" t="s">
        <v>586</v>
      </c>
      <c r="C194" s="33" t="s">
        <v>1105</v>
      </c>
      <c r="D194" s="33" t="s">
        <v>898</v>
      </c>
      <c r="E194" s="33" t="s">
        <v>362</v>
      </c>
      <c r="F194" s="34" t="s">
        <v>25</v>
      </c>
      <c r="G194" s="45">
        <v>1</v>
      </c>
      <c r="H194" s="52">
        <v>38791</v>
      </c>
      <c r="I194" s="27"/>
      <c r="J194" s="27"/>
      <c r="K194" s="27"/>
      <c r="L194" s="27"/>
      <c r="M194" s="36"/>
    </row>
    <row r="195" spans="1:13" ht="15">
      <c r="A195" s="31">
        <f t="shared" si="2"/>
        <v>192</v>
      </c>
      <c r="B195" s="32" t="s">
        <v>587</v>
      </c>
      <c r="C195" s="33" t="s">
        <v>57</v>
      </c>
      <c r="D195" s="33" t="s">
        <v>819</v>
      </c>
      <c r="E195" s="33" t="s">
        <v>543</v>
      </c>
      <c r="F195" s="34" t="s">
        <v>318</v>
      </c>
      <c r="G195" s="45">
        <v>1</v>
      </c>
      <c r="H195" s="52">
        <v>38797</v>
      </c>
      <c r="I195" s="27"/>
      <c r="J195" s="27"/>
      <c r="K195" s="27"/>
      <c r="L195" s="27"/>
      <c r="M195" s="36"/>
    </row>
    <row r="196" spans="1:13" ht="15">
      <c r="A196" s="31">
        <f t="shared" ref="A196:A259" si="3">IF(AND(NOT(ISERR(FIND($J$4,D196))),NOT(ISERR(FIND($J$5,D196))),NOT(ISERR(FIND($J$6,D196))),NOT(ISERR(FIND($J$7,D196))) ),A195+1,A195)</f>
        <v>193</v>
      </c>
      <c r="B196" s="32" t="s">
        <v>588</v>
      </c>
      <c r="C196" s="33" t="s">
        <v>1256</v>
      </c>
      <c r="D196" s="33" t="s">
        <v>851</v>
      </c>
      <c r="E196" s="33" t="s">
        <v>543</v>
      </c>
      <c r="F196" s="34" t="s">
        <v>753</v>
      </c>
      <c r="G196" s="45">
        <v>1</v>
      </c>
      <c r="H196" s="52">
        <v>38797</v>
      </c>
      <c r="I196" s="27"/>
      <c r="J196" s="27"/>
      <c r="K196" s="27"/>
      <c r="L196" s="27"/>
      <c r="M196" s="36"/>
    </row>
    <row r="197" spans="1:13" ht="15">
      <c r="A197" s="31">
        <f t="shared" si="3"/>
        <v>194</v>
      </c>
      <c r="B197" s="32" t="s">
        <v>589</v>
      </c>
      <c r="C197" s="33" t="s">
        <v>1027</v>
      </c>
      <c r="D197" s="33" t="s">
        <v>1202</v>
      </c>
      <c r="E197" s="33" t="s">
        <v>362</v>
      </c>
      <c r="F197" s="34" t="s">
        <v>354</v>
      </c>
      <c r="G197" s="45">
        <v>1</v>
      </c>
      <c r="H197" s="52">
        <v>38798</v>
      </c>
      <c r="I197" s="27"/>
      <c r="J197" s="27"/>
      <c r="K197" s="27"/>
      <c r="L197" s="27"/>
      <c r="M197" s="36"/>
    </row>
    <row r="198" spans="1:13" ht="15">
      <c r="A198" s="31">
        <f t="shared" si="3"/>
        <v>195</v>
      </c>
      <c r="B198" s="32" t="s">
        <v>590</v>
      </c>
      <c r="C198" s="33" t="s">
        <v>1131</v>
      </c>
      <c r="D198" s="33" t="s">
        <v>812</v>
      </c>
      <c r="E198" s="33" t="s">
        <v>543</v>
      </c>
      <c r="F198" s="34" t="s">
        <v>708</v>
      </c>
      <c r="G198" s="45">
        <v>1</v>
      </c>
      <c r="H198" s="52">
        <v>38799</v>
      </c>
      <c r="I198" s="27"/>
      <c r="J198" s="27"/>
      <c r="K198" s="27"/>
      <c r="L198" s="27"/>
      <c r="M198" s="36"/>
    </row>
    <row r="199" spans="1:13" ht="15">
      <c r="A199" s="31">
        <f t="shared" si="3"/>
        <v>196</v>
      </c>
      <c r="B199" s="32" t="s">
        <v>591</v>
      </c>
      <c r="C199" s="33" t="s">
        <v>1028</v>
      </c>
      <c r="D199" s="33" t="s">
        <v>940</v>
      </c>
      <c r="E199" s="33" t="s">
        <v>372</v>
      </c>
      <c r="F199" s="34" t="s">
        <v>777</v>
      </c>
      <c r="G199" s="45">
        <v>1</v>
      </c>
      <c r="H199" s="52">
        <v>38803</v>
      </c>
      <c r="I199" s="27"/>
      <c r="J199" s="27"/>
      <c r="K199" s="27"/>
      <c r="L199" s="27"/>
      <c r="M199" s="36"/>
    </row>
    <row r="200" spans="1:13" ht="15">
      <c r="A200" s="31">
        <f t="shared" si="3"/>
        <v>197</v>
      </c>
      <c r="B200" s="32" t="s">
        <v>592</v>
      </c>
      <c r="C200" s="33" t="s">
        <v>1106</v>
      </c>
      <c r="D200" s="33" t="s">
        <v>905</v>
      </c>
      <c r="E200" s="33" t="s">
        <v>372</v>
      </c>
      <c r="F200" s="34" t="s">
        <v>757</v>
      </c>
      <c r="G200" s="45">
        <v>1</v>
      </c>
      <c r="H200" s="52">
        <v>38806</v>
      </c>
      <c r="I200" s="27"/>
      <c r="J200" s="27"/>
      <c r="K200" s="27"/>
      <c r="L200" s="27"/>
      <c r="M200" s="36"/>
    </row>
    <row r="201" spans="1:13" ht="15">
      <c r="A201" s="31">
        <f t="shared" si="3"/>
        <v>198</v>
      </c>
      <c r="B201" s="32" t="s">
        <v>593</v>
      </c>
      <c r="C201" s="33" t="s">
        <v>1136</v>
      </c>
      <c r="D201" s="33" t="s">
        <v>868</v>
      </c>
      <c r="E201" s="33" t="s">
        <v>362</v>
      </c>
      <c r="F201" s="34" t="s">
        <v>354</v>
      </c>
      <c r="G201" s="45">
        <v>1</v>
      </c>
      <c r="H201" s="52">
        <v>38821</v>
      </c>
      <c r="I201" s="27"/>
      <c r="J201" s="27"/>
      <c r="K201" s="27"/>
      <c r="L201" s="27"/>
      <c r="M201" s="36"/>
    </row>
    <row r="202" spans="1:13" ht="15">
      <c r="A202" s="31">
        <f t="shared" si="3"/>
        <v>199</v>
      </c>
      <c r="B202" s="32" t="s">
        <v>594</v>
      </c>
      <c r="C202" s="33" t="s">
        <v>1137</v>
      </c>
      <c r="D202" s="33" t="s">
        <v>849</v>
      </c>
      <c r="E202" s="33" t="s">
        <v>362</v>
      </c>
      <c r="F202" s="34" t="s">
        <v>736</v>
      </c>
      <c r="G202" s="45">
        <v>1</v>
      </c>
      <c r="H202" s="52">
        <v>38832</v>
      </c>
      <c r="I202" s="27"/>
      <c r="J202" s="27"/>
      <c r="K202" s="27"/>
      <c r="L202" s="27"/>
      <c r="M202" s="36"/>
    </row>
    <row r="203" spans="1:13" ht="30">
      <c r="A203" s="31">
        <f t="shared" si="3"/>
        <v>200</v>
      </c>
      <c r="B203" s="32" t="s">
        <v>595</v>
      </c>
      <c r="C203" s="33" t="s">
        <v>1107</v>
      </c>
      <c r="D203" s="33" t="s">
        <v>847</v>
      </c>
      <c r="E203" s="33" t="s">
        <v>496</v>
      </c>
      <c r="F203" s="34" t="s">
        <v>751</v>
      </c>
      <c r="G203" s="45">
        <v>1</v>
      </c>
      <c r="H203" s="52">
        <v>38842</v>
      </c>
      <c r="I203" s="27"/>
      <c r="J203" s="27"/>
      <c r="K203" s="27"/>
      <c r="L203" s="27"/>
      <c r="M203" s="36"/>
    </row>
    <row r="204" spans="1:13" ht="15">
      <c r="A204" s="31">
        <f t="shared" si="3"/>
        <v>201</v>
      </c>
      <c r="B204" s="32" t="s">
        <v>596</v>
      </c>
      <c r="C204" s="33" t="s">
        <v>988</v>
      </c>
      <c r="D204" s="33" t="s">
        <v>1242</v>
      </c>
      <c r="E204" s="33" t="s">
        <v>362</v>
      </c>
      <c r="F204" s="34" t="s">
        <v>209</v>
      </c>
      <c r="G204" s="45">
        <v>1</v>
      </c>
      <c r="H204" s="52">
        <v>38845</v>
      </c>
      <c r="I204" s="27"/>
      <c r="J204" s="27"/>
      <c r="K204" s="27"/>
      <c r="L204" s="27"/>
      <c r="M204" s="36"/>
    </row>
    <row r="205" spans="1:13" ht="15">
      <c r="A205" s="31">
        <f t="shared" si="3"/>
        <v>202</v>
      </c>
      <c r="B205" s="32" t="s">
        <v>597</v>
      </c>
      <c r="C205" s="33" t="s">
        <v>1138</v>
      </c>
      <c r="D205" s="33" t="s">
        <v>924</v>
      </c>
      <c r="E205" s="33" t="s">
        <v>598</v>
      </c>
      <c r="F205" s="34" t="s">
        <v>720</v>
      </c>
      <c r="G205" s="45">
        <v>1</v>
      </c>
      <c r="H205" s="52">
        <v>38852</v>
      </c>
      <c r="I205" s="27"/>
      <c r="J205" s="27"/>
      <c r="K205" s="27"/>
      <c r="L205" s="27"/>
      <c r="M205" s="36"/>
    </row>
    <row r="206" spans="1:13" ht="15">
      <c r="A206" s="31">
        <f t="shared" si="3"/>
        <v>203</v>
      </c>
      <c r="B206" s="32" t="s">
        <v>599</v>
      </c>
      <c r="C206" s="33" t="s">
        <v>1155</v>
      </c>
      <c r="D206" s="33" t="s">
        <v>925</v>
      </c>
      <c r="E206" s="33" t="s">
        <v>598</v>
      </c>
      <c r="F206" s="34" t="s">
        <v>720</v>
      </c>
      <c r="G206" s="45">
        <v>1</v>
      </c>
      <c r="H206" s="52">
        <v>38852</v>
      </c>
      <c r="I206" s="27"/>
      <c r="J206" s="27"/>
      <c r="K206" s="27"/>
      <c r="L206" s="27"/>
      <c r="M206" s="36"/>
    </row>
    <row r="207" spans="1:13" ht="15">
      <c r="A207" s="31">
        <f t="shared" si="3"/>
        <v>204</v>
      </c>
      <c r="B207" s="32" t="s">
        <v>600</v>
      </c>
      <c r="C207" s="33" t="s">
        <v>1108</v>
      </c>
      <c r="D207" s="33" t="s">
        <v>926</v>
      </c>
      <c r="E207" s="33" t="s">
        <v>362</v>
      </c>
      <c r="F207" s="34" t="s">
        <v>721</v>
      </c>
      <c r="G207" s="45">
        <v>1</v>
      </c>
      <c r="H207" s="52">
        <v>38852</v>
      </c>
      <c r="I207" s="27"/>
      <c r="J207" s="27"/>
      <c r="K207" s="27"/>
      <c r="L207" s="27"/>
      <c r="M207" s="36"/>
    </row>
    <row r="208" spans="1:13" ht="15">
      <c r="A208" s="31">
        <f t="shared" si="3"/>
        <v>205</v>
      </c>
      <c r="B208" s="32" t="s">
        <v>602</v>
      </c>
      <c r="C208" s="33" t="s">
        <v>1029</v>
      </c>
      <c r="D208" s="33" t="s">
        <v>848</v>
      </c>
      <c r="E208" s="33" t="s">
        <v>362</v>
      </c>
      <c r="F208" s="34" t="s">
        <v>735</v>
      </c>
      <c r="G208" s="45">
        <v>1</v>
      </c>
      <c r="H208" s="52">
        <v>38895</v>
      </c>
      <c r="I208" s="27"/>
      <c r="J208" s="27"/>
      <c r="K208" s="27"/>
      <c r="L208" s="27"/>
      <c r="M208" s="36"/>
    </row>
    <row r="209" spans="1:13" ht="15">
      <c r="A209" s="31">
        <f t="shared" si="3"/>
        <v>206</v>
      </c>
      <c r="B209" s="32" t="s">
        <v>603</v>
      </c>
      <c r="C209" s="33" t="s">
        <v>440</v>
      </c>
      <c r="D209" s="33" t="s">
        <v>831</v>
      </c>
      <c r="E209" s="33" t="s">
        <v>604</v>
      </c>
      <c r="F209" s="34" t="s">
        <v>351</v>
      </c>
      <c r="G209" s="45">
        <v>1</v>
      </c>
      <c r="H209" s="52">
        <v>38901</v>
      </c>
      <c r="I209" s="27"/>
      <c r="J209" s="27"/>
      <c r="K209" s="27"/>
      <c r="L209" s="27"/>
      <c r="M209" s="36"/>
    </row>
    <row r="210" spans="1:13" ht="30">
      <c r="A210" s="31">
        <f t="shared" si="3"/>
        <v>207</v>
      </c>
      <c r="B210" s="32" t="s">
        <v>605</v>
      </c>
      <c r="C210" s="33" t="s">
        <v>989</v>
      </c>
      <c r="D210" s="33" t="s">
        <v>845</v>
      </c>
      <c r="E210" s="33" t="s">
        <v>362</v>
      </c>
      <c r="F210" s="34" t="s">
        <v>749</v>
      </c>
      <c r="G210" s="45">
        <v>1</v>
      </c>
      <c r="H210" s="52">
        <v>38917</v>
      </c>
      <c r="I210" s="27"/>
      <c r="J210" s="27"/>
      <c r="K210" s="27"/>
      <c r="L210" s="27"/>
      <c r="M210" s="36"/>
    </row>
    <row r="211" spans="1:13" ht="15">
      <c r="A211" s="31">
        <f t="shared" si="3"/>
        <v>208</v>
      </c>
      <c r="B211" s="32" t="s">
        <v>606</v>
      </c>
      <c r="C211" s="33" t="s">
        <v>1109</v>
      </c>
      <c r="D211" s="33" t="s">
        <v>947</v>
      </c>
      <c r="E211" s="33" t="s">
        <v>362</v>
      </c>
      <c r="F211" s="34" t="s">
        <v>781</v>
      </c>
      <c r="G211" s="45">
        <v>1</v>
      </c>
      <c r="H211" s="52">
        <v>38967</v>
      </c>
      <c r="I211" s="27"/>
      <c r="J211" s="27"/>
      <c r="K211" s="27"/>
      <c r="L211" s="27"/>
      <c r="M211" s="36"/>
    </row>
    <row r="212" spans="1:13" ht="15">
      <c r="A212" s="31">
        <f t="shared" si="3"/>
        <v>209</v>
      </c>
      <c r="B212" s="32" t="s">
        <v>607</v>
      </c>
      <c r="C212" s="33" t="s">
        <v>1139</v>
      </c>
      <c r="D212" s="33" t="s">
        <v>1203</v>
      </c>
      <c r="E212" s="33" t="s">
        <v>362</v>
      </c>
      <c r="F212" s="34" t="s">
        <v>777</v>
      </c>
      <c r="G212" s="45">
        <v>1</v>
      </c>
      <c r="H212" s="52">
        <v>39029</v>
      </c>
      <c r="I212" s="27"/>
      <c r="J212" s="27"/>
      <c r="K212" s="27"/>
      <c r="L212" s="27"/>
      <c r="M212" s="36"/>
    </row>
    <row r="213" spans="1:13" ht="15">
      <c r="A213" s="31">
        <f t="shared" si="3"/>
        <v>210</v>
      </c>
      <c r="B213" s="32" t="s">
        <v>611</v>
      </c>
      <c r="C213" s="33" t="s">
        <v>1030</v>
      </c>
      <c r="D213" s="33" t="s">
        <v>818</v>
      </c>
      <c r="E213" s="33" t="s">
        <v>612</v>
      </c>
      <c r="F213" s="34" t="s">
        <v>731</v>
      </c>
      <c r="G213" s="45">
        <v>1</v>
      </c>
      <c r="H213" s="52">
        <v>39034</v>
      </c>
      <c r="I213" s="27"/>
      <c r="J213" s="27"/>
      <c r="K213" s="27"/>
      <c r="L213" s="27"/>
      <c r="M213" s="36"/>
    </row>
    <row r="214" spans="1:13" ht="15">
      <c r="A214" s="31">
        <f t="shared" si="3"/>
        <v>211</v>
      </c>
      <c r="B214" s="32" t="s">
        <v>608</v>
      </c>
      <c r="C214" s="33" t="s">
        <v>1110</v>
      </c>
      <c r="D214" s="33" t="s">
        <v>1205</v>
      </c>
      <c r="E214" s="33" t="s">
        <v>362</v>
      </c>
      <c r="F214" s="34" t="s">
        <v>354</v>
      </c>
      <c r="G214" s="45">
        <v>1</v>
      </c>
      <c r="H214" s="52">
        <v>39035</v>
      </c>
      <c r="I214" s="27"/>
      <c r="J214" s="27"/>
      <c r="K214" s="27"/>
      <c r="L214" s="27"/>
      <c r="M214" s="36"/>
    </row>
    <row r="215" spans="1:13" ht="15">
      <c r="A215" s="31">
        <f t="shared" si="3"/>
        <v>212</v>
      </c>
      <c r="B215" s="32" t="s">
        <v>609</v>
      </c>
      <c r="C215" s="33" t="s">
        <v>1110</v>
      </c>
      <c r="D215" s="33" t="s">
        <v>1205</v>
      </c>
      <c r="E215" s="33" t="s">
        <v>362</v>
      </c>
      <c r="F215" s="34" t="s">
        <v>786</v>
      </c>
      <c r="G215" s="45">
        <v>1</v>
      </c>
      <c r="H215" s="52">
        <v>39035</v>
      </c>
      <c r="I215" s="27"/>
      <c r="J215" s="27"/>
      <c r="K215" s="27"/>
      <c r="L215" s="27"/>
      <c r="M215" s="36"/>
    </row>
    <row r="216" spans="1:13" ht="15">
      <c r="A216" s="31">
        <f t="shared" si="3"/>
        <v>213</v>
      </c>
      <c r="B216" s="32" t="s">
        <v>610</v>
      </c>
      <c r="C216" s="33" t="s">
        <v>1110</v>
      </c>
      <c r="D216" s="33" t="s">
        <v>1205</v>
      </c>
      <c r="E216" s="33" t="s">
        <v>362</v>
      </c>
      <c r="F216" s="34" t="s">
        <v>785</v>
      </c>
      <c r="G216" s="45">
        <v>1</v>
      </c>
      <c r="H216" s="52">
        <v>39035</v>
      </c>
      <c r="I216" s="27"/>
      <c r="J216" s="27"/>
      <c r="K216" s="27"/>
      <c r="L216" s="27"/>
      <c r="M216" s="36"/>
    </row>
    <row r="217" spans="1:13" ht="15">
      <c r="A217" s="31">
        <f t="shared" si="3"/>
        <v>214</v>
      </c>
      <c r="B217" s="32" t="s">
        <v>613</v>
      </c>
      <c r="C217" s="33" t="s">
        <v>614</v>
      </c>
      <c r="D217" s="33" t="s">
        <v>915</v>
      </c>
      <c r="E217" s="33" t="s">
        <v>372</v>
      </c>
      <c r="F217" s="34" t="s">
        <v>761</v>
      </c>
      <c r="G217" s="45">
        <v>1</v>
      </c>
      <c r="H217" s="52">
        <v>39037</v>
      </c>
      <c r="I217" s="27"/>
      <c r="J217" s="27"/>
      <c r="K217" s="27"/>
      <c r="L217" s="27"/>
      <c r="M217" s="36"/>
    </row>
    <row r="218" spans="1:13" ht="15">
      <c r="A218" s="31">
        <f t="shared" si="3"/>
        <v>215</v>
      </c>
      <c r="B218" s="32" t="s">
        <v>615</v>
      </c>
      <c r="C218" s="33" t="s">
        <v>1111</v>
      </c>
      <c r="D218" s="33" t="s">
        <v>1204</v>
      </c>
      <c r="E218" s="33" t="s">
        <v>362</v>
      </c>
      <c r="F218" s="34" t="s">
        <v>355</v>
      </c>
      <c r="G218" s="45">
        <v>1</v>
      </c>
      <c r="H218" s="52">
        <v>39042</v>
      </c>
      <c r="I218" s="27"/>
      <c r="J218" s="27"/>
      <c r="K218" s="27"/>
      <c r="L218" s="27"/>
      <c r="M218" s="36"/>
    </row>
    <row r="219" spans="1:13" ht="30">
      <c r="A219" s="31">
        <f t="shared" si="3"/>
        <v>216</v>
      </c>
      <c r="B219" s="32" t="s">
        <v>616</v>
      </c>
      <c r="C219" s="33" t="s">
        <v>1132</v>
      </c>
      <c r="D219" s="33" t="s">
        <v>1259</v>
      </c>
      <c r="E219" s="33" t="s">
        <v>372</v>
      </c>
      <c r="F219" s="34" t="s">
        <v>351</v>
      </c>
      <c r="G219" s="45">
        <v>1</v>
      </c>
      <c r="H219" s="52">
        <v>39048</v>
      </c>
      <c r="I219" s="27"/>
      <c r="J219" s="27"/>
      <c r="K219" s="27"/>
      <c r="L219" s="27"/>
      <c r="M219" s="36"/>
    </row>
    <row r="220" spans="1:13" ht="30">
      <c r="A220" s="31">
        <f t="shared" si="3"/>
        <v>217</v>
      </c>
      <c r="B220" s="32" t="s">
        <v>617</v>
      </c>
      <c r="C220" s="33" t="s">
        <v>567</v>
      </c>
      <c r="D220" s="33" t="s">
        <v>1237</v>
      </c>
      <c r="E220" s="33" t="s">
        <v>618</v>
      </c>
      <c r="F220" s="34" t="s">
        <v>354</v>
      </c>
      <c r="G220" s="45">
        <v>1</v>
      </c>
      <c r="H220" s="52">
        <v>39058</v>
      </c>
      <c r="I220" s="27"/>
      <c r="J220" s="27"/>
      <c r="K220" s="27"/>
      <c r="L220" s="27"/>
      <c r="M220" s="36"/>
    </row>
    <row r="221" spans="1:13" ht="30">
      <c r="A221" s="31">
        <f t="shared" si="3"/>
        <v>218</v>
      </c>
      <c r="B221" s="32" t="s">
        <v>619</v>
      </c>
      <c r="C221" s="33" t="s">
        <v>1160</v>
      </c>
      <c r="D221" s="33" t="s">
        <v>821</v>
      </c>
      <c r="E221" s="33" t="s">
        <v>620</v>
      </c>
      <c r="F221" s="34" t="s">
        <v>733</v>
      </c>
      <c r="G221" s="45">
        <v>1</v>
      </c>
      <c r="H221" s="52">
        <v>39059</v>
      </c>
      <c r="I221" s="27"/>
      <c r="J221" s="27"/>
      <c r="K221" s="27"/>
      <c r="L221" s="27"/>
      <c r="M221" s="36"/>
    </row>
    <row r="222" spans="1:13" ht="30">
      <c r="A222" s="31">
        <f t="shared" si="3"/>
        <v>219</v>
      </c>
      <c r="B222" s="32" t="s">
        <v>621</v>
      </c>
      <c r="C222" s="33" t="s">
        <v>1160</v>
      </c>
      <c r="D222" s="33" t="s">
        <v>821</v>
      </c>
      <c r="E222" s="33" t="s">
        <v>620</v>
      </c>
      <c r="F222" s="34" t="s">
        <v>789</v>
      </c>
      <c r="G222" s="45">
        <v>1</v>
      </c>
      <c r="H222" s="52">
        <v>39070</v>
      </c>
      <c r="I222" s="27"/>
      <c r="J222" s="27"/>
      <c r="K222" s="27"/>
      <c r="L222" s="27"/>
      <c r="M222" s="36"/>
    </row>
    <row r="223" spans="1:13" ht="15">
      <c r="A223" s="31">
        <f t="shared" si="3"/>
        <v>220</v>
      </c>
      <c r="B223" s="32" t="s">
        <v>622</v>
      </c>
      <c r="C223" s="33" t="s">
        <v>623</v>
      </c>
      <c r="D223" s="33" t="s">
        <v>882</v>
      </c>
      <c r="E223" s="33" t="s">
        <v>362</v>
      </c>
      <c r="F223" s="34" t="s">
        <v>718</v>
      </c>
      <c r="G223" s="45">
        <v>1</v>
      </c>
      <c r="H223" s="52">
        <v>39090</v>
      </c>
      <c r="I223" s="27"/>
      <c r="J223" s="27"/>
      <c r="K223" s="27"/>
      <c r="L223" s="27"/>
      <c r="M223" s="36"/>
    </row>
    <row r="224" spans="1:13" ht="30">
      <c r="A224" s="31">
        <f t="shared" si="3"/>
        <v>221</v>
      </c>
      <c r="B224" s="32" t="s">
        <v>625</v>
      </c>
      <c r="C224" s="33" t="s">
        <v>1170</v>
      </c>
      <c r="D224" s="33" t="s">
        <v>1269</v>
      </c>
      <c r="E224" s="33" t="s">
        <v>362</v>
      </c>
      <c r="F224" s="34" t="s">
        <v>735</v>
      </c>
      <c r="G224" s="45">
        <v>1</v>
      </c>
      <c r="H224" s="52">
        <v>39101</v>
      </c>
      <c r="I224" s="27"/>
      <c r="J224" s="27"/>
      <c r="K224" s="27"/>
      <c r="L224" s="27"/>
      <c r="M224" s="36"/>
    </row>
    <row r="225" spans="1:13" ht="15">
      <c r="A225" s="31">
        <f t="shared" si="3"/>
        <v>222</v>
      </c>
      <c r="B225" s="32" t="s">
        <v>624</v>
      </c>
      <c r="C225" s="33" t="s">
        <v>1031</v>
      </c>
      <c r="D225" s="33" t="s">
        <v>951</v>
      </c>
      <c r="E225" s="33" t="s">
        <v>362</v>
      </c>
      <c r="F225" s="34" t="s">
        <v>788</v>
      </c>
      <c r="G225" s="45">
        <v>1</v>
      </c>
      <c r="H225" s="52">
        <v>39107</v>
      </c>
      <c r="I225" s="27"/>
      <c r="J225" s="27"/>
      <c r="K225" s="27"/>
      <c r="L225" s="27"/>
      <c r="M225" s="36"/>
    </row>
    <row r="226" spans="1:13" ht="30">
      <c r="A226" s="31">
        <f t="shared" si="3"/>
        <v>223</v>
      </c>
      <c r="B226" s="32" t="s">
        <v>628</v>
      </c>
      <c r="C226" s="33" t="s">
        <v>629</v>
      </c>
      <c r="D226" s="33" t="s">
        <v>869</v>
      </c>
      <c r="E226" s="33" t="s">
        <v>630</v>
      </c>
      <c r="F226" s="34" t="s">
        <v>354</v>
      </c>
      <c r="G226" s="45">
        <v>1</v>
      </c>
      <c r="H226" s="52">
        <v>39147</v>
      </c>
      <c r="I226" s="27"/>
      <c r="J226" s="27"/>
      <c r="K226" s="27"/>
      <c r="L226" s="27"/>
      <c r="M226" s="36"/>
    </row>
    <row r="227" spans="1:13" ht="15">
      <c r="A227" s="31">
        <f t="shared" si="3"/>
        <v>224</v>
      </c>
      <c r="B227" s="32" t="s">
        <v>626</v>
      </c>
      <c r="C227" s="33" t="s">
        <v>1032</v>
      </c>
      <c r="D227" s="33" t="s">
        <v>899</v>
      </c>
      <c r="E227" s="33" t="s">
        <v>372</v>
      </c>
      <c r="F227" s="34" t="s">
        <v>25</v>
      </c>
      <c r="G227" s="45">
        <v>1</v>
      </c>
      <c r="H227" s="52">
        <v>39148</v>
      </c>
      <c r="I227" s="27"/>
      <c r="J227" s="27"/>
      <c r="K227" s="27"/>
      <c r="L227" s="27"/>
      <c r="M227" s="36"/>
    </row>
    <row r="228" spans="1:13" ht="15">
      <c r="A228" s="31">
        <f t="shared" si="3"/>
        <v>225</v>
      </c>
      <c r="B228" s="32" t="s">
        <v>627</v>
      </c>
      <c r="C228" s="33" t="s">
        <v>1033</v>
      </c>
      <c r="D228" s="33" t="s">
        <v>906</v>
      </c>
      <c r="E228" s="33" t="s">
        <v>372</v>
      </c>
      <c r="F228" s="34" t="s">
        <v>757</v>
      </c>
      <c r="G228" s="45">
        <v>1</v>
      </c>
      <c r="H228" s="52">
        <v>39148</v>
      </c>
      <c r="I228" s="27"/>
      <c r="J228" s="27"/>
      <c r="K228" s="27"/>
      <c r="L228" s="27"/>
      <c r="M228" s="36"/>
    </row>
    <row r="229" spans="1:13" ht="15">
      <c r="A229" s="31">
        <f t="shared" si="3"/>
        <v>226</v>
      </c>
      <c r="B229" s="32" t="s">
        <v>631</v>
      </c>
      <c r="C229" s="33" t="s">
        <v>542</v>
      </c>
      <c r="D229" s="33" t="s">
        <v>359</v>
      </c>
      <c r="E229" s="33" t="s">
        <v>394</v>
      </c>
      <c r="F229" s="34" t="s">
        <v>354</v>
      </c>
      <c r="G229" s="45">
        <v>1</v>
      </c>
      <c r="H229" s="52">
        <v>39149</v>
      </c>
      <c r="I229" s="27"/>
      <c r="J229" s="27"/>
      <c r="K229" s="27"/>
      <c r="L229" s="27"/>
      <c r="M229" s="36"/>
    </row>
    <row r="230" spans="1:13" ht="15">
      <c r="A230" s="31">
        <f t="shared" si="3"/>
        <v>227</v>
      </c>
      <c r="B230" s="32" t="s">
        <v>632</v>
      </c>
      <c r="C230" s="33" t="s">
        <v>633</v>
      </c>
      <c r="D230" s="33" t="s">
        <v>958</v>
      </c>
      <c r="E230" s="33" t="s">
        <v>372</v>
      </c>
      <c r="F230" s="34" t="s">
        <v>795</v>
      </c>
      <c r="G230" s="45">
        <v>1</v>
      </c>
      <c r="H230" s="52">
        <v>39155</v>
      </c>
      <c r="I230" s="27"/>
      <c r="J230" s="27"/>
      <c r="K230" s="27"/>
      <c r="L230" s="27"/>
      <c r="M230" s="36"/>
    </row>
    <row r="231" spans="1:13" ht="15">
      <c r="A231" s="31">
        <f t="shared" si="3"/>
        <v>228</v>
      </c>
      <c r="B231" s="32" t="s">
        <v>635</v>
      </c>
      <c r="C231" s="33" t="s">
        <v>1133</v>
      </c>
      <c r="D231" s="33" t="s">
        <v>832</v>
      </c>
      <c r="E231" s="33" t="s">
        <v>362</v>
      </c>
      <c r="F231" s="34" t="s">
        <v>351</v>
      </c>
      <c r="G231" s="45">
        <v>1</v>
      </c>
      <c r="H231" s="52">
        <v>39163</v>
      </c>
      <c r="I231" s="27"/>
      <c r="J231" s="27"/>
      <c r="K231" s="27"/>
      <c r="L231" s="27"/>
      <c r="M231" s="36"/>
    </row>
    <row r="232" spans="1:13" ht="15">
      <c r="A232" s="31">
        <f t="shared" si="3"/>
        <v>229</v>
      </c>
      <c r="B232" s="32" t="s">
        <v>634</v>
      </c>
      <c r="C232" s="33" t="s">
        <v>1030</v>
      </c>
      <c r="D232" s="33" t="s">
        <v>818</v>
      </c>
      <c r="E232" s="33" t="s">
        <v>372</v>
      </c>
      <c r="F232" s="34" t="s">
        <v>731</v>
      </c>
      <c r="G232" s="45">
        <v>1</v>
      </c>
      <c r="H232" s="52">
        <v>39167</v>
      </c>
      <c r="I232" s="27"/>
      <c r="J232" s="27"/>
      <c r="K232" s="27"/>
      <c r="L232" s="27"/>
      <c r="M232" s="36"/>
    </row>
    <row r="233" spans="1:13" ht="15">
      <c r="A233" s="31">
        <f t="shared" si="3"/>
        <v>230</v>
      </c>
      <c r="B233" s="32" t="s">
        <v>636</v>
      </c>
      <c r="C233" s="33" t="s">
        <v>637</v>
      </c>
      <c r="D233" s="33" t="s">
        <v>900</v>
      </c>
      <c r="E233" s="33" t="s">
        <v>604</v>
      </c>
      <c r="F233" s="34" t="s">
        <v>25</v>
      </c>
      <c r="G233" s="45">
        <v>1</v>
      </c>
      <c r="H233" s="52">
        <v>39189</v>
      </c>
      <c r="I233" s="27"/>
      <c r="J233" s="27"/>
      <c r="K233" s="27"/>
      <c r="L233" s="27"/>
      <c r="M233" s="36"/>
    </row>
    <row r="234" spans="1:13" ht="15">
      <c r="A234" s="31">
        <f t="shared" si="3"/>
        <v>231</v>
      </c>
      <c r="B234" s="32" t="s">
        <v>638</v>
      </c>
      <c r="C234" s="33" t="s">
        <v>1164</v>
      </c>
      <c r="D234" s="33" t="s">
        <v>901</v>
      </c>
      <c r="E234" s="33" t="s">
        <v>365</v>
      </c>
      <c r="F234" s="34" t="s">
        <v>25</v>
      </c>
      <c r="G234" s="45">
        <v>1</v>
      </c>
      <c r="H234" s="52">
        <v>39230</v>
      </c>
      <c r="I234" s="27"/>
      <c r="J234" s="27"/>
      <c r="K234" s="27"/>
      <c r="L234" s="27"/>
      <c r="M234" s="36"/>
    </row>
    <row r="235" spans="1:13" ht="30">
      <c r="A235" s="31">
        <f t="shared" si="3"/>
        <v>232</v>
      </c>
      <c r="B235" s="32" t="s">
        <v>639</v>
      </c>
      <c r="C235" s="33" t="s">
        <v>1112</v>
      </c>
      <c r="D235" s="33" t="s">
        <v>1243</v>
      </c>
      <c r="E235" s="33" t="s">
        <v>362</v>
      </c>
      <c r="F235" s="34" t="s">
        <v>778</v>
      </c>
      <c r="G235" s="45">
        <v>1</v>
      </c>
      <c r="H235" s="52">
        <v>39267</v>
      </c>
      <c r="I235" s="27"/>
      <c r="J235" s="27"/>
      <c r="K235" s="27"/>
      <c r="L235" s="27"/>
      <c r="M235" s="36"/>
    </row>
    <row r="236" spans="1:13" ht="30">
      <c r="A236" s="31">
        <f t="shared" si="3"/>
        <v>233</v>
      </c>
      <c r="B236" s="32" t="s">
        <v>640</v>
      </c>
      <c r="C236" s="33" t="s">
        <v>1112</v>
      </c>
      <c r="D236" s="33" t="s">
        <v>1243</v>
      </c>
      <c r="E236" s="33" t="s">
        <v>362</v>
      </c>
      <c r="F236" s="34" t="s">
        <v>25</v>
      </c>
      <c r="G236" s="45">
        <v>1</v>
      </c>
      <c r="H236" s="52">
        <v>39267</v>
      </c>
      <c r="I236" s="27"/>
      <c r="J236" s="27"/>
      <c r="K236" s="27"/>
      <c r="L236" s="27"/>
      <c r="M236" s="36"/>
    </row>
    <row r="237" spans="1:13" ht="15">
      <c r="A237" s="31">
        <f t="shared" si="3"/>
        <v>234</v>
      </c>
      <c r="B237" s="32" t="s">
        <v>641</v>
      </c>
      <c r="C237" s="33" t="s">
        <v>1134</v>
      </c>
      <c r="D237" s="33" t="s">
        <v>1260</v>
      </c>
      <c r="E237" s="33" t="s">
        <v>496</v>
      </c>
      <c r="F237" s="34" t="s">
        <v>770</v>
      </c>
      <c r="G237" s="45">
        <v>1</v>
      </c>
      <c r="H237" s="52">
        <v>39286</v>
      </c>
      <c r="I237" s="27"/>
      <c r="J237" s="27"/>
      <c r="K237" s="27"/>
      <c r="L237" s="27"/>
      <c r="M237" s="36"/>
    </row>
    <row r="238" spans="1:13" ht="15">
      <c r="A238" s="31">
        <f t="shared" si="3"/>
        <v>235</v>
      </c>
      <c r="B238" s="32" t="s">
        <v>642</v>
      </c>
      <c r="C238" s="33" t="s">
        <v>1172</v>
      </c>
      <c r="D238" s="33" t="s">
        <v>977</v>
      </c>
      <c r="E238" s="33" t="s">
        <v>644</v>
      </c>
      <c r="F238" s="34" t="s">
        <v>643</v>
      </c>
      <c r="G238" s="45">
        <v>1</v>
      </c>
      <c r="H238" s="52">
        <v>39294</v>
      </c>
      <c r="I238" s="27"/>
      <c r="J238" s="27"/>
      <c r="K238" s="27"/>
      <c r="L238" s="27"/>
      <c r="M238" s="36"/>
    </row>
    <row r="239" spans="1:13" ht="15">
      <c r="A239" s="31">
        <f t="shared" si="3"/>
        <v>236</v>
      </c>
      <c r="B239" s="32" t="s">
        <v>645</v>
      </c>
      <c r="C239" s="33" t="s">
        <v>1034</v>
      </c>
      <c r="D239" s="33" t="s">
        <v>931</v>
      </c>
      <c r="E239" s="33" t="s">
        <v>365</v>
      </c>
      <c r="F239" s="34" t="s">
        <v>773</v>
      </c>
      <c r="G239" s="45">
        <v>1</v>
      </c>
      <c r="H239" s="52">
        <v>39315</v>
      </c>
      <c r="I239" s="27"/>
      <c r="J239" s="27"/>
      <c r="K239" s="27"/>
      <c r="L239" s="27"/>
      <c r="M239" s="36"/>
    </row>
    <row r="240" spans="1:13" ht="15">
      <c r="A240" s="31">
        <f t="shared" si="3"/>
        <v>237</v>
      </c>
      <c r="B240" s="32" t="s">
        <v>646</v>
      </c>
      <c r="C240" s="33" t="s">
        <v>1035</v>
      </c>
      <c r="D240" s="33" t="s">
        <v>907</v>
      </c>
      <c r="E240" s="33" t="s">
        <v>372</v>
      </c>
      <c r="F240" s="34" t="s">
        <v>757</v>
      </c>
      <c r="G240" s="45">
        <v>1</v>
      </c>
      <c r="H240" s="52">
        <v>39315</v>
      </c>
      <c r="I240" s="27"/>
      <c r="J240" s="27"/>
      <c r="K240" s="27"/>
      <c r="L240" s="27"/>
      <c r="M240" s="36"/>
    </row>
    <row r="241" spans="1:13" ht="30">
      <c r="A241" s="31">
        <f t="shared" si="3"/>
        <v>238</v>
      </c>
      <c r="B241" s="32" t="s">
        <v>647</v>
      </c>
      <c r="C241" s="33" t="s">
        <v>1145</v>
      </c>
      <c r="D241" s="33" t="s">
        <v>815</v>
      </c>
      <c r="E241" s="33" t="s">
        <v>362</v>
      </c>
      <c r="F241" s="34" t="s">
        <v>729</v>
      </c>
      <c r="G241" s="45">
        <v>1</v>
      </c>
      <c r="H241" s="52">
        <v>39316</v>
      </c>
      <c r="I241" s="27"/>
      <c r="J241" s="27"/>
      <c r="K241" s="27"/>
      <c r="L241" s="27"/>
      <c r="M241" s="36"/>
    </row>
    <row r="242" spans="1:13" ht="30">
      <c r="A242" s="31">
        <f t="shared" si="3"/>
        <v>239</v>
      </c>
      <c r="B242" s="32" t="s">
        <v>649</v>
      </c>
      <c r="C242" s="33" t="s">
        <v>1145</v>
      </c>
      <c r="D242" s="33" t="s">
        <v>815</v>
      </c>
      <c r="E242" s="33" t="s">
        <v>650</v>
      </c>
      <c r="F242" s="34" t="s">
        <v>729</v>
      </c>
      <c r="G242" s="45">
        <v>1</v>
      </c>
      <c r="H242" s="52">
        <v>39316</v>
      </c>
      <c r="I242" s="27"/>
      <c r="J242" s="27"/>
      <c r="K242" s="27"/>
      <c r="L242" s="27"/>
      <c r="M242" s="36"/>
    </row>
    <row r="243" spans="1:13" ht="30">
      <c r="A243" s="31">
        <f t="shared" si="3"/>
        <v>240</v>
      </c>
      <c r="B243" s="32" t="s">
        <v>651</v>
      </c>
      <c r="C243" s="33" t="s">
        <v>1145</v>
      </c>
      <c r="D243" s="33" t="s">
        <v>815</v>
      </c>
      <c r="E243" s="33" t="s">
        <v>652</v>
      </c>
      <c r="F243" s="34" t="s">
        <v>729</v>
      </c>
      <c r="G243" s="45">
        <v>1</v>
      </c>
      <c r="H243" s="52">
        <v>39316</v>
      </c>
      <c r="I243" s="27"/>
      <c r="J243" s="27"/>
      <c r="K243" s="27"/>
      <c r="L243" s="27"/>
      <c r="M243" s="36"/>
    </row>
    <row r="244" spans="1:13" ht="15">
      <c r="A244" s="31">
        <f t="shared" si="3"/>
        <v>241</v>
      </c>
      <c r="B244" s="32" t="s">
        <v>648</v>
      </c>
      <c r="C244" s="33" t="s">
        <v>1140</v>
      </c>
      <c r="D244" s="33" t="s">
        <v>932</v>
      </c>
      <c r="E244" s="33" t="s">
        <v>362</v>
      </c>
      <c r="F244" s="34" t="s">
        <v>355</v>
      </c>
      <c r="G244" s="45">
        <v>1</v>
      </c>
      <c r="H244" s="52">
        <v>39316</v>
      </c>
      <c r="I244" s="27"/>
      <c r="J244" s="27"/>
      <c r="K244" s="27"/>
      <c r="L244" s="27"/>
      <c r="M244" s="36"/>
    </row>
    <row r="245" spans="1:13" ht="15">
      <c r="A245" s="31">
        <f t="shared" si="3"/>
        <v>242</v>
      </c>
      <c r="B245" s="32" t="s">
        <v>653</v>
      </c>
      <c r="C245" s="33" t="s">
        <v>1140</v>
      </c>
      <c r="D245" s="33" t="s">
        <v>932</v>
      </c>
      <c r="E245" s="33" t="s">
        <v>650</v>
      </c>
      <c r="F245" s="34" t="s">
        <v>355</v>
      </c>
      <c r="G245" s="45">
        <v>1</v>
      </c>
      <c r="H245" s="52">
        <v>39316</v>
      </c>
      <c r="I245" s="27"/>
      <c r="J245" s="27"/>
      <c r="K245" s="27"/>
      <c r="L245" s="27"/>
      <c r="M245" s="36"/>
    </row>
    <row r="246" spans="1:13" ht="15">
      <c r="A246" s="31">
        <f t="shared" si="3"/>
        <v>243</v>
      </c>
      <c r="B246" s="32" t="s">
        <v>654</v>
      </c>
      <c r="C246" s="33" t="s">
        <v>1113</v>
      </c>
      <c r="D246" s="33" t="s">
        <v>870</v>
      </c>
      <c r="E246" s="33" t="s">
        <v>362</v>
      </c>
      <c r="F246" s="34" t="s">
        <v>354</v>
      </c>
      <c r="G246" s="45">
        <v>1</v>
      </c>
      <c r="H246" s="52">
        <v>39337</v>
      </c>
      <c r="I246" s="27"/>
      <c r="J246" s="27"/>
      <c r="K246" s="27"/>
      <c r="L246" s="27"/>
      <c r="M246" s="36"/>
    </row>
    <row r="247" spans="1:13" ht="15">
      <c r="A247" s="31">
        <f t="shared" si="3"/>
        <v>244</v>
      </c>
      <c r="B247" s="32" t="s">
        <v>655</v>
      </c>
      <c r="C247" s="33" t="s">
        <v>1114</v>
      </c>
      <c r="D247" s="33" t="s">
        <v>871</v>
      </c>
      <c r="E247" s="33" t="s">
        <v>362</v>
      </c>
      <c r="F247" s="34" t="s">
        <v>354</v>
      </c>
      <c r="G247" s="45">
        <v>1</v>
      </c>
      <c r="H247" s="52">
        <v>39338</v>
      </c>
      <c r="I247" s="27"/>
      <c r="J247" s="27"/>
      <c r="K247" s="27"/>
      <c r="L247" s="27"/>
      <c r="M247" s="36"/>
    </row>
    <row r="248" spans="1:13" ht="15">
      <c r="A248" s="31">
        <f t="shared" si="3"/>
        <v>245</v>
      </c>
      <c r="B248" s="32" t="s">
        <v>656</v>
      </c>
      <c r="C248" s="33" t="s">
        <v>1113</v>
      </c>
      <c r="D248" s="33" t="s">
        <v>870</v>
      </c>
      <c r="E248" s="33" t="s">
        <v>372</v>
      </c>
      <c r="F248" s="34" t="s">
        <v>354</v>
      </c>
      <c r="G248" s="45">
        <v>1</v>
      </c>
      <c r="H248" s="52">
        <v>39343</v>
      </c>
      <c r="I248" s="27"/>
      <c r="J248" s="27"/>
      <c r="K248" s="27"/>
      <c r="L248" s="27"/>
      <c r="M248" s="36"/>
    </row>
    <row r="249" spans="1:13" ht="15">
      <c r="A249" s="31">
        <f t="shared" si="3"/>
        <v>246</v>
      </c>
      <c r="B249" s="32" t="s">
        <v>657</v>
      </c>
      <c r="C249" s="33" t="s">
        <v>1115</v>
      </c>
      <c r="D249" s="33" t="s">
        <v>872</v>
      </c>
      <c r="E249" s="33" t="s">
        <v>372</v>
      </c>
      <c r="F249" s="34" t="s">
        <v>354</v>
      </c>
      <c r="G249" s="45">
        <v>1</v>
      </c>
      <c r="H249" s="52">
        <v>39371</v>
      </c>
      <c r="I249" s="27"/>
      <c r="J249" s="27"/>
      <c r="K249" s="27"/>
      <c r="L249" s="27"/>
      <c r="M249" s="36"/>
    </row>
    <row r="250" spans="1:13" ht="15">
      <c r="A250" s="31">
        <f t="shared" si="3"/>
        <v>247</v>
      </c>
      <c r="B250" s="32" t="s">
        <v>658</v>
      </c>
      <c r="C250" s="33" t="s">
        <v>1036</v>
      </c>
      <c r="D250" s="33" t="s">
        <v>1261</v>
      </c>
      <c r="E250" s="33" t="s">
        <v>372</v>
      </c>
      <c r="F250" s="34" t="s">
        <v>351</v>
      </c>
      <c r="G250" s="45">
        <v>1</v>
      </c>
      <c r="H250" s="52">
        <v>39401</v>
      </c>
      <c r="I250" s="27"/>
      <c r="J250" s="27"/>
      <c r="K250" s="27"/>
      <c r="L250" s="27"/>
      <c r="M250" s="36"/>
    </row>
    <row r="251" spans="1:13" ht="15">
      <c r="A251" s="31">
        <f t="shared" si="3"/>
        <v>248</v>
      </c>
      <c r="B251" s="32" t="s">
        <v>659</v>
      </c>
      <c r="C251" s="33" t="s">
        <v>1116</v>
      </c>
      <c r="D251" s="33" t="s">
        <v>933</v>
      </c>
      <c r="E251" s="33" t="s">
        <v>362</v>
      </c>
      <c r="F251" s="34" t="s">
        <v>355</v>
      </c>
      <c r="G251" s="45">
        <v>1</v>
      </c>
      <c r="H251" s="52">
        <v>39401</v>
      </c>
      <c r="I251" s="27"/>
      <c r="J251" s="27"/>
      <c r="K251" s="27"/>
      <c r="L251" s="27"/>
      <c r="M251" s="36"/>
    </row>
    <row r="252" spans="1:13" ht="15">
      <c r="A252" s="31">
        <f t="shared" si="3"/>
        <v>249</v>
      </c>
      <c r="B252" s="32" t="s">
        <v>660</v>
      </c>
      <c r="C252" s="33" t="s">
        <v>1117</v>
      </c>
      <c r="D252" s="33" t="s">
        <v>1206</v>
      </c>
      <c r="E252" s="33" t="s">
        <v>362</v>
      </c>
      <c r="F252" s="34" t="s">
        <v>354</v>
      </c>
      <c r="G252" s="45">
        <v>1</v>
      </c>
      <c r="H252" s="52">
        <v>39401</v>
      </c>
      <c r="I252" s="27"/>
      <c r="J252" s="27"/>
      <c r="K252" s="27"/>
      <c r="L252" s="27"/>
      <c r="M252" s="36"/>
    </row>
    <row r="253" spans="1:13" ht="15">
      <c r="A253" s="31">
        <f t="shared" si="3"/>
        <v>250</v>
      </c>
      <c r="B253" s="32" t="s">
        <v>662</v>
      </c>
      <c r="C253" s="33" t="s">
        <v>1165</v>
      </c>
      <c r="D253" s="33" t="s">
        <v>908</v>
      </c>
      <c r="E253" s="33" t="s">
        <v>372</v>
      </c>
      <c r="F253" s="34" t="s">
        <v>757</v>
      </c>
      <c r="G253" s="45">
        <v>1</v>
      </c>
      <c r="H253" s="52">
        <v>39405</v>
      </c>
      <c r="I253" s="27"/>
      <c r="J253" s="27"/>
      <c r="K253" s="27"/>
      <c r="L253" s="27"/>
      <c r="M253" s="36"/>
    </row>
    <row r="254" spans="1:13" ht="15">
      <c r="A254" s="31">
        <f t="shared" si="3"/>
        <v>251</v>
      </c>
      <c r="B254" s="32" t="s">
        <v>661</v>
      </c>
      <c r="C254" s="33" t="s">
        <v>1118</v>
      </c>
      <c r="D254" s="33" t="s">
        <v>850</v>
      </c>
      <c r="E254" s="33" t="s">
        <v>362</v>
      </c>
      <c r="F254" s="34" t="s">
        <v>736</v>
      </c>
      <c r="G254" s="45">
        <v>1</v>
      </c>
      <c r="H254" s="52">
        <v>39409</v>
      </c>
      <c r="I254" s="27"/>
      <c r="J254" s="27"/>
      <c r="K254" s="27"/>
      <c r="L254" s="27"/>
      <c r="M254" s="36"/>
    </row>
    <row r="255" spans="1:13" ht="15">
      <c r="A255" s="31">
        <f t="shared" si="3"/>
        <v>252</v>
      </c>
      <c r="B255" s="32" t="s">
        <v>663</v>
      </c>
      <c r="C255" s="33" t="s">
        <v>1037</v>
      </c>
      <c r="D255" s="33" t="s">
        <v>1207</v>
      </c>
      <c r="E255" s="33" t="s">
        <v>362</v>
      </c>
      <c r="F255" s="34" t="s">
        <v>354</v>
      </c>
      <c r="G255" s="45">
        <v>1</v>
      </c>
      <c r="H255" s="52">
        <v>39468</v>
      </c>
      <c r="I255" s="27"/>
      <c r="J255" s="27"/>
      <c r="K255" s="27"/>
      <c r="L255" s="27"/>
      <c r="M255" s="36"/>
    </row>
    <row r="256" spans="1:13" ht="15">
      <c r="A256" s="31">
        <f t="shared" si="3"/>
        <v>253</v>
      </c>
      <c r="B256" s="32" t="s">
        <v>664</v>
      </c>
      <c r="C256" s="33" t="s">
        <v>1141</v>
      </c>
      <c r="D256" s="33" t="s">
        <v>903</v>
      </c>
      <c r="E256" s="33" t="s">
        <v>362</v>
      </c>
      <c r="F256" s="34" t="s">
        <v>756</v>
      </c>
      <c r="G256" s="45">
        <v>1</v>
      </c>
      <c r="H256" s="52">
        <v>39471</v>
      </c>
      <c r="I256" s="27"/>
      <c r="J256" s="27"/>
      <c r="K256" s="27"/>
      <c r="L256" s="27"/>
      <c r="M256" s="36"/>
    </row>
    <row r="257" spans="1:13" ht="15">
      <c r="A257" s="31">
        <f t="shared" si="3"/>
        <v>254</v>
      </c>
      <c r="B257" s="32" t="s">
        <v>665</v>
      </c>
      <c r="C257" s="33" t="s">
        <v>1141</v>
      </c>
      <c r="D257" s="33" t="s">
        <v>903</v>
      </c>
      <c r="E257" s="33" t="s">
        <v>362</v>
      </c>
      <c r="F257" s="34" t="s">
        <v>756</v>
      </c>
      <c r="G257" s="45">
        <v>1</v>
      </c>
      <c r="H257" s="52">
        <v>39489</v>
      </c>
      <c r="I257" s="27"/>
      <c r="J257" s="27"/>
      <c r="K257" s="27"/>
      <c r="L257" s="27"/>
      <c r="M257" s="36"/>
    </row>
    <row r="258" spans="1:13" ht="15">
      <c r="A258" s="31">
        <f t="shared" si="3"/>
        <v>255</v>
      </c>
      <c r="B258" s="32" t="s">
        <v>666</v>
      </c>
      <c r="C258" s="33" t="s">
        <v>667</v>
      </c>
      <c r="D258" s="33" t="s">
        <v>909</v>
      </c>
      <c r="E258" s="33" t="s">
        <v>365</v>
      </c>
      <c r="F258" s="34" t="s">
        <v>757</v>
      </c>
      <c r="G258" s="45">
        <v>1</v>
      </c>
      <c r="H258" s="52">
        <v>39490</v>
      </c>
      <c r="I258" s="27"/>
      <c r="J258" s="27"/>
      <c r="K258" s="27"/>
      <c r="L258" s="27"/>
      <c r="M258" s="36"/>
    </row>
    <row r="259" spans="1:13" ht="15">
      <c r="A259" s="31">
        <f t="shared" si="3"/>
        <v>256</v>
      </c>
      <c r="B259" s="32" t="s">
        <v>668</v>
      </c>
      <c r="C259" s="33" t="s">
        <v>669</v>
      </c>
      <c r="D259" s="33" t="s">
        <v>887</v>
      </c>
      <c r="E259" s="33" t="s">
        <v>670</v>
      </c>
      <c r="F259" s="34" t="s">
        <v>24</v>
      </c>
      <c r="G259" s="45">
        <v>1</v>
      </c>
      <c r="H259" s="52">
        <v>39518</v>
      </c>
      <c r="I259" s="27"/>
      <c r="J259" s="27"/>
      <c r="K259" s="27"/>
      <c r="L259" s="27"/>
      <c r="M259" s="36"/>
    </row>
    <row r="260" spans="1:13" ht="15">
      <c r="A260" s="31">
        <f t="shared" ref="A260:A290" si="4">IF(AND(NOT(ISERR(FIND($J$4,D260))),NOT(ISERR(FIND($J$5,D260))),NOT(ISERR(FIND($J$6,D260))),NOT(ISERR(FIND($J$7,D260))) ),A259+1,A259)</f>
        <v>257</v>
      </c>
      <c r="B260" s="32" t="s">
        <v>668</v>
      </c>
      <c r="C260" s="33" t="s">
        <v>1119</v>
      </c>
      <c r="D260" s="33" t="s">
        <v>902</v>
      </c>
      <c r="E260" s="33" t="s">
        <v>362</v>
      </c>
      <c r="F260" s="34" t="s">
        <v>25</v>
      </c>
      <c r="G260" s="45">
        <v>1</v>
      </c>
      <c r="H260" s="52">
        <v>39518</v>
      </c>
      <c r="I260" s="27"/>
      <c r="J260" s="27"/>
      <c r="K260" s="27"/>
      <c r="L260" s="27"/>
      <c r="M260" s="36"/>
    </row>
    <row r="261" spans="1:13" ht="15">
      <c r="A261" s="31">
        <f t="shared" si="4"/>
        <v>258</v>
      </c>
      <c r="B261" s="32" t="s">
        <v>672</v>
      </c>
      <c r="C261" s="33" t="s">
        <v>1038</v>
      </c>
      <c r="D261" s="33" t="s">
        <v>824</v>
      </c>
      <c r="E261" s="33" t="s">
        <v>543</v>
      </c>
      <c r="F261" s="34" t="s">
        <v>738</v>
      </c>
      <c r="G261" s="45">
        <v>1</v>
      </c>
      <c r="H261" s="52">
        <v>39520</v>
      </c>
      <c r="I261" s="27"/>
      <c r="J261" s="27"/>
      <c r="K261" s="27"/>
      <c r="L261" s="27"/>
      <c r="M261" s="36"/>
    </row>
    <row r="262" spans="1:13" ht="15">
      <c r="A262" s="31">
        <f t="shared" si="4"/>
        <v>259</v>
      </c>
      <c r="B262" s="32" t="s">
        <v>673</v>
      </c>
      <c r="C262" s="33" t="s">
        <v>1120</v>
      </c>
      <c r="D262" s="33" t="s">
        <v>825</v>
      </c>
      <c r="E262" s="33" t="s">
        <v>365</v>
      </c>
      <c r="F262" s="34" t="s">
        <v>739</v>
      </c>
      <c r="G262" s="45">
        <v>1</v>
      </c>
      <c r="H262" s="52">
        <v>39520</v>
      </c>
      <c r="I262" s="27"/>
      <c r="J262" s="27"/>
      <c r="K262" s="27"/>
      <c r="L262" s="27"/>
      <c r="M262" s="36"/>
    </row>
    <row r="263" spans="1:13" ht="15">
      <c r="A263" s="31">
        <f t="shared" si="4"/>
        <v>260</v>
      </c>
      <c r="B263" s="32" t="s">
        <v>674</v>
      </c>
      <c r="C263" s="33" t="s">
        <v>1121</v>
      </c>
      <c r="D263" s="33" t="s">
        <v>888</v>
      </c>
      <c r="E263" s="33" t="s">
        <v>365</v>
      </c>
      <c r="F263" s="34" t="s">
        <v>24</v>
      </c>
      <c r="G263" s="45">
        <v>1</v>
      </c>
      <c r="H263" s="52">
        <v>39520</v>
      </c>
      <c r="I263" s="27"/>
      <c r="J263" s="27"/>
      <c r="K263" s="27"/>
      <c r="L263" s="27"/>
      <c r="M263" s="36"/>
    </row>
    <row r="264" spans="1:13" ht="15">
      <c r="A264" s="31">
        <f t="shared" si="4"/>
        <v>261</v>
      </c>
      <c r="B264" s="32" t="s">
        <v>675</v>
      </c>
      <c r="C264" s="33" t="s">
        <v>1122</v>
      </c>
      <c r="D264" s="33" t="s">
        <v>889</v>
      </c>
      <c r="E264" s="33" t="s">
        <v>365</v>
      </c>
      <c r="F264" s="34" t="s">
        <v>24</v>
      </c>
      <c r="G264" s="45">
        <v>1</v>
      </c>
      <c r="H264" s="52">
        <v>39520</v>
      </c>
      <c r="I264" s="27"/>
      <c r="J264" s="27"/>
      <c r="K264" s="27"/>
      <c r="L264" s="27"/>
      <c r="M264" s="36"/>
    </row>
    <row r="265" spans="1:13" ht="15">
      <c r="A265" s="31">
        <f t="shared" si="4"/>
        <v>262</v>
      </c>
      <c r="B265" s="32" t="s">
        <v>671</v>
      </c>
      <c r="C265" s="33" t="s">
        <v>1039</v>
      </c>
      <c r="D265" s="33" t="s">
        <v>1222</v>
      </c>
      <c r="E265" s="33" t="s">
        <v>372</v>
      </c>
      <c r="F265" s="34" t="s">
        <v>767</v>
      </c>
      <c r="G265" s="45">
        <v>1</v>
      </c>
      <c r="H265" s="52">
        <v>39525</v>
      </c>
      <c r="I265" s="27"/>
      <c r="J265" s="27"/>
      <c r="K265" s="27"/>
      <c r="L265" s="27"/>
      <c r="M265" s="36"/>
    </row>
    <row r="266" spans="1:13" ht="15">
      <c r="A266" s="31">
        <f t="shared" si="4"/>
        <v>263</v>
      </c>
      <c r="B266" s="32" t="s">
        <v>676</v>
      </c>
      <c r="C266" s="33" t="s">
        <v>1123</v>
      </c>
      <c r="D266" s="33" t="s">
        <v>950</v>
      </c>
      <c r="E266" s="33" t="s">
        <v>362</v>
      </c>
      <c r="F266" s="34" t="s">
        <v>783</v>
      </c>
      <c r="G266" s="45">
        <v>1</v>
      </c>
      <c r="H266" s="52">
        <v>39541</v>
      </c>
      <c r="I266" s="27"/>
      <c r="J266" s="27"/>
      <c r="K266" s="27"/>
      <c r="L266" s="27"/>
      <c r="M266" s="36"/>
    </row>
    <row r="267" spans="1:13" ht="30">
      <c r="A267" s="31">
        <f t="shared" si="4"/>
        <v>264</v>
      </c>
      <c r="B267" s="32" t="s">
        <v>677</v>
      </c>
      <c r="C267" s="33" t="s">
        <v>1171</v>
      </c>
      <c r="D267" s="33" t="s">
        <v>1270</v>
      </c>
      <c r="E267" s="33" t="s">
        <v>362</v>
      </c>
      <c r="F267" s="34" t="s">
        <v>752</v>
      </c>
      <c r="G267" s="45">
        <v>1</v>
      </c>
      <c r="H267" s="52">
        <v>39561</v>
      </c>
      <c r="I267" s="27"/>
      <c r="J267" s="27"/>
      <c r="K267" s="27"/>
      <c r="L267" s="27"/>
      <c r="M267" s="36"/>
    </row>
    <row r="268" spans="1:13" ht="15">
      <c r="A268" s="31">
        <f t="shared" si="4"/>
        <v>265</v>
      </c>
      <c r="B268" s="32" t="s">
        <v>678</v>
      </c>
      <c r="C268" s="33" t="s">
        <v>1257</v>
      </c>
      <c r="D268" s="33" t="s">
        <v>842</v>
      </c>
      <c r="E268" s="33" t="s">
        <v>372</v>
      </c>
      <c r="F268" s="34" t="s">
        <v>747</v>
      </c>
      <c r="G268" s="45">
        <v>1</v>
      </c>
      <c r="H268" s="52">
        <v>39587</v>
      </c>
      <c r="I268" s="27"/>
      <c r="J268" s="27"/>
      <c r="K268" s="27"/>
      <c r="L268" s="27"/>
      <c r="M268" s="36"/>
    </row>
    <row r="269" spans="1:13" ht="15">
      <c r="A269" s="31">
        <f t="shared" si="4"/>
        <v>266</v>
      </c>
      <c r="B269" s="32" t="s">
        <v>679</v>
      </c>
      <c r="C269" s="33" t="s">
        <v>1040</v>
      </c>
      <c r="D269" s="33" t="s">
        <v>873</v>
      </c>
      <c r="E269" s="33" t="s">
        <v>680</v>
      </c>
      <c r="F269" s="34" t="s">
        <v>354</v>
      </c>
      <c r="G269" s="45">
        <v>1</v>
      </c>
      <c r="H269" s="52">
        <v>39590</v>
      </c>
      <c r="I269" s="27"/>
      <c r="J269" s="27"/>
      <c r="K269" s="27"/>
      <c r="L269" s="27"/>
      <c r="M269" s="36"/>
    </row>
    <row r="270" spans="1:13" ht="15">
      <c r="A270" s="31">
        <f t="shared" si="4"/>
        <v>267</v>
      </c>
      <c r="B270" s="32" t="s">
        <v>681</v>
      </c>
      <c r="C270" s="33" t="s">
        <v>1142</v>
      </c>
      <c r="D270" s="33" t="s">
        <v>1262</v>
      </c>
      <c r="E270" s="33" t="s">
        <v>372</v>
      </c>
      <c r="F270" s="34" t="s">
        <v>743</v>
      </c>
      <c r="G270" s="45">
        <v>1</v>
      </c>
      <c r="H270" s="52">
        <v>39596</v>
      </c>
      <c r="I270" s="27"/>
      <c r="J270" s="27"/>
      <c r="K270" s="27"/>
      <c r="L270" s="27"/>
      <c r="M270" s="36"/>
    </row>
    <row r="271" spans="1:13" ht="15">
      <c r="A271" s="31">
        <f t="shared" si="4"/>
        <v>268</v>
      </c>
      <c r="B271" s="32" t="s">
        <v>682</v>
      </c>
      <c r="C271" s="33" t="s">
        <v>1018</v>
      </c>
      <c r="D271" s="33" t="s">
        <v>1236</v>
      </c>
      <c r="E271" s="33" t="s">
        <v>543</v>
      </c>
      <c r="F271" s="34" t="s">
        <v>354</v>
      </c>
      <c r="G271" s="45">
        <v>1</v>
      </c>
      <c r="H271" s="52">
        <v>39597</v>
      </c>
      <c r="I271" s="27"/>
      <c r="J271" s="27"/>
      <c r="K271" s="27"/>
      <c r="L271" s="27"/>
      <c r="M271" s="36"/>
    </row>
    <row r="272" spans="1:13" ht="15">
      <c r="A272" s="31">
        <f t="shared" si="4"/>
        <v>269</v>
      </c>
      <c r="B272" s="32" t="s">
        <v>683</v>
      </c>
      <c r="C272" s="33" t="s">
        <v>1041</v>
      </c>
      <c r="D272" s="33" t="s">
        <v>874</v>
      </c>
      <c r="E272" s="33" t="s">
        <v>394</v>
      </c>
      <c r="F272" s="34" t="s">
        <v>354</v>
      </c>
      <c r="G272" s="45">
        <v>1</v>
      </c>
      <c r="H272" s="52">
        <v>39617</v>
      </c>
      <c r="I272" s="27"/>
      <c r="J272" s="27"/>
      <c r="K272" s="27"/>
      <c r="L272" s="27"/>
      <c r="M272" s="36"/>
    </row>
    <row r="273" spans="1:13" ht="15">
      <c r="A273" s="31">
        <f t="shared" si="4"/>
        <v>270</v>
      </c>
      <c r="B273" s="32" t="s">
        <v>684</v>
      </c>
      <c r="C273" s="33" t="s">
        <v>1042</v>
      </c>
      <c r="D273" s="33" t="s">
        <v>875</v>
      </c>
      <c r="E273" s="33" t="s">
        <v>685</v>
      </c>
      <c r="F273" s="34" t="s">
        <v>354</v>
      </c>
      <c r="G273" s="45">
        <v>1</v>
      </c>
      <c r="H273" s="52">
        <v>39626</v>
      </c>
      <c r="I273" s="27"/>
      <c r="J273" s="27"/>
      <c r="K273" s="27"/>
      <c r="L273" s="27"/>
      <c r="M273" s="36"/>
    </row>
    <row r="274" spans="1:13" ht="30">
      <c r="A274" s="31">
        <f t="shared" si="4"/>
        <v>271</v>
      </c>
      <c r="B274" s="32" t="s">
        <v>686</v>
      </c>
      <c r="C274" s="33" t="s">
        <v>1178</v>
      </c>
      <c r="D274" s="33" t="s">
        <v>814</v>
      </c>
      <c r="E274" s="33" t="s">
        <v>670</v>
      </c>
      <c r="F274" s="34" t="s">
        <v>728</v>
      </c>
      <c r="G274" s="45">
        <v>1</v>
      </c>
      <c r="H274" s="52">
        <v>39632</v>
      </c>
      <c r="I274" s="27"/>
      <c r="J274" s="27"/>
      <c r="K274" s="27"/>
      <c r="L274" s="27"/>
      <c r="M274" s="36"/>
    </row>
    <row r="275" spans="1:13" ht="30">
      <c r="A275" s="31">
        <f t="shared" si="4"/>
        <v>272</v>
      </c>
      <c r="B275" s="32" t="s">
        <v>687</v>
      </c>
      <c r="C275" s="33" t="s">
        <v>1178</v>
      </c>
      <c r="D275" s="33" t="s">
        <v>814</v>
      </c>
      <c r="E275" s="33" t="s">
        <v>372</v>
      </c>
      <c r="F275" s="34" t="s">
        <v>728</v>
      </c>
      <c r="G275" s="45">
        <v>1</v>
      </c>
      <c r="H275" s="52">
        <v>39632</v>
      </c>
      <c r="I275" s="27"/>
      <c r="J275" s="27"/>
      <c r="K275" s="27"/>
      <c r="L275" s="27"/>
      <c r="M275" s="36"/>
    </row>
    <row r="276" spans="1:13" ht="15">
      <c r="A276" s="31">
        <f t="shared" si="4"/>
        <v>273</v>
      </c>
      <c r="B276" s="32" t="s">
        <v>688</v>
      </c>
      <c r="C276" s="33" t="s">
        <v>1143</v>
      </c>
      <c r="D276" s="33" t="s">
        <v>941</v>
      </c>
      <c r="E276" s="33" t="s">
        <v>362</v>
      </c>
      <c r="F276" s="34" t="s">
        <v>777</v>
      </c>
      <c r="G276" s="45">
        <v>1</v>
      </c>
      <c r="H276" s="52">
        <v>39671</v>
      </c>
      <c r="I276" s="27"/>
      <c r="J276" s="27"/>
      <c r="K276" s="27"/>
      <c r="L276" s="27"/>
      <c r="M276" s="36"/>
    </row>
    <row r="277" spans="1:13" ht="15">
      <c r="A277" s="31">
        <f t="shared" si="4"/>
        <v>274</v>
      </c>
      <c r="B277" s="32" t="s">
        <v>689</v>
      </c>
      <c r="C277" s="33" t="s">
        <v>1161</v>
      </c>
      <c r="D277" s="33" t="s">
        <v>833</v>
      </c>
      <c r="E277" s="33" t="s">
        <v>362</v>
      </c>
      <c r="F277" s="34" t="s">
        <v>351</v>
      </c>
      <c r="G277" s="45">
        <v>1</v>
      </c>
      <c r="H277" s="52">
        <v>39699</v>
      </c>
      <c r="I277" s="27"/>
      <c r="J277" s="27"/>
      <c r="K277" s="27"/>
      <c r="L277" s="27"/>
      <c r="M277" s="36"/>
    </row>
    <row r="278" spans="1:13" ht="15">
      <c r="A278" s="31">
        <f t="shared" si="4"/>
        <v>275</v>
      </c>
      <c r="B278" s="32" t="s">
        <v>690</v>
      </c>
      <c r="C278" s="33" t="s">
        <v>1124</v>
      </c>
      <c r="D278" s="33" t="s">
        <v>109</v>
      </c>
      <c r="E278" s="33" t="s">
        <v>365</v>
      </c>
      <c r="F278" s="34" t="s">
        <v>354</v>
      </c>
      <c r="G278" s="45">
        <v>1</v>
      </c>
      <c r="H278" s="52">
        <v>39703</v>
      </c>
      <c r="I278" s="27"/>
      <c r="J278" s="27"/>
      <c r="K278" s="27"/>
      <c r="L278" s="27"/>
      <c r="M278" s="36"/>
    </row>
    <row r="279" spans="1:13" ht="15">
      <c r="A279" s="31">
        <f t="shared" si="4"/>
        <v>276</v>
      </c>
      <c r="B279" s="32" t="s">
        <v>692</v>
      </c>
      <c r="C279" s="33" t="s">
        <v>1125</v>
      </c>
      <c r="D279" s="33" t="s">
        <v>883</v>
      </c>
      <c r="E279" s="33" t="s">
        <v>372</v>
      </c>
      <c r="F279" s="34" t="s">
        <v>718</v>
      </c>
      <c r="G279" s="45">
        <v>1</v>
      </c>
      <c r="H279" s="52">
        <v>39707</v>
      </c>
      <c r="I279" s="27"/>
      <c r="J279" s="27"/>
      <c r="K279" s="27"/>
      <c r="L279" s="27"/>
      <c r="M279" s="36"/>
    </row>
    <row r="280" spans="1:13" ht="15">
      <c r="A280" s="31">
        <f t="shared" si="4"/>
        <v>277</v>
      </c>
      <c r="B280" s="32" t="s">
        <v>691</v>
      </c>
      <c r="C280" s="33" t="s">
        <v>1043</v>
      </c>
      <c r="D280" s="33" t="s">
        <v>876</v>
      </c>
      <c r="E280" s="33" t="s">
        <v>394</v>
      </c>
      <c r="F280" s="34" t="s">
        <v>354</v>
      </c>
      <c r="G280" s="45">
        <v>1</v>
      </c>
      <c r="H280" s="52">
        <v>39708</v>
      </c>
      <c r="I280" s="27"/>
      <c r="J280" s="27"/>
      <c r="K280" s="27"/>
      <c r="L280" s="27"/>
      <c r="M280" s="36"/>
    </row>
    <row r="281" spans="1:13" ht="15">
      <c r="A281" s="31">
        <f t="shared" si="4"/>
        <v>278</v>
      </c>
      <c r="B281" s="32" t="s">
        <v>694</v>
      </c>
      <c r="C281" s="33" t="s">
        <v>1126</v>
      </c>
      <c r="D281" s="33" t="s">
        <v>934</v>
      </c>
      <c r="E281" s="33" t="s">
        <v>362</v>
      </c>
      <c r="F281" s="34" t="s">
        <v>355</v>
      </c>
      <c r="G281" s="45">
        <v>1</v>
      </c>
      <c r="H281" s="52">
        <v>39729</v>
      </c>
      <c r="I281" s="27"/>
      <c r="J281" s="27"/>
      <c r="K281" s="27"/>
      <c r="L281" s="27"/>
      <c r="M281" s="36"/>
    </row>
    <row r="282" spans="1:13" ht="15">
      <c r="A282" s="31">
        <f t="shared" si="4"/>
        <v>279</v>
      </c>
      <c r="B282" s="32" t="s">
        <v>693</v>
      </c>
      <c r="C282" s="33" t="s">
        <v>1044</v>
      </c>
      <c r="D282" s="33" t="s">
        <v>877</v>
      </c>
      <c r="E282" s="33" t="s">
        <v>543</v>
      </c>
      <c r="F282" s="34" t="s">
        <v>354</v>
      </c>
      <c r="G282" s="45">
        <v>1</v>
      </c>
      <c r="H282" s="52">
        <v>39730</v>
      </c>
      <c r="I282" s="27"/>
      <c r="J282" s="27"/>
      <c r="K282" s="27"/>
      <c r="L282" s="27"/>
      <c r="M282" s="36"/>
    </row>
    <row r="283" spans="1:13" ht="15">
      <c r="A283" s="31">
        <f t="shared" si="4"/>
        <v>280</v>
      </c>
      <c r="B283" s="32" t="s">
        <v>696</v>
      </c>
      <c r="C283" s="33" t="s">
        <v>1045</v>
      </c>
      <c r="D283" s="33" t="s">
        <v>834</v>
      </c>
      <c r="E283" s="33" t="s">
        <v>362</v>
      </c>
      <c r="F283" s="34" t="s">
        <v>351</v>
      </c>
      <c r="G283" s="45">
        <v>1</v>
      </c>
      <c r="H283" s="52">
        <v>39736</v>
      </c>
      <c r="I283" s="27"/>
      <c r="J283" s="27"/>
      <c r="K283" s="27"/>
      <c r="L283" s="27"/>
      <c r="M283" s="36"/>
    </row>
    <row r="284" spans="1:13" ht="15">
      <c r="A284" s="31">
        <f t="shared" si="4"/>
        <v>281</v>
      </c>
      <c r="B284" s="32" t="s">
        <v>695</v>
      </c>
      <c r="C284" s="33" t="s">
        <v>1046</v>
      </c>
      <c r="D284" s="33" t="s">
        <v>1209</v>
      </c>
      <c r="E284" s="33" t="s">
        <v>362</v>
      </c>
      <c r="F284" s="34" t="s">
        <v>724</v>
      </c>
      <c r="G284" s="45">
        <v>1</v>
      </c>
      <c r="H284" s="52">
        <v>39737</v>
      </c>
      <c r="I284" s="27"/>
      <c r="J284" s="27"/>
      <c r="K284" s="27"/>
      <c r="L284" s="27"/>
      <c r="M284" s="36"/>
    </row>
    <row r="285" spans="1:13" ht="15">
      <c r="A285" s="31">
        <f t="shared" si="4"/>
        <v>282</v>
      </c>
      <c r="B285" s="32" t="s">
        <v>697</v>
      </c>
      <c r="C285" s="33" t="s">
        <v>698</v>
      </c>
      <c r="D285" s="33" t="s">
        <v>921</v>
      </c>
      <c r="E285" s="33" t="s">
        <v>699</v>
      </c>
      <c r="F285" s="34" t="s">
        <v>725</v>
      </c>
      <c r="G285" s="45">
        <v>1</v>
      </c>
      <c r="H285" s="52">
        <v>39762</v>
      </c>
      <c r="I285" s="27"/>
      <c r="J285" s="27"/>
      <c r="K285" s="27"/>
      <c r="L285" s="27"/>
      <c r="M285" s="36"/>
    </row>
    <row r="286" spans="1:13" ht="15">
      <c r="A286" s="31">
        <f t="shared" si="4"/>
        <v>283</v>
      </c>
      <c r="B286" s="32" t="s">
        <v>700</v>
      </c>
      <c r="C286" s="33" t="s">
        <v>1046</v>
      </c>
      <c r="D286" s="33" t="s">
        <v>1209</v>
      </c>
      <c r="E286" s="33" t="s">
        <v>362</v>
      </c>
      <c r="F286" s="34" t="s">
        <v>727</v>
      </c>
      <c r="G286" s="45">
        <v>1</v>
      </c>
      <c r="H286" s="52">
        <v>39790</v>
      </c>
      <c r="I286" s="27"/>
      <c r="J286" s="27"/>
      <c r="K286" s="27"/>
      <c r="L286" s="27"/>
      <c r="M286" s="36"/>
    </row>
    <row r="287" spans="1:13" ht="15">
      <c r="A287" s="31">
        <f t="shared" si="4"/>
        <v>284</v>
      </c>
      <c r="B287" s="43" t="s">
        <v>703</v>
      </c>
      <c r="C287" s="33" t="s">
        <v>1258</v>
      </c>
      <c r="D287" s="33" t="s">
        <v>1208</v>
      </c>
      <c r="E287" s="33" t="s">
        <v>372</v>
      </c>
      <c r="F287" s="34" t="s">
        <v>724</v>
      </c>
      <c r="G287" s="45">
        <v>1</v>
      </c>
      <c r="H287" s="52">
        <v>39790</v>
      </c>
      <c r="I287" s="27"/>
      <c r="J287" s="27"/>
      <c r="K287" s="27"/>
      <c r="L287" s="27"/>
      <c r="M287" s="36"/>
    </row>
    <row r="288" spans="1:13" ht="30">
      <c r="A288" s="31">
        <f t="shared" si="4"/>
        <v>285</v>
      </c>
      <c r="B288" s="32" t="s">
        <v>701</v>
      </c>
      <c r="C288" s="33" t="s">
        <v>1127</v>
      </c>
      <c r="D288" s="33" t="s">
        <v>942</v>
      </c>
      <c r="E288" s="33" t="s">
        <v>362</v>
      </c>
      <c r="F288" s="33" t="s">
        <v>702</v>
      </c>
      <c r="G288" s="45">
        <v>1</v>
      </c>
      <c r="H288" s="52">
        <v>39791</v>
      </c>
      <c r="I288" s="27"/>
      <c r="J288" s="27"/>
      <c r="K288" s="27"/>
      <c r="L288" s="27"/>
      <c r="M288" s="36"/>
    </row>
    <row r="289" spans="1:13" ht="15">
      <c r="A289" s="31">
        <f t="shared" si="4"/>
        <v>286</v>
      </c>
      <c r="B289" s="37" t="s">
        <v>360</v>
      </c>
      <c r="C289" s="33" t="s">
        <v>361</v>
      </c>
      <c r="D289" s="33" t="s">
        <v>959</v>
      </c>
      <c r="E289" s="38" t="s">
        <v>362</v>
      </c>
      <c r="F289" s="34" t="s">
        <v>711</v>
      </c>
      <c r="G289" s="45">
        <v>1</v>
      </c>
      <c r="H289" s="45" t="str">
        <f>MID(B289,4,9)</f>
        <v>S DATA FI</v>
      </c>
      <c r="I289" s="27"/>
      <c r="J289" s="27"/>
      <c r="K289" s="27"/>
      <c r="L289" s="27"/>
      <c r="M289" s="36"/>
    </row>
    <row r="290" spans="1:13" ht="15">
      <c r="A290" s="31">
        <f t="shared" si="4"/>
        <v>287</v>
      </c>
      <c r="B290" s="53" t="s">
        <v>1187</v>
      </c>
      <c r="C290" s="50" t="s">
        <v>1185</v>
      </c>
      <c r="D290" s="54" t="s">
        <v>1271</v>
      </c>
      <c r="E290" s="55" t="s">
        <v>1186</v>
      </c>
      <c r="F290" s="55" t="s">
        <v>354</v>
      </c>
      <c r="G290" s="50">
        <v>1</v>
      </c>
      <c r="H290" s="56">
        <v>41541</v>
      </c>
      <c r="I290" s="26"/>
      <c r="J290" s="26"/>
      <c r="K290" s="26"/>
      <c r="L290" s="26"/>
      <c r="M290" s="26"/>
    </row>
    <row r="291" spans="1:13" ht="30">
      <c r="A291" s="31">
        <f>IF(AND(NOT(ISERR(FIND($J$4,#REF!))),NOT(ISERR(FIND($J$5,#REF!))),NOT(ISERR(FIND($J$6,#REF!))),NOT(ISERR(FIND($J$7,#REF!))) ),A290+1,A290)</f>
        <v>287</v>
      </c>
      <c r="B291" s="50" t="s">
        <v>1275</v>
      </c>
      <c r="C291" s="55" t="s">
        <v>1272</v>
      </c>
      <c r="D291" s="55" t="str">
        <f>LOWER(C291)</f>
        <v>usually resident population by broad age bands (administrative geographies)</v>
      </c>
      <c r="E291" s="55" t="s">
        <v>1274</v>
      </c>
      <c r="F291" s="55" t="s">
        <v>354</v>
      </c>
      <c r="G291" s="50">
        <v>1</v>
      </c>
      <c r="H291" s="56">
        <v>41669</v>
      </c>
      <c r="I291" s="26"/>
      <c r="J291" s="26"/>
      <c r="K291" s="26"/>
      <c r="L291" s="26"/>
      <c r="M291" s="26"/>
    </row>
    <row r="292" spans="1:13" ht="30">
      <c r="A292" s="31">
        <f>IF(AND(NOT(ISERR(FIND($J$4,#REF!))),NOT(ISERR(FIND($J$5,#REF!))),NOT(ISERR(FIND($J$6,#REF!))),NOT(ISERR(FIND($J$7,#REF!))) ),A291+1,A291)</f>
        <v>287</v>
      </c>
      <c r="B292" s="50" t="s">
        <v>1275</v>
      </c>
      <c r="C292" s="55" t="s">
        <v>1273</v>
      </c>
      <c r="D292" s="55" t="str">
        <f>LOWER(C292)</f>
        <v>usually resident population and households (administrative geographies)</v>
      </c>
      <c r="E292" s="55" t="s">
        <v>1274</v>
      </c>
      <c r="F292" s="55" t="s">
        <v>354</v>
      </c>
      <c r="G292" s="50">
        <v>1</v>
      </c>
      <c r="H292" s="56">
        <v>41669</v>
      </c>
      <c r="I292" s="26"/>
      <c r="J292" s="26"/>
      <c r="K292" s="26"/>
      <c r="L292" s="26"/>
      <c r="M292" s="26"/>
    </row>
    <row r="293" spans="1:13" ht="15">
      <c r="A293" s="31">
        <f>IF(AND(NOT(ISERR(FIND($J$4,#REF!))),NOT(ISERR(FIND($J$5,#REF!))),NOT(ISERR(FIND($J$6,#REF!))),NOT(ISERR(FIND($J$7,#REF!))) ),A292+1,A292)</f>
        <v>287</v>
      </c>
      <c r="B293" s="50"/>
      <c r="C293" s="50"/>
      <c r="D293" s="50"/>
      <c r="E293" s="50"/>
      <c r="F293" s="50"/>
      <c r="G293" s="50"/>
      <c r="H293" s="50"/>
      <c r="I293" s="26"/>
      <c r="J293" s="26"/>
      <c r="K293" s="26"/>
      <c r="L293" s="26"/>
      <c r="M293" s="26"/>
    </row>
    <row r="294" spans="1:13" ht="15">
      <c r="A294" s="31">
        <f>IF(AND(NOT(ISERR(FIND($J$4,#REF!))),NOT(ISERR(FIND($J$5,#REF!))),NOT(ISERR(FIND($J$6,#REF!))),NOT(ISERR(FIND($J$7,#REF!))) ),A293+1,A293)</f>
        <v>287</v>
      </c>
      <c r="B294" s="50"/>
      <c r="C294" s="50"/>
      <c r="D294" s="50"/>
      <c r="E294" s="50"/>
      <c r="F294" s="50"/>
      <c r="G294" s="50"/>
      <c r="H294" s="50"/>
      <c r="I294" s="26"/>
      <c r="J294" s="26"/>
      <c r="K294" s="26"/>
      <c r="L294" s="26"/>
      <c r="M294" s="26"/>
    </row>
    <row r="295" spans="1:13" ht="15">
      <c r="A295" s="31">
        <f>IF(AND(NOT(ISERR(FIND($J$4,#REF!))),NOT(ISERR(FIND($J$5,#REF!))),NOT(ISERR(FIND($J$6,#REF!))),NOT(ISERR(FIND($J$7,#REF!))) ),A294+1,A294)</f>
        <v>287</v>
      </c>
      <c r="B295" s="50"/>
      <c r="C295" s="50"/>
      <c r="D295" s="50"/>
      <c r="E295" s="50"/>
      <c r="F295" s="50"/>
      <c r="G295" s="50"/>
      <c r="H295" s="50"/>
      <c r="I295" s="26"/>
      <c r="J295" s="26"/>
      <c r="K295" s="26"/>
      <c r="L295" s="26"/>
      <c r="M295" s="26"/>
    </row>
    <row r="296" spans="1:13" ht="15">
      <c r="A296" s="31">
        <f>IF(AND(NOT(ISERR(FIND($J$4,#REF!))),NOT(ISERR(FIND($J$5,#REF!))),NOT(ISERR(FIND($J$6,#REF!))),NOT(ISERR(FIND($J$7,#REF!))) ),A295+1,A295)</f>
        <v>287</v>
      </c>
      <c r="B296" s="50"/>
      <c r="C296" s="50"/>
      <c r="D296" s="50"/>
      <c r="E296" s="50"/>
      <c r="F296" s="50"/>
      <c r="G296" s="50"/>
      <c r="H296" s="50"/>
      <c r="I296" s="26"/>
      <c r="J296" s="26"/>
      <c r="K296" s="26"/>
      <c r="L296" s="26"/>
      <c r="M296" s="26"/>
    </row>
    <row r="297" spans="1:13" ht="15">
      <c r="A297" s="31">
        <f>IF(AND(NOT(ISERR(FIND($J$4,#REF!))),NOT(ISERR(FIND($J$5,#REF!))),NOT(ISERR(FIND($J$6,#REF!))),NOT(ISERR(FIND($J$7,#REF!))) ),A296+1,A296)</f>
        <v>287</v>
      </c>
      <c r="B297" s="50"/>
      <c r="C297" s="50"/>
      <c r="D297" s="50"/>
      <c r="E297" s="50"/>
      <c r="F297" s="50"/>
      <c r="G297" s="50"/>
      <c r="H297" s="50"/>
      <c r="I297" s="26"/>
      <c r="J297" s="26"/>
      <c r="K297" s="26"/>
      <c r="L297" s="26"/>
      <c r="M297" s="26"/>
    </row>
    <row r="298" spans="1:13" ht="15">
      <c r="A298" s="31">
        <f>IF(AND(NOT(ISERR(FIND($J$4,#REF!))),NOT(ISERR(FIND($J$5,#REF!))),NOT(ISERR(FIND($J$6,#REF!))),NOT(ISERR(FIND($J$7,#REF!))) ),A297+1,A297)</f>
        <v>287</v>
      </c>
      <c r="B298" s="50"/>
      <c r="C298" s="50"/>
      <c r="D298" s="50"/>
      <c r="E298" s="50"/>
      <c r="F298" s="50"/>
      <c r="G298" s="50"/>
      <c r="H298" s="50"/>
      <c r="I298" s="26"/>
      <c r="J298" s="26"/>
      <c r="K298" s="26"/>
      <c r="L298" s="26"/>
      <c r="M298" s="26"/>
    </row>
  </sheetData>
  <phoneticPr fontId="3" type="noConversion"/>
  <printOptions gridLines="1"/>
  <pageMargins left="0.25" right="0.25" top="0.75" bottom="0.75" header="0.3" footer="0.3"/>
  <pageSetup paperSize="8" scale="5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B83"/>
  <sheetViews>
    <sheetView topLeftCell="A60" workbookViewId="0">
      <selection activeCell="B83" sqref="B83"/>
    </sheetView>
  </sheetViews>
  <sheetFormatPr defaultRowHeight="12.75"/>
  <cols>
    <col min="1" max="1" width="15.42578125" customWidth="1"/>
    <col min="2" max="2" width="71.140625" style="9" customWidth="1"/>
  </cols>
  <sheetData>
    <row r="1" spans="1:2">
      <c r="A1" s="1" t="s">
        <v>276</v>
      </c>
    </row>
    <row r="3" spans="1:2">
      <c r="A3" s="7" t="s">
        <v>38</v>
      </c>
      <c r="B3" s="10" t="s">
        <v>106</v>
      </c>
    </row>
    <row r="4" spans="1:2">
      <c r="A4" s="4" t="s">
        <v>142</v>
      </c>
      <c r="B4" s="11" t="s">
        <v>128</v>
      </c>
    </row>
    <row r="5" spans="1:2">
      <c r="A5" s="4" t="s">
        <v>141</v>
      </c>
      <c r="B5" s="11" t="s">
        <v>150</v>
      </c>
    </row>
    <row r="6" spans="1:2">
      <c r="A6" s="4" t="s">
        <v>146</v>
      </c>
      <c r="B6" s="11" t="s">
        <v>124</v>
      </c>
    </row>
    <row r="7" spans="1:2">
      <c r="A7" s="4" t="s">
        <v>140</v>
      </c>
      <c r="B7" s="11" t="s">
        <v>229</v>
      </c>
    </row>
    <row r="8" spans="1:2">
      <c r="A8" s="4" t="s">
        <v>145</v>
      </c>
      <c r="B8" s="11" t="s">
        <v>252</v>
      </c>
    </row>
    <row r="9" spans="1:2" ht="25.5">
      <c r="A9" s="4" t="s">
        <v>143</v>
      </c>
      <c r="B9" s="11" t="s">
        <v>31</v>
      </c>
    </row>
    <row r="10" spans="1:2">
      <c r="A10" s="4" t="s">
        <v>279</v>
      </c>
      <c r="B10" s="11" t="s">
        <v>282</v>
      </c>
    </row>
    <row r="11" spans="1:2" ht="25.5">
      <c r="A11" s="4" t="s">
        <v>147</v>
      </c>
      <c r="B11" s="11" t="s">
        <v>180</v>
      </c>
    </row>
    <row r="12" spans="1:2">
      <c r="A12" s="4" t="s">
        <v>213</v>
      </c>
      <c r="B12" s="11" t="s">
        <v>130</v>
      </c>
    </row>
    <row r="13" spans="1:2">
      <c r="A13" s="4" t="s">
        <v>45</v>
      </c>
      <c r="B13" s="11" t="s">
        <v>7</v>
      </c>
    </row>
    <row r="14" spans="1:2" ht="25.5">
      <c r="A14" s="4" t="s">
        <v>83</v>
      </c>
      <c r="B14" s="11" t="s">
        <v>8</v>
      </c>
    </row>
    <row r="15" spans="1:2" ht="25.5">
      <c r="A15" s="4" t="s">
        <v>144</v>
      </c>
      <c r="B15" s="11" t="s">
        <v>181</v>
      </c>
    </row>
    <row r="16" spans="1:2">
      <c r="A16" s="4" t="s">
        <v>139</v>
      </c>
      <c r="B16" s="11" t="s">
        <v>227</v>
      </c>
    </row>
    <row r="17" spans="1:2">
      <c r="A17" s="4" t="s">
        <v>210</v>
      </c>
      <c r="B17" s="11" t="s">
        <v>253</v>
      </c>
    </row>
    <row r="18" spans="1:2">
      <c r="A18" s="4" t="s">
        <v>74</v>
      </c>
      <c r="B18" s="11" t="s">
        <v>230</v>
      </c>
    </row>
    <row r="19" spans="1:2">
      <c r="A19" s="4" t="s">
        <v>85</v>
      </c>
      <c r="B19" s="11" t="s">
        <v>56</v>
      </c>
    </row>
    <row r="20" spans="1:2" ht="25.5">
      <c r="A20" s="4" t="s">
        <v>111</v>
      </c>
      <c r="B20" s="11" t="s">
        <v>320</v>
      </c>
    </row>
    <row r="21" spans="1:2">
      <c r="A21" s="4" t="s">
        <v>79</v>
      </c>
      <c r="B21" s="11" t="s">
        <v>53</v>
      </c>
    </row>
    <row r="22" spans="1:2" ht="25.5">
      <c r="A22" s="4" t="s">
        <v>134</v>
      </c>
      <c r="B22" s="11" t="s">
        <v>182</v>
      </c>
    </row>
    <row r="23" spans="1:2">
      <c r="A23" s="4" t="s">
        <v>217</v>
      </c>
      <c r="B23" s="11" t="s">
        <v>262</v>
      </c>
    </row>
    <row r="24" spans="1:2" ht="25.5">
      <c r="A24" s="4" t="s">
        <v>156</v>
      </c>
      <c r="B24" s="11" t="s">
        <v>200</v>
      </c>
    </row>
    <row r="25" spans="1:2">
      <c r="A25" s="4" t="s">
        <v>138</v>
      </c>
      <c r="B25" s="11" t="s">
        <v>321</v>
      </c>
    </row>
    <row r="26" spans="1:2">
      <c r="A26" s="4" t="s">
        <v>49</v>
      </c>
      <c r="B26" s="11" t="s">
        <v>286</v>
      </c>
    </row>
    <row r="27" spans="1:2">
      <c r="A27" s="4" t="s">
        <v>75</v>
      </c>
      <c r="B27" s="11" t="s">
        <v>357</v>
      </c>
    </row>
    <row r="28" spans="1:2">
      <c r="A28" s="4" t="s">
        <v>155</v>
      </c>
      <c r="B28" s="11" t="s">
        <v>331</v>
      </c>
    </row>
    <row r="29" spans="1:2" ht="25.5">
      <c r="A29" s="4" t="s">
        <v>80</v>
      </c>
      <c r="B29" s="11" t="s">
        <v>231</v>
      </c>
    </row>
    <row r="30" spans="1:2">
      <c r="A30" s="4" t="s">
        <v>73</v>
      </c>
      <c r="B30" s="11" t="s">
        <v>332</v>
      </c>
    </row>
    <row r="31" spans="1:2">
      <c r="A31" s="4" t="s">
        <v>76</v>
      </c>
      <c r="B31" s="11" t="s">
        <v>333</v>
      </c>
    </row>
    <row r="32" spans="1:2">
      <c r="A32" s="4" t="s">
        <v>211</v>
      </c>
      <c r="B32" s="11" t="s">
        <v>334</v>
      </c>
    </row>
    <row r="33" spans="1:2">
      <c r="A33" s="4" t="s">
        <v>212</v>
      </c>
      <c r="B33" s="11" t="s">
        <v>287</v>
      </c>
    </row>
    <row r="34" spans="1:2">
      <c r="A34" s="4" t="s">
        <v>48</v>
      </c>
      <c r="B34" s="11" t="s">
        <v>335</v>
      </c>
    </row>
    <row r="35" spans="1:2">
      <c r="A35" s="4" t="s">
        <v>78</v>
      </c>
      <c r="B35" s="11" t="s">
        <v>336</v>
      </c>
    </row>
    <row r="36" spans="1:2">
      <c r="A36" s="4" t="s">
        <v>47</v>
      </c>
      <c r="B36" s="11" t="s">
        <v>32</v>
      </c>
    </row>
    <row r="37" spans="1:2">
      <c r="A37" s="4" t="s">
        <v>160</v>
      </c>
      <c r="B37" s="11" t="s">
        <v>232</v>
      </c>
    </row>
    <row r="38" spans="1:2">
      <c r="A38" s="4" t="s">
        <v>77</v>
      </c>
      <c r="B38" s="11" t="s">
        <v>233</v>
      </c>
    </row>
    <row r="39" spans="1:2">
      <c r="A39" s="4" t="s">
        <v>46</v>
      </c>
      <c r="B39" s="11" t="s">
        <v>341</v>
      </c>
    </row>
    <row r="40" spans="1:2">
      <c r="A40" s="4" t="s">
        <v>219</v>
      </c>
      <c r="B40" s="11" t="s">
        <v>61</v>
      </c>
    </row>
    <row r="41" spans="1:2">
      <c r="A41" s="4" t="s">
        <v>164</v>
      </c>
      <c r="B41" s="11" t="s">
        <v>69</v>
      </c>
    </row>
    <row r="42" spans="1:2">
      <c r="A42" s="4" t="s">
        <v>161</v>
      </c>
      <c r="B42" s="11" t="s">
        <v>62</v>
      </c>
    </row>
    <row r="43" spans="1:2">
      <c r="A43" s="4" t="s">
        <v>44</v>
      </c>
      <c r="B43" s="11" t="s">
        <v>70</v>
      </c>
    </row>
    <row r="44" spans="1:2">
      <c r="A44" s="4" t="s">
        <v>81</v>
      </c>
      <c r="B44" s="11" t="s">
        <v>71</v>
      </c>
    </row>
    <row r="45" spans="1:2">
      <c r="A45" s="4" t="s">
        <v>218</v>
      </c>
      <c r="B45" s="11" t="s">
        <v>193</v>
      </c>
    </row>
    <row r="46" spans="1:2">
      <c r="A46" s="4" t="s">
        <v>215</v>
      </c>
      <c r="B46" s="11" t="s">
        <v>308</v>
      </c>
    </row>
    <row r="47" spans="1:2">
      <c r="A47" s="4" t="s">
        <v>82</v>
      </c>
      <c r="B47" s="11" t="s">
        <v>148</v>
      </c>
    </row>
    <row r="48" spans="1:2">
      <c r="A48" s="4" t="s">
        <v>165</v>
      </c>
      <c r="B48" s="11" t="s">
        <v>220</v>
      </c>
    </row>
    <row r="49" spans="1:2">
      <c r="A49" s="4" t="s">
        <v>278</v>
      </c>
      <c r="B49" s="11" t="s">
        <v>72</v>
      </c>
    </row>
    <row r="50" spans="1:2">
      <c r="A50" s="4" t="s">
        <v>131</v>
      </c>
      <c r="B50" s="11" t="s">
        <v>198</v>
      </c>
    </row>
    <row r="51" spans="1:2">
      <c r="A51" s="4" t="s">
        <v>132</v>
      </c>
      <c r="B51" s="11" t="s">
        <v>356</v>
      </c>
    </row>
    <row r="52" spans="1:2">
      <c r="A52" s="4" t="s">
        <v>133</v>
      </c>
      <c r="B52" s="11" t="s">
        <v>197</v>
      </c>
    </row>
    <row r="53" spans="1:2">
      <c r="A53" s="4" t="s">
        <v>163</v>
      </c>
      <c r="B53" s="11" t="s">
        <v>67</v>
      </c>
    </row>
    <row r="54" spans="1:2">
      <c r="A54" s="4" t="s">
        <v>135</v>
      </c>
      <c r="B54" s="11" t="s">
        <v>125</v>
      </c>
    </row>
    <row r="55" spans="1:2">
      <c r="A55" s="4" t="s">
        <v>214</v>
      </c>
      <c r="B55" s="11" t="s">
        <v>126</v>
      </c>
    </row>
    <row r="56" spans="1:2">
      <c r="A56" s="4" t="s">
        <v>84</v>
      </c>
      <c r="B56" s="11" t="s">
        <v>54</v>
      </c>
    </row>
    <row r="57" spans="1:2">
      <c r="A57" s="4" t="s">
        <v>2</v>
      </c>
      <c r="B57" s="11" t="s">
        <v>30</v>
      </c>
    </row>
    <row r="58" spans="1:2">
      <c r="A58" s="4" t="s">
        <v>112</v>
      </c>
      <c r="B58" s="11" t="s">
        <v>55</v>
      </c>
    </row>
    <row r="59" spans="1:2">
      <c r="A59" s="4" t="s">
        <v>216</v>
      </c>
      <c r="B59" s="11" t="s">
        <v>329</v>
      </c>
    </row>
    <row r="60" spans="1:2" ht="25.5">
      <c r="A60" s="4" t="s">
        <v>1</v>
      </c>
      <c r="B60" s="11" t="s">
        <v>243</v>
      </c>
    </row>
    <row r="61" spans="1:2" ht="25.5">
      <c r="A61" s="4" t="s">
        <v>159</v>
      </c>
      <c r="B61" s="11" t="s">
        <v>323</v>
      </c>
    </row>
    <row r="62" spans="1:2">
      <c r="A62" s="4" t="s">
        <v>158</v>
      </c>
      <c r="B62" s="11" t="s">
        <v>244</v>
      </c>
    </row>
    <row r="63" spans="1:2">
      <c r="A63" s="4" t="s">
        <v>157</v>
      </c>
      <c r="B63" s="11" t="s">
        <v>122</v>
      </c>
    </row>
    <row r="64" spans="1:2">
      <c r="A64" s="4" t="s">
        <v>43</v>
      </c>
      <c r="B64" s="11" t="s">
        <v>307</v>
      </c>
    </row>
    <row r="65" spans="1:2" ht="25.5">
      <c r="A65" s="4" t="s">
        <v>162</v>
      </c>
      <c r="B65" s="11" t="s">
        <v>236</v>
      </c>
    </row>
    <row r="66" spans="1:2">
      <c r="A66" s="4" t="s">
        <v>110</v>
      </c>
      <c r="B66" s="11" t="s">
        <v>230</v>
      </c>
    </row>
    <row r="67" spans="1:2">
      <c r="A67" s="4" t="s">
        <v>281</v>
      </c>
      <c r="B67" s="11" t="s">
        <v>34</v>
      </c>
    </row>
    <row r="68" spans="1:2" ht="25.5">
      <c r="A68" s="4" t="s">
        <v>280</v>
      </c>
      <c r="B68" s="11" t="s">
        <v>201</v>
      </c>
    </row>
    <row r="69" spans="1:2">
      <c r="A69" s="4" t="s">
        <v>326</v>
      </c>
      <c r="B69" s="11" t="s">
        <v>293</v>
      </c>
    </row>
    <row r="70" spans="1:2">
      <c r="A70" s="2" t="s">
        <v>17</v>
      </c>
      <c r="B70" s="2" t="s">
        <v>35</v>
      </c>
    </row>
    <row r="71" spans="1:2">
      <c r="A71" s="2" t="s">
        <v>18</v>
      </c>
      <c r="B71" s="2" t="s">
        <v>337</v>
      </c>
    </row>
    <row r="72" spans="1:2">
      <c r="A72" s="2" t="s">
        <v>338</v>
      </c>
      <c r="B72" s="2" t="s">
        <v>40</v>
      </c>
    </row>
    <row r="73" spans="1:2">
      <c r="A73" s="2" t="s">
        <v>339</v>
      </c>
      <c r="B73" s="2" t="s">
        <v>237</v>
      </c>
    </row>
    <row r="74" spans="1:2" ht="25.5">
      <c r="A74" s="2" t="s">
        <v>340</v>
      </c>
      <c r="B74" s="2" t="s">
        <v>129</v>
      </c>
    </row>
    <row r="75" spans="1:2">
      <c r="A75" s="2" t="s">
        <v>108</v>
      </c>
      <c r="B75" s="2" t="s">
        <v>317</v>
      </c>
    </row>
    <row r="76" spans="1:2">
      <c r="A76" s="2" t="s">
        <v>272</v>
      </c>
      <c r="B76" s="2" t="s">
        <v>275</v>
      </c>
    </row>
    <row r="77" spans="1:2">
      <c r="A77" s="2" t="s">
        <v>273</v>
      </c>
      <c r="B77" s="2" t="s">
        <v>352</v>
      </c>
    </row>
    <row r="78" spans="1:2">
      <c r="A78" s="2" t="s">
        <v>274</v>
      </c>
      <c r="B78" s="2" t="s">
        <v>238</v>
      </c>
    </row>
    <row r="79" spans="1:2">
      <c r="A79" s="2" t="s">
        <v>39</v>
      </c>
      <c r="B79" s="2" t="s">
        <v>353</v>
      </c>
    </row>
    <row r="80" spans="1:2">
      <c r="A80" s="2" t="s">
        <v>327</v>
      </c>
      <c r="B80" s="2" t="s">
        <v>319</v>
      </c>
    </row>
    <row r="81" spans="1:2">
      <c r="A81" s="2" t="s">
        <v>41</v>
      </c>
      <c r="B81" s="2" t="s">
        <v>325</v>
      </c>
    </row>
    <row r="82" spans="1:2">
      <c r="A82" s="4" t="s">
        <v>294</v>
      </c>
      <c r="B82" s="11" t="s">
        <v>296</v>
      </c>
    </row>
    <row r="83" spans="1:2">
      <c r="A83" s="4" t="s">
        <v>295</v>
      </c>
      <c r="B83" s="11" t="s">
        <v>20</v>
      </c>
    </row>
  </sheetData>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B12"/>
  <sheetViews>
    <sheetView workbookViewId="0">
      <selection activeCell="B83" sqref="B83"/>
    </sheetView>
  </sheetViews>
  <sheetFormatPr defaultRowHeight="12.75"/>
  <cols>
    <col min="1" max="1" width="16.85546875" customWidth="1"/>
  </cols>
  <sheetData>
    <row r="1" spans="1:2">
      <c r="A1" s="1" t="s">
        <v>277</v>
      </c>
    </row>
    <row r="3" spans="1:2">
      <c r="A3" s="7" t="s">
        <v>38</v>
      </c>
      <c r="B3" s="7" t="s">
        <v>106</v>
      </c>
    </row>
    <row r="4" spans="1:2">
      <c r="A4" t="s">
        <v>136</v>
      </c>
      <c r="B4" s="6" t="s">
        <v>239</v>
      </c>
    </row>
    <row r="5" spans="1:2">
      <c r="A5" t="s">
        <v>137</v>
      </c>
      <c r="B5" s="6" t="s">
        <v>27</v>
      </c>
    </row>
    <row r="6" spans="1:2">
      <c r="A6" t="s">
        <v>86</v>
      </c>
      <c r="B6" s="6" t="s">
        <v>117</v>
      </c>
    </row>
    <row r="7" spans="1:2">
      <c r="A7" t="s">
        <v>113</v>
      </c>
      <c r="B7" s="6" t="s">
        <v>6</v>
      </c>
    </row>
    <row r="8" spans="1:2">
      <c r="A8" t="s">
        <v>228</v>
      </c>
      <c r="B8" s="6" t="s">
        <v>292</v>
      </c>
    </row>
    <row r="9" spans="1:2">
      <c r="A9" t="s">
        <v>313</v>
      </c>
      <c r="B9" s="6" t="s">
        <v>328</v>
      </c>
    </row>
    <row r="10" spans="1:2">
      <c r="A10" t="s">
        <v>263</v>
      </c>
      <c r="B10" s="3" t="s">
        <v>37</v>
      </c>
    </row>
    <row r="11" spans="1:2">
      <c r="A11" t="s">
        <v>3</v>
      </c>
      <c r="B11" s="6" t="s">
        <v>4</v>
      </c>
    </row>
    <row r="12" spans="1:2">
      <c r="A12" t="s">
        <v>42</v>
      </c>
      <c r="B12" s="6" t="s">
        <v>5</v>
      </c>
    </row>
  </sheetData>
  <phoneticPr fontId="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1:B70"/>
  <sheetViews>
    <sheetView workbookViewId="0">
      <selection activeCell="B83" sqref="B83"/>
    </sheetView>
  </sheetViews>
  <sheetFormatPr defaultRowHeight="12.75"/>
  <cols>
    <col min="1" max="1" width="15.7109375" customWidth="1"/>
  </cols>
  <sheetData>
    <row r="1" spans="1:2">
      <c r="A1" s="1" t="s">
        <v>203</v>
      </c>
    </row>
    <row r="3" spans="1:2">
      <c r="A3" s="7" t="s">
        <v>38</v>
      </c>
      <c r="B3" s="7" t="s">
        <v>106</v>
      </c>
    </row>
    <row r="4" spans="1:2">
      <c r="A4" s="5" t="s">
        <v>14</v>
      </c>
      <c r="B4" s="5" t="s">
        <v>13</v>
      </c>
    </row>
    <row r="5" spans="1:2">
      <c r="A5" s="5" t="s">
        <v>358</v>
      </c>
      <c r="B5" s="5" t="s">
        <v>15</v>
      </c>
    </row>
    <row r="6" spans="1:2">
      <c r="A6" s="5" t="s">
        <v>123</v>
      </c>
      <c r="B6" s="5" t="s">
        <v>270</v>
      </c>
    </row>
    <row r="7" spans="1:2">
      <c r="A7" s="5" t="s">
        <v>183</v>
      </c>
      <c r="B7" s="5" t="s">
        <v>271</v>
      </c>
    </row>
    <row r="8" spans="1:2">
      <c r="A8" s="5" t="s">
        <v>185</v>
      </c>
      <c r="B8" s="5" t="s">
        <v>184</v>
      </c>
    </row>
    <row r="9" spans="1:2">
      <c r="A9" s="5" t="s">
        <v>349</v>
      </c>
      <c r="B9" s="5" t="s">
        <v>348</v>
      </c>
    </row>
    <row r="10" spans="1:2">
      <c r="A10" s="5" t="s">
        <v>342</v>
      </c>
      <c r="B10" s="5" t="s">
        <v>350</v>
      </c>
    </row>
    <row r="11" spans="1:2">
      <c r="A11" s="5" t="s">
        <v>222</v>
      </c>
      <c r="B11" s="5" t="s">
        <v>19</v>
      </c>
    </row>
    <row r="12" spans="1:2">
      <c r="A12" s="5" t="s">
        <v>224</v>
      </c>
      <c r="B12" s="5" t="s">
        <v>223</v>
      </c>
    </row>
    <row r="13" spans="1:2">
      <c r="A13" s="5" t="s">
        <v>226</v>
      </c>
      <c r="B13" s="5" t="s">
        <v>225</v>
      </c>
    </row>
    <row r="14" spans="1:2">
      <c r="A14" s="5" t="s">
        <v>167</v>
      </c>
      <c r="B14" s="5" t="s">
        <v>166</v>
      </c>
    </row>
    <row r="15" spans="1:2">
      <c r="A15" s="5" t="s">
        <v>169</v>
      </c>
      <c r="B15" s="5" t="s">
        <v>168</v>
      </c>
    </row>
    <row r="16" spans="1:2">
      <c r="A16" s="5" t="s">
        <v>171</v>
      </c>
      <c r="B16" s="5" t="s">
        <v>170</v>
      </c>
    </row>
    <row r="17" spans="1:2">
      <c r="A17" s="5" t="s">
        <v>173</v>
      </c>
      <c r="B17" s="5" t="s">
        <v>172</v>
      </c>
    </row>
    <row r="18" spans="1:2">
      <c r="A18" s="5" t="s">
        <v>175</v>
      </c>
      <c r="B18" s="5" t="s">
        <v>174</v>
      </c>
    </row>
    <row r="19" spans="1:2">
      <c r="A19" s="5" t="s">
        <v>177</v>
      </c>
      <c r="B19" s="5" t="s">
        <v>176</v>
      </c>
    </row>
    <row r="20" spans="1:2">
      <c r="A20" s="5" t="s">
        <v>179</v>
      </c>
      <c r="B20" s="5" t="s">
        <v>178</v>
      </c>
    </row>
    <row r="21" spans="1:2">
      <c r="A21" s="5" t="s">
        <v>258</v>
      </c>
      <c r="B21" s="5" t="s">
        <v>257</v>
      </c>
    </row>
    <row r="22" spans="1:2">
      <c r="A22" s="5" t="s">
        <v>260</v>
      </c>
      <c r="B22" s="5" t="s">
        <v>259</v>
      </c>
    </row>
    <row r="23" spans="1:2">
      <c r="A23" s="5" t="s">
        <v>261</v>
      </c>
      <c r="B23" s="5" t="s">
        <v>290</v>
      </c>
    </row>
    <row r="24" spans="1:2">
      <c r="A24" s="5" t="s">
        <v>235</v>
      </c>
      <c r="B24" s="5" t="s">
        <v>234</v>
      </c>
    </row>
    <row r="25" spans="1:2">
      <c r="A25" s="5" t="s">
        <v>9</v>
      </c>
      <c r="B25" s="5" t="s">
        <v>33</v>
      </c>
    </row>
    <row r="26" spans="1:2">
      <c r="A26" s="5" t="s">
        <v>344</v>
      </c>
      <c r="B26" s="5" t="s">
        <v>343</v>
      </c>
    </row>
    <row r="27" spans="1:2">
      <c r="A27" s="5" t="s">
        <v>345</v>
      </c>
      <c r="B27" s="5" t="s">
        <v>291</v>
      </c>
    </row>
    <row r="28" spans="1:2">
      <c r="A28" s="5" t="s">
        <v>347</v>
      </c>
      <c r="B28" s="5" t="s">
        <v>346</v>
      </c>
    </row>
    <row r="29" spans="1:2">
      <c r="A29" s="5" t="s">
        <v>66</v>
      </c>
      <c r="B29" s="5" t="s">
        <v>65</v>
      </c>
    </row>
    <row r="30" spans="1:2">
      <c r="A30" s="5" t="s">
        <v>206</v>
      </c>
      <c r="B30" s="5" t="s">
        <v>205</v>
      </c>
    </row>
    <row r="31" spans="1:2">
      <c r="A31" s="5" t="s">
        <v>208</v>
      </c>
      <c r="B31" s="5" t="s">
        <v>207</v>
      </c>
    </row>
    <row r="32" spans="1:2">
      <c r="A32" s="5" t="s">
        <v>151</v>
      </c>
      <c r="B32" s="5" t="s">
        <v>68</v>
      </c>
    </row>
    <row r="33" spans="1:2">
      <c r="A33" s="5" t="s">
        <v>153</v>
      </c>
      <c r="B33" s="5" t="s">
        <v>152</v>
      </c>
    </row>
    <row r="34" spans="1:2">
      <c r="A34" s="5" t="s">
        <v>247</v>
      </c>
      <c r="B34" s="5" t="s">
        <v>154</v>
      </c>
    </row>
    <row r="35" spans="1:2">
      <c r="A35" s="5" t="s">
        <v>51</v>
      </c>
      <c r="B35" s="5" t="s">
        <v>50</v>
      </c>
    </row>
    <row r="36" spans="1:2">
      <c r="A36" s="5" t="s">
        <v>93</v>
      </c>
      <c r="B36" s="5" t="s">
        <v>92</v>
      </c>
    </row>
    <row r="37" spans="1:2">
      <c r="A37" s="5" t="s">
        <v>94</v>
      </c>
      <c r="B37" s="5" t="s">
        <v>22</v>
      </c>
    </row>
    <row r="38" spans="1:2">
      <c r="A38" s="5" t="s">
        <v>96</v>
      </c>
      <c r="B38" s="5" t="s">
        <v>95</v>
      </c>
    </row>
    <row r="39" spans="1:2">
      <c r="A39" s="5" t="s">
        <v>98</v>
      </c>
      <c r="B39" s="5" t="s">
        <v>97</v>
      </c>
    </row>
    <row r="40" spans="1:2">
      <c r="A40" s="5" t="s">
        <v>100</v>
      </c>
      <c r="B40" s="5" t="s">
        <v>99</v>
      </c>
    </row>
    <row r="41" spans="1:2">
      <c r="A41" s="5" t="s">
        <v>102</v>
      </c>
      <c r="B41" s="5" t="s">
        <v>101</v>
      </c>
    </row>
    <row r="42" spans="1:2">
      <c r="A42" s="5" t="s">
        <v>103</v>
      </c>
      <c r="B42" s="5" t="s">
        <v>310</v>
      </c>
    </row>
    <row r="43" spans="1:2">
      <c r="A43" s="5" t="s">
        <v>105</v>
      </c>
      <c r="B43" s="5" t="s">
        <v>104</v>
      </c>
    </row>
    <row r="44" spans="1:2">
      <c r="A44" s="5" t="s">
        <v>11</v>
      </c>
      <c r="B44" s="5" t="s">
        <v>10</v>
      </c>
    </row>
    <row r="45" spans="1:2">
      <c r="A45" s="5" t="s">
        <v>58</v>
      </c>
      <c r="B45" s="5" t="s">
        <v>12</v>
      </c>
    </row>
    <row r="46" spans="1:2">
      <c r="A46" s="5" t="s">
        <v>59</v>
      </c>
      <c r="B46" s="5" t="s">
        <v>311</v>
      </c>
    </row>
    <row r="47" spans="1:2">
      <c r="A47" s="5" t="s">
        <v>60</v>
      </c>
      <c r="B47" s="5" t="s">
        <v>312</v>
      </c>
    </row>
    <row r="48" spans="1:2">
      <c r="A48" s="5" t="s">
        <v>114</v>
      </c>
      <c r="B48" s="5" t="s">
        <v>149</v>
      </c>
    </row>
    <row r="49" spans="1:2">
      <c r="A49" s="5" t="s">
        <v>116</v>
      </c>
      <c r="B49" s="5" t="s">
        <v>115</v>
      </c>
    </row>
    <row r="50" spans="1:2">
      <c r="A50" s="5" t="s">
        <v>120</v>
      </c>
      <c r="B50" s="5" t="s">
        <v>119</v>
      </c>
    </row>
    <row r="51" spans="1:2">
      <c r="A51" s="5" t="s">
        <v>121</v>
      </c>
      <c r="B51" s="5" t="s">
        <v>245</v>
      </c>
    </row>
    <row r="52" spans="1:2">
      <c r="A52" s="5" t="s">
        <v>88</v>
      </c>
      <c r="B52" s="5" t="s">
        <v>87</v>
      </c>
    </row>
    <row r="53" spans="1:2">
      <c r="A53" s="5" t="s">
        <v>89</v>
      </c>
      <c r="B53" s="5" t="s">
        <v>330</v>
      </c>
    </row>
    <row r="54" spans="1:2">
      <c r="A54" s="5" t="s">
        <v>255</v>
      </c>
      <c r="B54" s="5" t="s">
        <v>254</v>
      </c>
    </row>
    <row r="55" spans="1:2">
      <c r="A55" s="5" t="s">
        <v>256</v>
      </c>
      <c r="B55" s="5" t="s">
        <v>246</v>
      </c>
    </row>
    <row r="56" spans="1:2">
      <c r="A56" s="5" t="s">
        <v>289</v>
      </c>
      <c r="B56" s="5" t="s">
        <v>288</v>
      </c>
    </row>
    <row r="57" spans="1:2">
      <c r="A57" s="5" t="s">
        <v>298</v>
      </c>
      <c r="B57" s="5" t="s">
        <v>297</v>
      </c>
    </row>
    <row r="58" spans="1:2">
      <c r="A58" s="5" t="s">
        <v>300</v>
      </c>
      <c r="B58" s="5" t="s">
        <v>299</v>
      </c>
    </row>
    <row r="59" spans="1:2">
      <c r="A59" s="5" t="s">
        <v>302</v>
      </c>
      <c r="B59" s="5" t="s">
        <v>301</v>
      </c>
    </row>
    <row r="60" spans="1:2">
      <c r="A60" s="5" t="s">
        <v>304</v>
      </c>
      <c r="B60" s="5" t="s">
        <v>303</v>
      </c>
    </row>
    <row r="61" spans="1:2">
      <c r="A61" s="5" t="s">
        <v>306</v>
      </c>
      <c r="B61" s="5" t="s">
        <v>305</v>
      </c>
    </row>
    <row r="62" spans="1:2">
      <c r="A62" s="5" t="s">
        <v>241</v>
      </c>
      <c r="B62" s="5" t="s">
        <v>240</v>
      </c>
    </row>
    <row r="63" spans="1:2">
      <c r="A63" s="5" t="s">
        <v>91</v>
      </c>
      <c r="B63" s="5" t="s">
        <v>242</v>
      </c>
    </row>
    <row r="64" spans="1:2">
      <c r="A64" s="5" t="s">
        <v>64</v>
      </c>
      <c r="B64" s="5" t="s">
        <v>63</v>
      </c>
    </row>
    <row r="65" spans="1:2">
      <c r="A65" t="s">
        <v>189</v>
      </c>
      <c r="B65" t="s">
        <v>190</v>
      </c>
    </row>
    <row r="66" spans="1:2">
      <c r="A66" s="5" t="s">
        <v>284</v>
      </c>
      <c r="B66" s="5" t="s">
        <v>283</v>
      </c>
    </row>
    <row r="67" spans="1:2">
      <c r="A67" s="5" t="s">
        <v>285</v>
      </c>
      <c r="B67" s="5" t="s">
        <v>12</v>
      </c>
    </row>
    <row r="68" spans="1:2">
      <c r="A68" s="5" t="s">
        <v>194</v>
      </c>
      <c r="B68" s="5" t="s">
        <v>195</v>
      </c>
    </row>
    <row r="69" spans="1:2">
      <c r="A69" s="5" t="s">
        <v>196</v>
      </c>
      <c r="B69" s="5" t="s">
        <v>21</v>
      </c>
    </row>
    <row r="70" spans="1:2">
      <c r="A70" t="s">
        <v>187</v>
      </c>
      <c r="B70" t="s">
        <v>188</v>
      </c>
    </row>
  </sheetData>
  <phoneticPr fontId="3"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A16"/>
  <sheetViews>
    <sheetView workbookViewId="0">
      <selection activeCell="B83" sqref="B83"/>
    </sheetView>
  </sheetViews>
  <sheetFormatPr defaultRowHeight="12.75"/>
  <cols>
    <col min="1" max="1" width="128.42578125" style="9" customWidth="1"/>
  </cols>
  <sheetData>
    <row r="1" spans="1:1">
      <c r="A1" s="8" t="s">
        <v>16</v>
      </c>
    </row>
    <row r="3" spans="1:1">
      <c r="A3" s="10" t="s">
        <v>204</v>
      </c>
    </row>
    <row r="4" spans="1:1" ht="25.5">
      <c r="A4" s="9" t="s">
        <v>36</v>
      </c>
    </row>
    <row r="7" spans="1:1">
      <c r="A7" s="10" t="s">
        <v>250</v>
      </c>
    </row>
    <row r="8" spans="1:1" ht="51">
      <c r="A8" s="9" t="s">
        <v>248</v>
      </c>
    </row>
    <row r="11" spans="1:1">
      <c r="A11" s="10" t="s">
        <v>249</v>
      </c>
    </row>
    <row r="12" spans="1:1">
      <c r="A12" s="9" t="s">
        <v>127</v>
      </c>
    </row>
    <row r="15" spans="1:1">
      <c r="A15" s="10" t="s">
        <v>191</v>
      </c>
    </row>
    <row r="16" spans="1:1" ht="25.5">
      <c r="A16" s="9" t="s">
        <v>186</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Find table</vt:lpstr>
      <vt:lpstr>List of tables</vt:lpstr>
      <vt:lpstr>CAS Tables</vt:lpstr>
      <vt:lpstr>CAS Theme Tables</vt:lpstr>
      <vt:lpstr>Univariate Tables</vt:lpstr>
      <vt:lpstr>Notes to Tables</vt:lpstr>
      <vt:lpstr>'Find table'!Print_Area</vt:lpstr>
      <vt:lpstr>'List of tables'!Print_Area</vt:lpstr>
      <vt:lpstr>'Find table'!Print_Titles</vt:lpstr>
      <vt:lpstr>'List of tables'!Print_Titles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Census Office - NISRA</dc:creator>
  <cp:lastModifiedBy>Census Office - NISRA</cp:lastModifiedBy>
  <cp:lastPrinted>2017-02-13T11:18:44Z</cp:lastPrinted>
  <dcterms:created xsi:type="dcterms:W3CDTF">2002-04-03T15:37:49Z</dcterms:created>
  <dcterms:modified xsi:type="dcterms:W3CDTF">2017-02-13T11:18:51Z</dcterms:modified>
</cp:coreProperties>
</file>