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18.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1455102\Desktop\"/>
    </mc:Choice>
  </mc:AlternateContent>
  <xr:revisionPtr revIDLastSave="0" documentId="13_ncr:1_{B61ED9F0-CA25-4C10-B64C-D0964C94B9EA}" xr6:coauthVersionLast="47" xr6:coauthVersionMax="47" xr10:uidLastSave="{00000000-0000-0000-0000-000000000000}"/>
  <bookViews>
    <workbookView xWindow="-120" yWindow="-120" windowWidth="29040" windowHeight="15840" xr2:uid="{00000000-000D-0000-FFFF-FFFF00000000}"/>
  </bookViews>
  <sheets>
    <sheet name="Contents" sheetId="7" r:id="rId1"/>
    <sheet name="Background" sheetId="9" r:id="rId2"/>
    <sheet name="Definitions" sheetId="27" r:id="rId3"/>
    <sheet name="T1" sheetId="43" r:id="rId4"/>
    <sheet name="T2" sheetId="29" r:id="rId5"/>
    <sheet name="C1" sheetId="30" r:id="rId6"/>
    <sheet name="C2" sheetId="90" r:id="rId7"/>
    <sheet name="C3" sheetId="31" r:id="rId8"/>
    <sheet name="T3" sheetId="71" r:id="rId9"/>
    <sheet name="T4" sheetId="73" r:id="rId10"/>
    <sheet name="C4" sheetId="33" r:id="rId11"/>
    <sheet name="C5" sheetId="86" r:id="rId12"/>
    <sheet name="C6" sheetId="34" r:id="rId13"/>
    <sheet name="T5" sheetId="83" r:id="rId14"/>
    <sheet name="T6" sheetId="35" r:id="rId15"/>
    <sheet name="C7" sheetId="69" r:id="rId16"/>
    <sheet name="C8" sheetId="46" r:id="rId17"/>
    <sheet name="C9" sheetId="67" r:id="rId18"/>
    <sheet name="T7" sheetId="56" r:id="rId19"/>
    <sheet name="C10" sheetId="38" r:id="rId20"/>
    <sheet name="T8" sheetId="42" r:id="rId21"/>
    <sheet name="T9" sheetId="55" r:id="rId22"/>
    <sheet name="C11" sheetId="36" r:id="rId23"/>
    <sheet name="C12" sheetId="81" r:id="rId24"/>
    <sheet name="T10" sheetId="89" r:id="rId25"/>
    <sheet name="T11" sheetId="57" r:id="rId26"/>
    <sheet name="C13" sheetId="47" r:id="rId27"/>
    <sheet name="C14" sheetId="84" r:id="rId28"/>
    <sheet name="C15" sheetId="88" r:id="rId29"/>
    <sheet name="T12" sheetId="64" r:id="rId30"/>
    <sheet name="T13" sheetId="101" r:id="rId31"/>
    <sheet name="C16" sheetId="85" r:id="rId32"/>
    <sheet name="T14" sheetId="93" r:id="rId33"/>
    <sheet name="T15" sheetId="102" r:id="rId34"/>
    <sheet name="T16" sheetId="105" r:id="rId35"/>
    <sheet name="T17" sheetId="103" r:id="rId36"/>
    <sheet name="T18" sheetId="106" r:id="rId37"/>
    <sheet name="T19" sheetId="108" r:id="rId38"/>
    <sheet name="T20" sheetId="54" r:id="rId39"/>
    <sheet name="C17" sheetId="53" r:id="rId40"/>
    <sheet name="T21" sheetId="58" r:id="rId41"/>
    <sheet name="C18" sheetId="48" r:id="rId42"/>
    <sheet name="T22" sheetId="41" r:id="rId43"/>
  </sheets>
  <definedNames>
    <definedName name="_ftn1" localSheetId="1">Background!#REF!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 i="108" l="1"/>
  <c r="D5" i="29"/>
  <c r="D6" i="29" s="1"/>
  <c r="T20" i="108" l="1"/>
  <c r="T12" i="108"/>
  <c r="T9" i="108"/>
  <c r="T8" i="108"/>
  <c r="R18" i="108"/>
  <c r="R17" i="108"/>
  <c r="P17" i="108"/>
  <c r="P14" i="108"/>
  <c r="O14" i="108"/>
  <c r="R13" i="108"/>
  <c r="Q13" i="108"/>
  <c r="O13" i="108"/>
  <c r="R12" i="108"/>
  <c r="Q12" i="108"/>
  <c r="O12" i="108"/>
  <c r="P11" i="108"/>
  <c r="O11" i="108"/>
  <c r="P10" i="108"/>
  <c r="O10" i="108"/>
  <c r="P9" i="108"/>
  <c r="P8" i="108"/>
  <c r="O8" i="108"/>
  <c r="P7" i="108"/>
  <c r="Q6" i="108"/>
  <c r="O6" i="108"/>
  <c r="O5" i="108"/>
  <c r="Q4" i="108"/>
  <c r="T7" i="108"/>
  <c r="R9" i="108"/>
  <c r="R10" i="108"/>
  <c r="R11" i="108"/>
  <c r="P12" i="108"/>
  <c r="R14" i="108"/>
  <c r="P15" i="108"/>
  <c r="Q15" i="108"/>
  <c r="T15" i="108"/>
  <c r="O15" i="108"/>
  <c r="O17" i="108"/>
  <c r="P18" i="108"/>
  <c r="Q20" i="108"/>
  <c r="O4" i="108" l="1"/>
  <c r="T13" i="108"/>
  <c r="Q5" i="108"/>
  <c r="R4" i="108"/>
  <c r="P20" i="108"/>
  <c r="Q8" i="108"/>
  <c r="Q17" i="108"/>
  <c r="P5" i="108"/>
  <c r="R20" i="108"/>
  <c r="O20" i="108"/>
  <c r="Q18" i="108"/>
  <c r="P13" i="108"/>
  <c r="O9" i="108"/>
  <c r="T10" i="108"/>
  <c r="T14" i="108"/>
  <c r="T4" i="108"/>
  <c r="T6" i="108"/>
  <c r="O18" i="108"/>
  <c r="O7" i="108"/>
  <c r="P4" i="108"/>
  <c r="T11" i="108"/>
  <c r="T5" i="108"/>
  <c r="S18" i="108"/>
  <c r="P6" i="108"/>
  <c r="R6" i="108"/>
  <c r="T18" i="108"/>
  <c r="T17" i="108"/>
  <c r="Q14" i="108"/>
  <c r="Q11" i="108"/>
  <c r="Q10" i="108"/>
  <c r="R7" i="108"/>
  <c r="Q7" i="108"/>
  <c r="S12" i="108"/>
  <c r="Q9" i="108"/>
  <c r="R8" i="108"/>
  <c r="R5" i="108"/>
  <c r="S17" i="108" l="1"/>
  <c r="S11" i="108"/>
  <c r="S4" i="108"/>
  <c r="S5" i="108"/>
  <c r="S13" i="108"/>
  <c r="S15" i="108"/>
  <c r="S20" i="108"/>
  <c r="S7" i="108"/>
  <c r="S8" i="108"/>
  <c r="S14" i="108"/>
  <c r="S6" i="108"/>
  <c r="S10" i="108"/>
  <c r="S9" i="108"/>
  <c r="R18" i="106" l="1"/>
  <c r="R10" i="106"/>
  <c r="R7" i="106"/>
  <c r="R5" i="106"/>
  <c r="R12" i="106"/>
  <c r="Q13" i="106"/>
  <c r="Q9" i="106"/>
  <c r="Q7" i="106"/>
  <c r="Q5" i="106"/>
  <c r="P18" i="106"/>
  <c r="P12" i="106"/>
  <c r="P9" i="106"/>
  <c r="P7" i="106"/>
  <c r="P5" i="106"/>
  <c r="P13" i="106"/>
  <c r="P10" i="106"/>
  <c r="O18" i="106"/>
  <c r="O12" i="106"/>
  <c r="O10" i="106"/>
  <c r="O9" i="106"/>
  <c r="O7" i="106"/>
  <c r="Q10" i="106"/>
  <c r="O13" i="106"/>
  <c r="L22" i="105"/>
  <c r="L17" i="105"/>
  <c r="L13" i="105"/>
  <c r="K22" i="105"/>
  <c r="K17" i="105"/>
  <c r="K13" i="105"/>
  <c r="K8" i="105"/>
  <c r="M18" i="93"/>
  <c r="M14" i="93"/>
  <c r="M6" i="93"/>
  <c r="N24" i="93"/>
  <c r="N18" i="93"/>
  <c r="N17" i="93"/>
  <c r="N15" i="93"/>
  <c r="N12" i="93"/>
  <c r="L24" i="93"/>
  <c r="L14" i="93"/>
  <c r="L6" i="93"/>
  <c r="K26" i="93"/>
  <c r="L26" i="93"/>
  <c r="K20" i="93" l="1"/>
  <c r="K18" i="101"/>
  <c r="K8" i="93"/>
  <c r="K12" i="93"/>
  <c r="I14" i="102"/>
  <c r="I23" i="102"/>
  <c r="L6" i="101"/>
  <c r="L11" i="101"/>
  <c r="I23" i="103"/>
  <c r="I10" i="102"/>
  <c r="M17" i="93"/>
  <c r="L5" i="93"/>
  <c r="L12" i="101"/>
  <c r="K7" i="101"/>
  <c r="L20" i="93"/>
  <c r="L18" i="93"/>
  <c r="K18" i="93"/>
  <c r="T12" i="106"/>
  <c r="N15" i="101"/>
  <c r="N6" i="101"/>
  <c r="N11" i="101"/>
  <c r="K24" i="103"/>
  <c r="I21" i="102"/>
  <c r="I29" i="102"/>
  <c r="K5" i="101"/>
  <c r="L5" i="101"/>
  <c r="K9" i="101"/>
  <c r="L9" i="101"/>
  <c r="N12" i="101"/>
  <c r="K14" i="101"/>
  <c r="L14" i="101"/>
  <c r="L18" i="101"/>
  <c r="K15" i="101"/>
  <c r="K6" i="101"/>
  <c r="K11" i="101"/>
  <c r="N14" i="101"/>
  <c r="L15" i="101"/>
  <c r="N18" i="101"/>
  <c r="L7" i="101"/>
  <c r="K12" i="101"/>
  <c r="K8" i="103"/>
  <c r="I31" i="103"/>
  <c r="K31" i="102"/>
  <c r="N26" i="93"/>
  <c r="K5" i="103"/>
  <c r="K16" i="102"/>
  <c r="K22" i="102"/>
  <c r="K6" i="93"/>
  <c r="K11" i="103"/>
  <c r="K22" i="103"/>
  <c r="I29" i="103"/>
  <c r="Q18" i="106"/>
  <c r="L12" i="93"/>
  <c r="M5" i="93"/>
  <c r="M15" i="93"/>
  <c r="R13" i="106"/>
  <c r="I16" i="102"/>
  <c r="I19" i="102"/>
  <c r="I18" i="103"/>
  <c r="Q12" i="106"/>
  <c r="R9" i="106"/>
  <c r="I7" i="102"/>
  <c r="I25" i="102"/>
  <c r="I9" i="103"/>
  <c r="I10" i="103"/>
  <c r="I15" i="103"/>
  <c r="I17" i="103"/>
  <c r="I20" i="103"/>
  <c r="I24" i="103"/>
  <c r="I13" i="103"/>
  <c r="I12" i="102"/>
  <c r="I18" i="102"/>
  <c r="I31" i="102"/>
  <c r="I17" i="102"/>
  <c r="I6" i="102"/>
  <c r="I8" i="102"/>
  <c r="I9" i="102"/>
  <c r="I22" i="102"/>
  <c r="I26" i="102"/>
  <c r="M7" i="93"/>
  <c r="M9" i="93"/>
  <c r="M8" i="93"/>
  <c r="M12" i="93"/>
  <c r="L7" i="93"/>
  <c r="L9" i="93"/>
  <c r="L8" i="93"/>
  <c r="L15" i="93"/>
  <c r="L17" i="93"/>
  <c r="K24" i="93"/>
  <c r="K7" i="93"/>
  <c r="K9" i="93"/>
  <c r="K5" i="93"/>
  <c r="L6" i="105"/>
  <c r="K10" i="103"/>
  <c r="N6" i="93"/>
  <c r="N14" i="93"/>
  <c r="K23" i="103"/>
  <c r="N7" i="101"/>
  <c r="N7" i="93"/>
  <c r="N9" i="93"/>
  <c r="N20" i="93"/>
  <c r="N5" i="93"/>
  <c r="K7" i="102"/>
  <c r="N8" i="93"/>
  <c r="K9" i="103"/>
  <c r="K15" i="103"/>
  <c r="T18" i="106"/>
  <c r="N9" i="101"/>
  <c r="K6" i="102"/>
  <c r="K9" i="102"/>
  <c r="K7" i="103"/>
  <c r="K18" i="103"/>
  <c r="K14" i="102"/>
  <c r="K19" i="102"/>
  <c r="K13" i="103"/>
  <c r="T5" i="106"/>
  <c r="K29" i="102"/>
  <c r="K6" i="103"/>
  <c r="K17" i="103"/>
  <c r="K26" i="103"/>
  <c r="K8" i="102"/>
  <c r="K12" i="102"/>
  <c r="K17" i="102"/>
  <c r="K23" i="102"/>
  <c r="K19" i="103"/>
  <c r="K29" i="103"/>
  <c r="T13" i="106"/>
  <c r="T10" i="106"/>
  <c r="T9" i="106"/>
  <c r="O5" i="106"/>
  <c r="T7" i="106"/>
  <c r="L11" i="105"/>
  <c r="L14" i="105"/>
  <c r="L7" i="105"/>
  <c r="M22" i="105"/>
  <c r="N17" i="105"/>
  <c r="K11" i="105"/>
  <c r="N13" i="105"/>
  <c r="K6" i="105"/>
  <c r="L8" i="105"/>
  <c r="L16" i="105"/>
  <c r="M8" i="105"/>
  <c r="N22" i="105"/>
  <c r="N6" i="105"/>
  <c r="N8" i="105"/>
  <c r="N16" i="105"/>
  <c r="N5" i="105"/>
  <c r="K14" i="105"/>
  <c r="N7" i="105"/>
  <c r="N11" i="105"/>
  <c r="N14" i="105"/>
  <c r="L5" i="105"/>
  <c r="M13" i="105"/>
  <c r="K5" i="105"/>
  <c r="K16" i="105"/>
  <c r="K7" i="105"/>
  <c r="K31" i="103"/>
  <c r="I6" i="103"/>
  <c r="J6" i="103"/>
  <c r="K20" i="103"/>
  <c r="I26" i="103"/>
  <c r="I8" i="103"/>
  <c r="I11" i="103"/>
  <c r="J11" i="103"/>
  <c r="I22" i="103"/>
  <c r="I5" i="103"/>
  <c r="I19" i="103"/>
  <c r="J19" i="103"/>
  <c r="I7" i="103"/>
  <c r="K10" i="102"/>
  <c r="K18" i="102"/>
  <c r="K21" i="102"/>
  <c r="K25" i="102"/>
  <c r="K26" i="102"/>
  <c r="J19" i="102"/>
  <c r="J22" i="102"/>
  <c r="J31" i="102"/>
  <c r="N5" i="101"/>
  <c r="M20" i="93"/>
  <c r="K15" i="93"/>
  <c r="K17" i="93"/>
  <c r="M26" i="93"/>
  <c r="K14" i="93"/>
  <c r="M24" i="93"/>
  <c r="J15" i="103" l="1"/>
  <c r="M17" i="105"/>
  <c r="J9" i="103"/>
  <c r="J26" i="102"/>
  <c r="M16" i="105"/>
  <c r="J26" i="103"/>
  <c r="J29" i="103"/>
  <c r="J23" i="102"/>
  <c r="J29" i="102"/>
  <c r="J18" i="102"/>
  <c r="M14" i="105"/>
  <c r="J25" i="102"/>
  <c r="J17" i="103"/>
  <c r="J8" i="103"/>
  <c r="J10" i="103"/>
  <c r="J23" i="103"/>
  <c r="J20" i="103"/>
  <c r="J18" i="103"/>
  <c r="J17" i="102"/>
  <c r="J12" i="102"/>
  <c r="J13" i="103"/>
  <c r="J8" i="102"/>
  <c r="J14" i="102"/>
  <c r="J6" i="102"/>
  <c r="M9" i="101"/>
  <c r="M18" i="101"/>
  <c r="M11" i="101"/>
  <c r="J31" i="103"/>
  <c r="J9" i="102"/>
  <c r="J10" i="102"/>
  <c r="J16" i="102"/>
  <c r="J7" i="102"/>
  <c r="M7" i="105"/>
  <c r="J24" i="103"/>
  <c r="M11" i="105"/>
  <c r="J21" i="102"/>
  <c r="S13" i="106"/>
  <c r="S18" i="106"/>
  <c r="S9" i="106"/>
  <c r="M5" i="101"/>
  <c r="M14" i="101"/>
  <c r="M7" i="101"/>
  <c r="M6" i="101"/>
  <c r="M15" i="101"/>
  <c r="M12" i="101"/>
  <c r="J5" i="103"/>
  <c r="S12" i="106"/>
  <c r="S7" i="106"/>
  <c r="S5" i="106"/>
  <c r="S10" i="106"/>
  <c r="M6" i="105"/>
  <c r="M5" i="105"/>
  <c r="J7" i="103"/>
  <c r="J22" i="103"/>
  <c r="F54" i="64"/>
  <c r="F50" i="64"/>
  <c r="F10" i="64"/>
  <c r="F18" i="64"/>
  <c r="F37" i="64"/>
  <c r="F33" i="64"/>
  <c r="F51" i="64"/>
  <c r="F9" i="64"/>
  <c r="F17" i="64"/>
  <c r="F25" i="64"/>
  <c r="F36" i="64"/>
  <c r="F42" i="64"/>
  <c r="F14" i="64"/>
  <c r="F22" i="64"/>
  <c r="F5" i="64"/>
  <c r="F43" i="64"/>
  <c r="F47" i="64"/>
  <c r="F27" i="64"/>
  <c r="F13" i="64"/>
  <c r="F21" i="64"/>
  <c r="F32" i="64"/>
  <c r="F41" i="64"/>
  <c r="F16" i="64"/>
  <c r="F11" i="64"/>
  <c r="F19" i="64"/>
  <c r="F29" i="64"/>
  <c r="F38" i="64"/>
  <c r="F48" i="64"/>
  <c r="F7" i="64"/>
  <c r="F24" i="64"/>
  <c r="F35" i="64"/>
  <c r="F45" i="64"/>
  <c r="F46" i="64"/>
  <c r="F12" i="64"/>
  <c r="F20" i="64"/>
  <c r="F30" i="64"/>
  <c r="F40" i="64"/>
  <c r="F49" i="64"/>
  <c r="F15" i="64"/>
  <c r="F23" i="64"/>
  <c r="F34" i="64"/>
  <c r="L12" i="105" l="1"/>
  <c r="L18" i="105"/>
  <c r="L9" i="105" l="1"/>
  <c r="L15" i="105"/>
  <c r="L4" i="105"/>
  <c r="L20" i="105"/>
  <c r="K4" i="105"/>
  <c r="K15" i="105"/>
  <c r="L10" i="105" l="1"/>
  <c r="K9" i="105"/>
  <c r="K12" i="105"/>
  <c r="K18" i="105"/>
  <c r="K20" i="105"/>
  <c r="AJ17" i="89"/>
  <c r="AI15" i="89"/>
  <c r="AI18" i="89"/>
  <c r="AH18" i="89"/>
  <c r="AG18" i="89"/>
  <c r="AF18" i="89"/>
  <c r="AI17" i="89"/>
  <c r="AH17" i="89"/>
  <c r="AG17" i="89"/>
  <c r="AF17" i="89"/>
  <c r="AI16" i="89"/>
  <c r="AH16" i="89"/>
  <c r="K10" i="105" l="1"/>
  <c r="AJ18" i="89"/>
  <c r="AJ15" i="89"/>
  <c r="AF15" i="89"/>
  <c r="AF19" i="89" s="1"/>
  <c r="AG15" i="89"/>
  <c r="AH15" i="89"/>
  <c r="AJ16" i="89"/>
  <c r="AI19" i="89"/>
  <c r="AF16" i="89"/>
  <c r="AG16" i="89"/>
  <c r="AG19" i="89" l="1"/>
  <c r="AH19" i="89"/>
  <c r="AJ19" i="89"/>
  <c r="AD18" i="89" l="1"/>
  <c r="V18" i="89"/>
  <c r="N18" i="89"/>
  <c r="F18" i="89"/>
  <c r="AE17" i="89"/>
  <c r="V17" i="89"/>
  <c r="N17" i="89"/>
  <c r="AC16" i="89"/>
  <c r="AB16" i="89"/>
  <c r="T16" i="89"/>
  <c r="S16" i="89"/>
  <c r="L16" i="89"/>
  <c r="H16" i="89"/>
  <c r="D16" i="89"/>
  <c r="M17" i="89"/>
  <c r="AE16" i="89" l="1"/>
  <c r="AC18" i="89"/>
  <c r="L15" i="89"/>
  <c r="T15" i="89"/>
  <c r="AB15" i="89"/>
  <c r="D15" i="89"/>
  <c r="AD16" i="89"/>
  <c r="Q16" i="89"/>
  <c r="T17" i="89"/>
  <c r="AE18" i="89"/>
  <c r="I16" i="89"/>
  <c r="D17" i="89"/>
  <c r="AB17" i="89"/>
  <c r="L17" i="89"/>
  <c r="W18" i="89"/>
  <c r="O19" i="89"/>
  <c r="C16" i="89"/>
  <c r="S15" i="89"/>
  <c r="O15" i="89"/>
  <c r="W15" i="89"/>
  <c r="G18" i="89"/>
  <c r="J16" i="89"/>
  <c r="R16" i="89"/>
  <c r="Z16" i="89"/>
  <c r="E17" i="89"/>
  <c r="U17" i="89"/>
  <c r="AC17" i="89"/>
  <c r="G17" i="89"/>
  <c r="K16" i="89"/>
  <c r="AA16" i="89"/>
  <c r="F17" i="89"/>
  <c r="AD17" i="89"/>
  <c r="E15" i="89"/>
  <c r="M15" i="89"/>
  <c r="U16" i="89"/>
  <c r="AC15" i="89"/>
  <c r="P17" i="89"/>
  <c r="X17" i="89"/>
  <c r="C15" i="89"/>
  <c r="K15" i="89"/>
  <c r="AA15" i="89"/>
  <c r="O18" i="89"/>
  <c r="AD15" i="89"/>
  <c r="AE15" i="89"/>
  <c r="J15" i="89"/>
  <c r="R15" i="89"/>
  <c r="Z15" i="89"/>
  <c r="Y16" i="89"/>
  <c r="G15" i="89"/>
  <c r="W17" i="89"/>
  <c r="P16" i="89"/>
  <c r="X16" i="89"/>
  <c r="M16" i="89"/>
  <c r="E16" i="89"/>
  <c r="U15" i="89"/>
  <c r="O17" i="89"/>
  <c r="H18" i="89"/>
  <c r="P18" i="89"/>
  <c r="X18" i="89"/>
  <c r="H15" i="89"/>
  <c r="P15" i="89"/>
  <c r="X15" i="89"/>
  <c r="AK13" i="89"/>
  <c r="AK6" i="89"/>
  <c r="Q18" i="89"/>
  <c r="Y18" i="89"/>
  <c r="AK8" i="89"/>
  <c r="AK10" i="89"/>
  <c r="I15" i="89"/>
  <c r="Q15" i="89"/>
  <c r="Y15" i="89"/>
  <c r="AK14" i="89"/>
  <c r="AK9" i="89"/>
  <c r="J17" i="89"/>
  <c r="R17" i="89"/>
  <c r="Z17" i="89"/>
  <c r="D18" i="89"/>
  <c r="L18" i="89"/>
  <c r="T18" i="89"/>
  <c r="AB18" i="89"/>
  <c r="E18" i="89"/>
  <c r="M18" i="89"/>
  <c r="U18" i="89"/>
  <c r="AK5" i="89"/>
  <c r="Z19" i="89"/>
  <c r="C18" i="89"/>
  <c r="AA18" i="89"/>
  <c r="C17" i="89"/>
  <c r="K17" i="89"/>
  <c r="S17" i="89"/>
  <c r="AA17" i="89"/>
  <c r="K18" i="89"/>
  <c r="S18" i="89"/>
  <c r="F15" i="89"/>
  <c r="N15" i="89"/>
  <c r="V15" i="89"/>
  <c r="S19" i="89"/>
  <c r="N16" i="89"/>
  <c r="H17" i="89"/>
  <c r="L19" i="89"/>
  <c r="G16" i="89"/>
  <c r="O16" i="89"/>
  <c r="W16" i="89"/>
  <c r="I17" i="89"/>
  <c r="Q17" i="89"/>
  <c r="Y17" i="89"/>
  <c r="J18" i="89"/>
  <c r="R18" i="89"/>
  <c r="Z18" i="89"/>
  <c r="AK12" i="89"/>
  <c r="V16" i="89"/>
  <c r="AK4" i="89"/>
  <c r="F16" i="89"/>
  <c r="I18" i="89"/>
  <c r="T19" i="89" l="1"/>
  <c r="AB19" i="89"/>
  <c r="D19" i="89"/>
  <c r="J19" i="89"/>
  <c r="W19" i="89"/>
  <c r="K19" i="89"/>
  <c r="R19" i="89"/>
  <c r="Y19" i="89"/>
  <c r="M19" i="89"/>
  <c r="G19" i="89"/>
  <c r="AE19" i="89"/>
  <c r="E19" i="89"/>
  <c r="I19" i="89"/>
  <c r="AA19" i="89"/>
  <c r="AC19" i="89"/>
  <c r="AD19" i="89"/>
  <c r="P19" i="89"/>
  <c r="Q19" i="89"/>
  <c r="U19" i="89"/>
  <c r="F19" i="89"/>
  <c r="AK15" i="89"/>
  <c r="X19" i="89"/>
  <c r="AK18" i="89"/>
  <c r="V19" i="89"/>
  <c r="N19" i="89"/>
  <c r="H19" i="89"/>
  <c r="AK11" i="89"/>
  <c r="AK17" i="89"/>
  <c r="AK16" i="89"/>
  <c r="AK7" i="89"/>
  <c r="C19" i="89"/>
  <c r="AK19" i="89" l="1"/>
  <c r="AJ22" i="35" l="1"/>
  <c r="AI21" i="35" l="1"/>
  <c r="AH22" i="35"/>
  <c r="AH20" i="35"/>
  <c r="AJ20" i="35"/>
  <c r="AI22" i="35"/>
  <c r="AJ18" i="35"/>
  <c r="AH18" i="35"/>
  <c r="AG20" i="35"/>
  <c r="AH19" i="35"/>
  <c r="AJ19" i="35"/>
  <c r="AG21" i="35"/>
  <c r="AI19" i="35"/>
  <c r="AG18" i="35"/>
  <c r="AG22" i="35"/>
  <c r="AH21" i="35"/>
  <c r="AI18" i="35"/>
  <c r="AJ21" i="35"/>
  <c r="AI20" i="35"/>
  <c r="Z21" i="35"/>
  <c r="AG19" i="35"/>
  <c r="AC21" i="35"/>
  <c r="AB19" i="35"/>
  <c r="Z20" i="35"/>
  <c r="AD19" i="35"/>
  <c r="AB20" i="35"/>
  <c r="Y21" i="35"/>
  <c r="AE21" i="35"/>
  <c r="AD20" i="35"/>
  <c r="Y22" i="35"/>
  <c r="Z22" i="35"/>
  <c r="AB21" i="35"/>
  <c r="AB22" i="35"/>
  <c r="Y20" i="35"/>
  <c r="Y19" i="35"/>
  <c r="AA19" i="35"/>
  <c r="AC19" i="35"/>
  <c r="AE19" i="35"/>
  <c r="AD21" i="35"/>
  <c r="AC22" i="35"/>
  <c r="Z18" i="35"/>
  <c r="AB18" i="35"/>
  <c r="AD18" i="35"/>
  <c r="AF18" i="35"/>
  <c r="AA22" i="35"/>
  <c r="AE22" i="35"/>
  <c r="AF21" i="35"/>
  <c r="AF22" i="35"/>
  <c r="AF20" i="35"/>
  <c r="AA20" i="35"/>
  <c r="AC20" i="35"/>
  <c r="AC18" i="35"/>
  <c r="AD22" i="35"/>
  <c r="AE20" i="35"/>
  <c r="Y18" i="35"/>
  <c r="AA18" i="35"/>
  <c r="AE18" i="35"/>
  <c r="AF19" i="35"/>
  <c r="AA21" i="35"/>
  <c r="Z19" i="35"/>
  <c r="L47" i="43"/>
  <c r="H47" i="43"/>
  <c r="I47" i="43"/>
  <c r="F70" i="42"/>
  <c r="F71" i="42"/>
  <c r="F72" i="42"/>
  <c r="F73" i="42"/>
  <c r="F74" i="42"/>
  <c r="F75" i="42"/>
  <c r="F76" i="42"/>
  <c r="R14" i="106" l="1"/>
  <c r="R4" i="106"/>
  <c r="AJ23" i="35"/>
  <c r="AH23" i="35"/>
  <c r="AG23" i="35"/>
  <c r="AI23" i="35"/>
  <c r="AD23" i="35"/>
  <c r="Z23" i="35"/>
  <c r="AF23" i="35"/>
  <c r="Y23" i="35"/>
  <c r="AB23" i="35"/>
  <c r="AC23" i="35"/>
  <c r="AE23" i="35"/>
  <c r="AA23" i="35"/>
  <c r="J47" i="43"/>
  <c r="R6" i="106" l="1"/>
  <c r="R11" i="106"/>
  <c r="R8" i="106"/>
  <c r="R16" i="106" l="1"/>
  <c r="Q14" i="106"/>
  <c r="Q6" i="106" l="1"/>
  <c r="Q4" i="106"/>
  <c r="Q16" i="106"/>
  <c r="Q8" i="106"/>
  <c r="Q11" i="106"/>
  <c r="P14" i="106" l="1"/>
  <c r="P11" i="106"/>
  <c r="P4" i="106"/>
  <c r="P8" i="106"/>
  <c r="P16" i="106" l="1"/>
  <c r="P6" i="106"/>
  <c r="O14" i="106"/>
  <c r="O4" i="106"/>
  <c r="I12" i="103"/>
  <c r="G18" i="83"/>
  <c r="D16" i="83"/>
  <c r="D15" i="83"/>
  <c r="D17" i="83"/>
  <c r="E16" i="83"/>
  <c r="F18" i="83"/>
  <c r="G17" i="83"/>
  <c r="F15" i="83"/>
  <c r="G16" i="83"/>
  <c r="E15" i="83"/>
  <c r="G15" i="83"/>
  <c r="D18" i="83"/>
  <c r="E18" i="83"/>
  <c r="F17" i="83"/>
  <c r="E17" i="83"/>
  <c r="F16" i="83"/>
  <c r="C18" i="83"/>
  <c r="C17" i="83"/>
  <c r="C16" i="83"/>
  <c r="C15" i="83"/>
  <c r="M21" i="93" l="1"/>
  <c r="I16" i="103"/>
  <c r="M16" i="93"/>
  <c r="I21" i="103"/>
  <c r="I28" i="103"/>
  <c r="O8" i="106"/>
  <c r="I25" i="103"/>
  <c r="I4" i="103"/>
  <c r="O11" i="106"/>
  <c r="M10" i="93"/>
  <c r="M13" i="93"/>
  <c r="M11" i="93"/>
  <c r="M19" i="93"/>
  <c r="M4" i="93"/>
  <c r="D19" i="83"/>
  <c r="G19" i="83"/>
  <c r="E19" i="83"/>
  <c r="F19" i="83"/>
  <c r="C19" i="83"/>
  <c r="O6" i="106" l="1"/>
  <c r="I14" i="103"/>
  <c r="O16" i="106"/>
  <c r="M23" i="93"/>
  <c r="I24" i="102" l="1"/>
  <c r="I5" i="102"/>
  <c r="I28" i="102" l="1"/>
  <c r="I11" i="102"/>
  <c r="I15" i="102"/>
  <c r="I20" i="102"/>
  <c r="I13" i="102" l="1"/>
  <c r="I4" i="102"/>
  <c r="F31" i="64" l="1"/>
  <c r="F44" i="64"/>
  <c r="F6" i="64"/>
  <c r="N23" i="93" l="1"/>
  <c r="N13" i="93"/>
  <c r="N10" i="93"/>
  <c r="F26" i="64"/>
  <c r="F39" i="64"/>
  <c r="K15" i="102"/>
  <c r="J15" i="102"/>
  <c r="K25" i="103"/>
  <c r="J25" i="103"/>
  <c r="N4" i="93"/>
  <c r="N9" i="105"/>
  <c r="M9" i="105"/>
  <c r="N8" i="101"/>
  <c r="N12" i="105"/>
  <c r="M12" i="105"/>
  <c r="N11" i="93"/>
  <c r="N21" i="93"/>
  <c r="N10" i="101"/>
  <c r="N19" i="93"/>
  <c r="J11" i="102"/>
  <c r="K11" i="102"/>
  <c r="K12" i="103"/>
  <c r="J12" i="103"/>
  <c r="K20" i="102"/>
  <c r="J20" i="102"/>
  <c r="K16" i="103"/>
  <c r="J16" i="103"/>
  <c r="J28" i="102"/>
  <c r="K28" i="102"/>
  <c r="N4" i="101"/>
  <c r="K21" i="103"/>
  <c r="J21" i="103"/>
  <c r="T8" i="106"/>
  <c r="S8" i="106"/>
  <c r="K28" i="103"/>
  <c r="J28" i="103"/>
  <c r="M4" i="105"/>
  <c r="N4" i="105"/>
  <c r="N13" i="101"/>
  <c r="M20" i="105"/>
  <c r="N20" i="105"/>
  <c r="T14" i="106"/>
  <c r="S14" i="106"/>
  <c r="T4" i="106"/>
  <c r="S4" i="106"/>
  <c r="K4" i="102"/>
  <c r="J4" i="102"/>
  <c r="N10" i="105"/>
  <c r="M10" i="105"/>
  <c r="N15" i="105"/>
  <c r="M15" i="105"/>
  <c r="S16" i="106"/>
  <c r="T16" i="106"/>
  <c r="J24" i="102"/>
  <c r="K24" i="102"/>
  <c r="K4" i="103"/>
  <c r="J4" i="103"/>
  <c r="T6" i="106"/>
  <c r="S6" i="106"/>
  <c r="T11" i="106"/>
  <c r="S11" i="106"/>
  <c r="K14" i="103"/>
  <c r="J14" i="103"/>
  <c r="N18" i="105"/>
  <c r="M18" i="105"/>
  <c r="K5" i="102"/>
  <c r="J5" i="102"/>
  <c r="J13" i="102"/>
  <c r="K13" i="102"/>
  <c r="N16" i="93"/>
  <c r="F28" i="64"/>
  <c r="F53" i="64"/>
  <c r="L13" i="93" l="1"/>
  <c r="L21" i="93" l="1"/>
  <c r="L4" i="93"/>
  <c r="L19" i="93"/>
  <c r="L16" i="93"/>
  <c r="L10" i="93"/>
  <c r="L11" i="93" l="1"/>
  <c r="L23" i="93"/>
  <c r="K10" i="93" l="1"/>
  <c r="K16" i="93"/>
  <c r="K4" i="93" l="1"/>
  <c r="K13" i="93"/>
  <c r="K21" i="93"/>
  <c r="K19" i="93"/>
  <c r="K23" i="93" l="1"/>
  <c r="K11" i="93"/>
  <c r="Q18" i="54"/>
  <c r="O17" i="54"/>
  <c r="D18" i="58"/>
  <c r="Q17" i="54"/>
  <c r="H13" i="58"/>
  <c r="G17" i="55"/>
  <c r="J17" i="54"/>
  <c r="G18" i="54"/>
  <c r="G18" i="55"/>
  <c r="M17" i="54"/>
  <c r="H17" i="54"/>
  <c r="K18" i="54"/>
  <c r="F17" i="58"/>
  <c r="G18" i="58"/>
  <c r="D15" i="58"/>
  <c r="E15" i="55"/>
  <c r="F15" i="55"/>
  <c r="I17" i="54"/>
  <c r="O18" i="54"/>
  <c r="L17" i="54"/>
  <c r="H5" i="58"/>
  <c r="C17" i="58"/>
  <c r="H4" i="58"/>
  <c r="E15" i="58"/>
  <c r="H14" i="58"/>
  <c r="F16" i="58"/>
  <c r="C16" i="58"/>
  <c r="D17" i="58"/>
  <c r="D16" i="58"/>
  <c r="F15" i="58"/>
  <c r="G17" i="58"/>
  <c r="E18" i="58"/>
  <c r="H9" i="58"/>
  <c r="E17" i="58"/>
  <c r="E16" i="58"/>
  <c r="H6" i="58"/>
  <c r="C18" i="58"/>
  <c r="F18" i="58"/>
  <c r="F18" i="55"/>
  <c r="U14" i="54"/>
  <c r="P18" i="54"/>
  <c r="F18" i="54"/>
  <c r="G17" i="54"/>
  <c r="M18" i="54"/>
  <c r="U5" i="54"/>
  <c r="K17" i="54"/>
  <c r="H18" i="54"/>
  <c r="D18" i="54"/>
  <c r="F17" i="54"/>
  <c r="R18" i="54"/>
  <c r="E18" i="57"/>
  <c r="E17" i="57"/>
  <c r="E15" i="57"/>
  <c r="E16" i="57"/>
  <c r="F9" i="57"/>
  <c r="F4" i="57"/>
  <c r="C17" i="57"/>
  <c r="F5" i="57"/>
  <c r="F10" i="57"/>
  <c r="D17" i="57"/>
  <c r="C16" i="57"/>
  <c r="C18" i="57"/>
  <c r="D18" i="57"/>
  <c r="F14" i="57"/>
  <c r="H9" i="55"/>
  <c r="D15" i="55"/>
  <c r="E17" i="55"/>
  <c r="E18" i="55"/>
  <c r="G15" i="55"/>
  <c r="H5" i="55"/>
  <c r="C17" i="55"/>
  <c r="F17" i="55"/>
  <c r="H14" i="55"/>
  <c r="H13" i="55"/>
  <c r="D18" i="55"/>
  <c r="D17" i="55"/>
  <c r="H15" i="54"/>
  <c r="E17" i="54"/>
  <c r="J18" i="54"/>
  <c r="F15" i="54"/>
  <c r="E18" i="54"/>
  <c r="L18" i="54"/>
  <c r="S15" i="54"/>
  <c r="N17" i="54"/>
  <c r="S18" i="54"/>
  <c r="C17" i="54"/>
  <c r="L15" i="54"/>
  <c r="Q15" i="54"/>
  <c r="N15" i="54"/>
  <c r="T15" i="54"/>
  <c r="T18" i="54"/>
  <c r="J15" i="54"/>
  <c r="N18" i="54"/>
  <c r="G15" i="54"/>
  <c r="I18" i="54"/>
  <c r="O15" i="54"/>
  <c r="R17" i="54"/>
  <c r="T17" i="54"/>
  <c r="R15" i="54"/>
  <c r="I15" i="54"/>
  <c r="K15" i="54"/>
  <c r="M15" i="54"/>
  <c r="P17" i="54"/>
  <c r="P15" i="54"/>
  <c r="S17" i="54"/>
  <c r="I15" i="56"/>
  <c r="J15" i="56"/>
  <c r="F15" i="56"/>
  <c r="M15" i="56"/>
  <c r="K15" i="56"/>
  <c r="H15" i="56"/>
  <c r="D15" i="56"/>
  <c r="H17" i="56"/>
  <c r="E18" i="56"/>
  <c r="E16" i="56"/>
  <c r="K17" i="56"/>
  <c r="D17" i="56"/>
  <c r="F17" i="56"/>
  <c r="J16" i="56"/>
  <c r="G17" i="56"/>
  <c r="C18" i="56"/>
  <c r="J17" i="56"/>
  <c r="I16" i="56"/>
  <c r="K16" i="56"/>
  <c r="F16" i="56"/>
  <c r="D16" i="56"/>
  <c r="M16" i="56"/>
  <c r="I17" i="56"/>
  <c r="C16" i="56"/>
  <c r="M17" i="56"/>
  <c r="G16" i="56"/>
  <c r="C15" i="56"/>
  <c r="E15" i="56"/>
  <c r="V22" i="35"/>
  <c r="S22" i="35"/>
  <c r="Q22" i="35"/>
  <c r="P22" i="35"/>
  <c r="O22" i="35"/>
  <c r="N22" i="35"/>
  <c r="K22" i="35"/>
  <c r="I22" i="35"/>
  <c r="H22" i="35"/>
  <c r="G22" i="35"/>
  <c r="F22" i="35"/>
  <c r="X21" i="35"/>
  <c r="W21" i="35"/>
  <c r="V21" i="35"/>
  <c r="T21" i="35"/>
  <c r="Q21" i="35"/>
  <c r="P21" i="35"/>
  <c r="O21" i="35"/>
  <c r="N21" i="35"/>
  <c r="L21" i="35"/>
  <c r="H21" i="35"/>
  <c r="G21" i="35"/>
  <c r="F21" i="35"/>
  <c r="W20" i="35"/>
  <c r="U20" i="35"/>
  <c r="T20" i="35"/>
  <c r="R20" i="35"/>
  <c r="P20" i="35"/>
  <c r="O20" i="35"/>
  <c r="N20" i="35"/>
  <c r="M20" i="35"/>
  <c r="L20" i="35"/>
  <c r="J20" i="35"/>
  <c r="F20" i="35"/>
  <c r="E20" i="35"/>
  <c r="D20" i="35"/>
  <c r="H4" i="29"/>
  <c r="AK16" i="35" l="1"/>
  <c r="AK11" i="35"/>
  <c r="AK6" i="35"/>
  <c r="AK5" i="35"/>
  <c r="AK10" i="35"/>
  <c r="AK15" i="35"/>
  <c r="AK9" i="35"/>
  <c r="AK14" i="35"/>
  <c r="AK4" i="35"/>
  <c r="AK7" i="35"/>
  <c r="AK12" i="35"/>
  <c r="AK17" i="35"/>
  <c r="N19" i="54"/>
  <c r="G12" i="48"/>
  <c r="G11" i="48"/>
  <c r="C16" i="55"/>
  <c r="F16" i="55"/>
  <c r="P16" i="54"/>
  <c r="O19" i="35"/>
  <c r="E16" i="55"/>
  <c r="H10" i="58"/>
  <c r="D14" i="41"/>
  <c r="H4" i="55"/>
  <c r="F19" i="55"/>
  <c r="C15" i="55"/>
  <c r="U10" i="54"/>
  <c r="D18" i="56"/>
  <c r="H12" i="55"/>
  <c r="H15" i="55" s="1"/>
  <c r="G16" i="55"/>
  <c r="X22" i="35"/>
  <c r="V20" i="35"/>
  <c r="X20" i="35"/>
  <c r="G20" i="35"/>
  <c r="I21" i="35"/>
  <c r="W22" i="35"/>
  <c r="C14" i="41"/>
  <c r="E19" i="58"/>
  <c r="F12" i="48" s="1"/>
  <c r="H11" i="58"/>
  <c r="G13" i="48"/>
  <c r="G16" i="58"/>
  <c r="G15" i="58"/>
  <c r="G19" i="58" s="1"/>
  <c r="F14" i="48" s="1"/>
  <c r="D19" i="58"/>
  <c r="F11" i="48" s="1"/>
  <c r="H12" i="58"/>
  <c r="H15" i="58" s="1"/>
  <c r="C15" i="58"/>
  <c r="G10" i="48" s="1"/>
  <c r="H7" i="58"/>
  <c r="H8" i="58"/>
  <c r="H18" i="58"/>
  <c r="F19" i="58"/>
  <c r="F13" i="48" s="1"/>
  <c r="H17" i="58"/>
  <c r="H17" i="55"/>
  <c r="G19" i="55"/>
  <c r="U9" i="54"/>
  <c r="U8" i="54"/>
  <c r="U4" i="54"/>
  <c r="U6" i="54"/>
  <c r="U13" i="54"/>
  <c r="U17" i="54" s="1"/>
  <c r="P19" i="54"/>
  <c r="U12" i="54"/>
  <c r="W19" i="35"/>
  <c r="D15" i="57"/>
  <c r="F6" i="57"/>
  <c r="C15" i="57"/>
  <c r="C19" i="57" s="1"/>
  <c r="F12" i="57"/>
  <c r="D16" i="57"/>
  <c r="F13" i="57"/>
  <c r="F8" i="57"/>
  <c r="E19" i="57"/>
  <c r="H8" i="55"/>
  <c r="C18" i="55"/>
  <c r="H10" i="55"/>
  <c r="H6" i="55"/>
  <c r="D16" i="55"/>
  <c r="D19" i="55"/>
  <c r="E19" i="55"/>
  <c r="S19" i="54"/>
  <c r="S16" i="54"/>
  <c r="L16" i="54"/>
  <c r="L19" i="54"/>
  <c r="M16" i="54"/>
  <c r="M19" i="54"/>
  <c r="C15" i="54"/>
  <c r="T16" i="54"/>
  <c r="O16" i="54"/>
  <c r="O19" i="54"/>
  <c r="E16" i="54"/>
  <c r="C18" i="54"/>
  <c r="D16" i="54"/>
  <c r="E15" i="54"/>
  <c r="Q16" i="54"/>
  <c r="Q19" i="54"/>
  <c r="H16" i="54"/>
  <c r="H19" i="54"/>
  <c r="K19" i="54"/>
  <c r="K16" i="54"/>
  <c r="N16" i="54"/>
  <c r="I19" i="54"/>
  <c r="I16" i="54"/>
  <c r="D15" i="54"/>
  <c r="J16" i="54"/>
  <c r="J19" i="54"/>
  <c r="R16" i="54"/>
  <c r="R19" i="54"/>
  <c r="G16" i="54"/>
  <c r="G19" i="54"/>
  <c r="D17" i="54"/>
  <c r="C16" i="54"/>
  <c r="F19" i="54"/>
  <c r="F16" i="54"/>
  <c r="G18" i="56"/>
  <c r="L18" i="56"/>
  <c r="K18" i="56"/>
  <c r="J18" i="56"/>
  <c r="H18" i="56"/>
  <c r="L15" i="56"/>
  <c r="M18" i="56"/>
  <c r="F18" i="56"/>
  <c r="N14" i="56"/>
  <c r="H19" i="56"/>
  <c r="I18" i="56"/>
  <c r="C19" i="56"/>
  <c r="N13" i="56"/>
  <c r="K19" i="56"/>
  <c r="G15" i="56"/>
  <c r="G19" i="56" s="1"/>
  <c r="N12" i="56"/>
  <c r="N9" i="56"/>
  <c r="N4" i="56"/>
  <c r="N10" i="56"/>
  <c r="C17" i="56"/>
  <c r="L17" i="56"/>
  <c r="N8" i="56"/>
  <c r="E17" i="56"/>
  <c r="M19" i="56"/>
  <c r="I19" i="56"/>
  <c r="J19" i="56"/>
  <c r="L16" i="56"/>
  <c r="N6" i="56"/>
  <c r="H16" i="56"/>
  <c r="D19" i="56"/>
  <c r="E19" i="56"/>
  <c r="N5" i="56"/>
  <c r="H20" i="35"/>
  <c r="T18" i="35"/>
  <c r="G19" i="35"/>
  <c r="I20" i="35"/>
  <c r="Q20" i="35"/>
  <c r="I19" i="35"/>
  <c r="Q19" i="35"/>
  <c r="C20" i="35"/>
  <c r="K20" i="35"/>
  <c r="E21" i="35"/>
  <c r="U21" i="35"/>
  <c r="M21" i="35"/>
  <c r="H19" i="35"/>
  <c r="P19" i="35"/>
  <c r="X19" i="35"/>
  <c r="J18" i="35"/>
  <c r="R18" i="35"/>
  <c r="J21" i="35"/>
  <c r="R21" i="35"/>
  <c r="D22" i="35"/>
  <c r="L22" i="35"/>
  <c r="T22" i="35"/>
  <c r="D18" i="35"/>
  <c r="L19" i="35"/>
  <c r="T19" i="35"/>
  <c r="F18" i="35"/>
  <c r="N18" i="35"/>
  <c r="V18" i="35"/>
  <c r="P18" i="35"/>
  <c r="X18" i="35"/>
  <c r="J22" i="35"/>
  <c r="R22" i="35"/>
  <c r="C21" i="35"/>
  <c r="K21" i="35"/>
  <c r="S21" i="35"/>
  <c r="E22" i="35"/>
  <c r="M22" i="35"/>
  <c r="U22" i="35"/>
  <c r="L18" i="35"/>
  <c r="J19" i="35"/>
  <c r="R19" i="35"/>
  <c r="S20" i="35"/>
  <c r="D21" i="35"/>
  <c r="K18" i="35"/>
  <c r="S18" i="35"/>
  <c r="M18" i="35"/>
  <c r="U18" i="35"/>
  <c r="O18" i="35"/>
  <c r="W18" i="35"/>
  <c r="Q18" i="35"/>
  <c r="C19" i="35"/>
  <c r="K19" i="35"/>
  <c r="S19" i="35"/>
  <c r="E19" i="35"/>
  <c r="M19" i="35"/>
  <c r="U19" i="35"/>
  <c r="D19" i="35"/>
  <c r="H18" i="35"/>
  <c r="F19" i="35"/>
  <c r="N19" i="35"/>
  <c r="V19" i="35"/>
  <c r="C22" i="35"/>
  <c r="E18" i="35"/>
  <c r="I18" i="35"/>
  <c r="G18" i="35"/>
  <c r="C18" i="35"/>
  <c r="H5" i="29"/>
  <c r="H6" i="29" s="1"/>
  <c r="H7" i="29" s="1"/>
  <c r="H8" i="29" s="1"/>
  <c r="H9" i="29" s="1"/>
  <c r="H10" i="29" s="1"/>
  <c r="H11" i="29" s="1"/>
  <c r="H12" i="29" s="1"/>
  <c r="H13" i="29" s="1"/>
  <c r="H14" i="29" s="1"/>
  <c r="H15" i="29" s="1"/>
  <c r="H16" i="29" s="1"/>
  <c r="H17" i="29" s="1"/>
  <c r="H18" i="29" s="1"/>
  <c r="H19" i="29" s="1"/>
  <c r="H20" i="29" s="1"/>
  <c r="H21" i="29" s="1"/>
  <c r="H22" i="29" s="1"/>
  <c r="H23" i="29" s="1"/>
  <c r="H24" i="29" s="1"/>
  <c r="H25" i="29" s="1"/>
  <c r="H26" i="29" s="1"/>
  <c r="H27" i="29" s="1"/>
  <c r="H28" i="29" s="1"/>
  <c r="H29" i="29" s="1"/>
  <c r="H30" i="29" s="1"/>
  <c r="H31" i="29" s="1"/>
  <c r="H32" i="29" s="1"/>
  <c r="H33" i="29" s="1"/>
  <c r="H34" i="29" s="1"/>
  <c r="H35" i="29" s="1"/>
  <c r="H36" i="29" s="1"/>
  <c r="H37" i="29" s="1"/>
  <c r="H38" i="29" s="1"/>
  <c r="H39" i="29" s="1"/>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H61" i="29" s="1"/>
  <c r="H62" i="29" s="1"/>
  <c r="H63" i="29" s="1"/>
  <c r="H64" i="29" s="1"/>
  <c r="H65" i="29" s="1"/>
  <c r="N7" i="56" l="1"/>
  <c r="L19" i="56"/>
  <c r="H66" i="29"/>
  <c r="AK13" i="35"/>
  <c r="AK18" i="35"/>
  <c r="AK8" i="35"/>
  <c r="F19" i="56"/>
  <c r="U18" i="54"/>
  <c r="C19" i="55"/>
  <c r="H19" i="58"/>
  <c r="H16" i="58"/>
  <c r="C19" i="58"/>
  <c r="F10" i="48" s="1"/>
  <c r="H16" i="55"/>
  <c r="H7" i="55"/>
  <c r="H19" i="55" s="1"/>
  <c r="M23" i="35"/>
  <c r="D19" i="57"/>
  <c r="H23" i="35"/>
  <c r="J23" i="35"/>
  <c r="B14" i="41"/>
  <c r="G14" i="48"/>
  <c r="H18" i="55"/>
  <c r="U7" i="54"/>
  <c r="T19" i="54"/>
  <c r="U15" i="54"/>
  <c r="U11" i="54"/>
  <c r="AK19" i="35"/>
  <c r="H7" i="69"/>
  <c r="AK22" i="35"/>
  <c r="O23" i="35"/>
  <c r="J7" i="69"/>
  <c r="G23" i="35"/>
  <c r="X23" i="35"/>
  <c r="I7" i="69"/>
  <c r="P23" i="35"/>
  <c r="R23" i="35"/>
  <c r="F23" i="35"/>
  <c r="T23" i="35"/>
  <c r="N17" i="56"/>
  <c r="AK20" i="35"/>
  <c r="L23" i="35"/>
  <c r="F7" i="57"/>
  <c r="F11" i="57"/>
  <c r="H11" i="55"/>
  <c r="E19" i="54"/>
  <c r="U16" i="54"/>
  <c r="D19" i="54"/>
  <c r="C19" i="54"/>
  <c r="E23" i="35"/>
  <c r="K23" i="35"/>
  <c r="N23" i="35"/>
  <c r="N15" i="56"/>
  <c r="N18" i="56"/>
  <c r="N16" i="56"/>
  <c r="N11" i="56"/>
  <c r="U23" i="35"/>
  <c r="S23" i="35"/>
  <c r="D23" i="35"/>
  <c r="W23" i="35"/>
  <c r="Q23" i="35"/>
  <c r="V23" i="35"/>
  <c r="I23" i="35"/>
  <c r="AK21" i="35"/>
  <c r="C23" i="35"/>
  <c r="J8" i="69"/>
  <c r="I8" i="69"/>
  <c r="H8" i="69"/>
  <c r="H67" i="29" l="1"/>
  <c r="U19" i="54"/>
  <c r="N19" i="56"/>
  <c r="AK23" i="35"/>
  <c r="H68" i="29" l="1"/>
  <c r="L13" i="101" l="1"/>
  <c r="L4" i="101"/>
  <c r="K13" i="101"/>
  <c r="K4" i="101"/>
  <c r="H69" i="29"/>
  <c r="L8" i="101" l="1"/>
  <c r="K8" i="101"/>
  <c r="L10" i="101"/>
  <c r="K10" i="101"/>
  <c r="H70" i="29"/>
  <c r="H71" i="29" l="1"/>
  <c r="H72" i="29" l="1"/>
  <c r="M4" i="101" l="1"/>
  <c r="M13" i="101"/>
  <c r="M8" i="101"/>
  <c r="H73" i="29"/>
  <c r="F8" i="64"/>
  <c r="M10" i="101" l="1"/>
  <c r="H74" i="29"/>
  <c r="H75" i="29" l="1"/>
  <c r="H76" i="29" l="1"/>
  <c r="H77" i="29" l="1"/>
  <c r="D54" i="73" l="1"/>
  <c r="C54" i="73"/>
  <c r="C53" i="73"/>
  <c r="D53" i="73"/>
  <c r="C55" i="73"/>
  <c r="D55" i="73"/>
  <c r="H78" i="29"/>
  <c r="D56" i="73" l="1"/>
  <c r="C56" i="73"/>
  <c r="H79" i="29"/>
  <c r="H80" i="29" l="1"/>
  <c r="H81" i="29" l="1"/>
  <c r="C47" i="43"/>
  <c r="F47" i="43"/>
  <c r="I47" i="73"/>
  <c r="I51" i="73"/>
  <c r="E55" i="73"/>
  <c r="I43" i="73"/>
  <c r="F55" i="73"/>
  <c r="H55" i="73"/>
  <c r="G55" i="73"/>
  <c r="I46" i="73"/>
  <c r="F54" i="73"/>
  <c r="I42" i="73"/>
  <c r="E54" i="73"/>
  <c r="I50" i="73"/>
  <c r="G54" i="73"/>
  <c r="H54" i="73"/>
  <c r="I49" i="73"/>
  <c r="F53" i="73"/>
  <c r="E53" i="73"/>
  <c r="I41" i="73"/>
  <c r="G53" i="73"/>
  <c r="I45" i="73"/>
  <c r="H53" i="73"/>
  <c r="E47" i="43" l="1"/>
  <c r="D47" i="43"/>
  <c r="B47" i="43"/>
  <c r="H82" i="29"/>
  <c r="I48" i="73"/>
  <c r="F56" i="73"/>
  <c r="G56" i="73"/>
  <c r="H56" i="73"/>
  <c r="I15" i="73"/>
  <c r="I33" i="73"/>
  <c r="I11" i="73"/>
  <c r="I29" i="73"/>
  <c r="I55" i="73"/>
  <c r="I54" i="73"/>
  <c r="I52" i="73"/>
  <c r="I44" i="73"/>
  <c r="I53" i="73"/>
  <c r="E56" i="73"/>
  <c r="H83" i="29" l="1"/>
  <c r="G47" i="43"/>
  <c r="K47" i="43" s="1"/>
  <c r="I56" i="73"/>
  <c r="H84" i="29" l="1"/>
  <c r="H85" i="29" l="1"/>
  <c r="H86" i="29" l="1"/>
  <c r="H87" i="29" l="1"/>
  <c r="H88" i="29" l="1"/>
  <c r="H89" i="29" l="1"/>
  <c r="H90" i="29" l="1"/>
  <c r="H91" i="29" l="1"/>
  <c r="H92" i="29" l="1"/>
  <c r="H93" i="29" l="1"/>
  <c r="H94" i="29" l="1"/>
  <c r="H95" i="29" l="1"/>
  <c r="H96" i="29" l="1"/>
  <c r="E84" i="42"/>
  <c r="D84" i="42"/>
  <c r="C84" i="42"/>
  <c r="H97" i="29" l="1"/>
  <c r="F4" i="64"/>
  <c r="H98" i="29" l="1"/>
  <c r="I24" i="73"/>
  <c r="I32" i="73"/>
  <c r="I10" i="73"/>
  <c r="I28" i="73"/>
  <c r="I27" i="73"/>
  <c r="I31" i="73"/>
  <c r="I23" i="73"/>
  <c r="F56" i="64"/>
  <c r="H99" i="29" l="1"/>
  <c r="I6" i="73"/>
  <c r="I34" i="73"/>
  <c r="I36" i="73"/>
  <c r="I30" i="73"/>
  <c r="I14" i="73"/>
  <c r="I9" i="73"/>
  <c r="I13" i="73"/>
  <c r="I35" i="73"/>
  <c r="I5" i="73"/>
  <c r="H100" i="29" l="1"/>
  <c r="I18" i="73"/>
  <c r="I12" i="73"/>
  <c r="H16" i="83"/>
  <c r="I16" i="73"/>
  <c r="I17" i="73"/>
  <c r="H101" i="29" l="1"/>
  <c r="H17" i="83"/>
  <c r="H102" i="29" l="1"/>
  <c r="H103" i="29" l="1"/>
  <c r="C8" i="34"/>
  <c r="C9" i="34"/>
  <c r="H104" i="29" l="1"/>
  <c r="C7" i="34"/>
  <c r="H105" i="29" l="1"/>
  <c r="H106" i="29" l="1"/>
  <c r="H107" i="29" l="1"/>
  <c r="E5" i="41"/>
  <c r="E6" i="41"/>
  <c r="E7" i="41"/>
  <c r="E8" i="41"/>
  <c r="E9" i="41"/>
  <c r="F82" i="42"/>
  <c r="F81" i="42"/>
  <c r="F80" i="42"/>
  <c r="F79" i="42"/>
  <c r="F78" i="42"/>
  <c r="F77" i="42"/>
  <c r="F69" i="42"/>
  <c r="F68" i="42"/>
  <c r="F67" i="42"/>
  <c r="F66" i="42"/>
  <c r="F65" i="42"/>
  <c r="F64" i="42"/>
  <c r="F63" i="42"/>
  <c r="F62" i="42"/>
  <c r="F61" i="42"/>
  <c r="F60" i="42"/>
  <c r="F59" i="42"/>
  <c r="F58" i="42"/>
  <c r="F57" i="42"/>
  <c r="F56" i="42"/>
  <c r="F55" i="42"/>
  <c r="F54" i="42"/>
  <c r="F53" i="42"/>
  <c r="F52" i="42"/>
  <c r="F51" i="42"/>
  <c r="F50" i="42"/>
  <c r="F49" i="42"/>
  <c r="F48" i="42"/>
  <c r="F47" i="42"/>
  <c r="F46" i="42"/>
  <c r="F45" i="42"/>
  <c r="F44" i="42"/>
  <c r="F43" i="42"/>
  <c r="F42" i="42"/>
  <c r="F41" i="42"/>
  <c r="F40" i="42"/>
  <c r="F39" i="42"/>
  <c r="F38" i="42"/>
  <c r="F37" i="42"/>
  <c r="F36" i="42"/>
  <c r="F35" i="42"/>
  <c r="F34" i="42"/>
  <c r="F33" i="42"/>
  <c r="F32" i="42"/>
  <c r="F31" i="42"/>
  <c r="F30" i="42"/>
  <c r="F29" i="42"/>
  <c r="F28" i="42"/>
  <c r="F27" i="42"/>
  <c r="F26" i="42"/>
  <c r="F25" i="42"/>
  <c r="F24" i="42"/>
  <c r="F23" i="42"/>
  <c r="F22" i="42"/>
  <c r="F21" i="42"/>
  <c r="F20" i="42"/>
  <c r="F19" i="42"/>
  <c r="F18" i="42"/>
  <c r="F17" i="42"/>
  <c r="F16" i="42"/>
  <c r="F15" i="42"/>
  <c r="F14" i="42"/>
  <c r="F13" i="42"/>
  <c r="F12" i="42"/>
  <c r="F11" i="42"/>
  <c r="F10" i="42"/>
  <c r="F9" i="42"/>
  <c r="F8" i="42"/>
  <c r="F7" i="42"/>
  <c r="F6" i="42"/>
  <c r="F5" i="42"/>
  <c r="F83" i="42"/>
  <c r="F4" i="42"/>
  <c r="H108" i="29" l="1"/>
  <c r="F84" i="42"/>
  <c r="H109" i="29" l="1"/>
  <c r="E14" i="41"/>
  <c r="E13" i="41"/>
  <c r="E12" i="41"/>
  <c r="E11" i="41"/>
  <c r="E10" i="41"/>
  <c r="E4" i="41"/>
  <c r="H110" i="29" l="1"/>
  <c r="H111" i="29" l="1"/>
  <c r="C11" i="34"/>
  <c r="C10" i="34"/>
  <c r="H112" i="29" l="1"/>
  <c r="D7" i="34"/>
  <c r="D8" i="34" s="1"/>
  <c r="D9" i="34" s="1"/>
  <c r="D10" i="34" s="1"/>
  <c r="D11" i="34" s="1"/>
  <c r="H113" i="29" l="1"/>
  <c r="H114" i="29" l="1"/>
  <c r="H115" i="29" l="1"/>
  <c r="H116" i="29" l="1"/>
  <c r="H117" i="29" l="1"/>
  <c r="H118" i="29" l="1"/>
  <c r="H119" i="29" l="1"/>
  <c r="H120" i="29" l="1"/>
  <c r="H121" i="29" l="1"/>
  <c r="H122" i="29" l="1"/>
  <c r="H123" i="29" l="1"/>
  <c r="H124" i="29" l="1"/>
  <c r="H125" i="29" l="1"/>
  <c r="H126" i="29" l="1"/>
  <c r="H127" i="29" l="1"/>
  <c r="H128" i="29" l="1"/>
  <c r="H129" i="29" l="1"/>
  <c r="H130" i="29" l="1"/>
  <c r="H131" i="29" l="1"/>
  <c r="H132" i="29" l="1"/>
  <c r="H133" i="29" l="1"/>
  <c r="H134" i="29" l="1"/>
  <c r="H135" i="29" l="1"/>
  <c r="H136" i="29" l="1"/>
  <c r="H137" i="29" l="1"/>
  <c r="H138" i="29" l="1"/>
  <c r="H139" i="29" l="1"/>
  <c r="H140" i="29" l="1"/>
  <c r="H141" i="29" l="1"/>
  <c r="H142" i="29" l="1"/>
  <c r="H143" i="29" l="1"/>
  <c r="H144" i="29" l="1"/>
  <c r="H145" i="29" l="1"/>
  <c r="H146" i="29" l="1"/>
  <c r="H147" i="29" l="1"/>
  <c r="H148" i="29" l="1"/>
  <c r="H149" i="29" l="1"/>
  <c r="H150" i="29" l="1"/>
  <c r="H151" i="29" l="1"/>
  <c r="H152" i="29" l="1"/>
  <c r="H153" i="29" l="1"/>
  <c r="H154" i="29" l="1"/>
  <c r="H155" i="29" l="1"/>
  <c r="H156" i="29" l="1"/>
  <c r="H157" i="29" l="1"/>
  <c r="H158" i="29" l="1"/>
  <c r="H159" i="29" l="1"/>
  <c r="H160" i="29" l="1"/>
  <c r="H161" i="29" l="1"/>
  <c r="H162" i="29" l="1"/>
  <c r="H163" i="29" l="1"/>
  <c r="H164" i="29" l="1"/>
  <c r="H165" i="29" l="1"/>
  <c r="H166" i="29" l="1"/>
  <c r="H167" i="29" l="1"/>
  <c r="H168" i="29" l="1"/>
  <c r="H169" i="29" l="1"/>
  <c r="H170" i="29" l="1"/>
  <c r="H171" i="29" l="1"/>
  <c r="H172" i="29" l="1"/>
  <c r="H173" i="29" l="1"/>
  <c r="H174" i="29" l="1"/>
  <c r="H175" i="29" l="1"/>
  <c r="H176" i="29" l="1"/>
  <c r="H177" i="29" l="1"/>
  <c r="H178" i="29" l="1"/>
  <c r="H179" i="29" l="1"/>
  <c r="H180" i="29" l="1"/>
  <c r="H181" i="29" l="1"/>
  <c r="H182" i="29" l="1"/>
  <c r="H183" i="29" l="1"/>
  <c r="H184" i="29" l="1"/>
  <c r="H185" i="29" l="1"/>
  <c r="H186" i="29" l="1"/>
  <c r="H187" i="29" l="1"/>
  <c r="H188" i="29" l="1"/>
  <c r="H189" i="29" l="1"/>
  <c r="H190" i="29" l="1"/>
  <c r="H191" i="29" l="1"/>
  <c r="H192" i="29" l="1"/>
  <c r="H193" i="29" l="1"/>
  <c r="H194" i="29" l="1"/>
  <c r="H195" i="29" l="1"/>
  <c r="H196" i="29" l="1"/>
  <c r="H197" i="29" l="1"/>
  <c r="H198" i="29" l="1"/>
  <c r="H199" i="29" l="1"/>
  <c r="H200" i="29" l="1"/>
  <c r="H201" i="29" l="1"/>
  <c r="H202" i="29" l="1"/>
  <c r="H203" i="29" l="1"/>
  <c r="H204" i="29" l="1"/>
  <c r="H205" i="29" l="1"/>
  <c r="H206" i="29" l="1"/>
  <c r="H207" i="29" l="1"/>
  <c r="H208" i="29" l="1"/>
  <c r="H209" i="29" l="1"/>
  <c r="H210" i="29" l="1"/>
  <c r="H211" i="29" l="1"/>
  <c r="H212" i="29" l="1"/>
  <c r="H213" i="29" l="1"/>
  <c r="H214" i="29" l="1"/>
  <c r="H215" i="29" l="1"/>
  <c r="H216" i="29" l="1"/>
  <c r="H217" i="29" l="1"/>
  <c r="H218" i="29" l="1"/>
  <c r="H219" i="29" l="1"/>
  <c r="H220" i="29" l="1"/>
  <c r="H221" i="29" l="1"/>
  <c r="H222" i="29" l="1"/>
  <c r="H223" i="29" l="1"/>
  <c r="H224" i="29" l="1"/>
  <c r="H225" i="29" l="1"/>
  <c r="H226" i="29" l="1"/>
  <c r="H227" i="29" l="1"/>
  <c r="H228" i="29" l="1"/>
  <c r="H229" i="29" l="1"/>
  <c r="H230" i="29" l="1"/>
  <c r="H231" i="29" l="1"/>
  <c r="H232" i="29" l="1"/>
  <c r="H233" i="29" l="1"/>
  <c r="H234" i="29" l="1"/>
  <c r="H235" i="29" l="1"/>
  <c r="H236" i="29" l="1"/>
  <c r="H237" i="29" l="1"/>
  <c r="H238" i="29" l="1"/>
  <c r="H239" i="29" l="1"/>
  <c r="H240" i="29" l="1"/>
  <c r="H241" i="29" l="1"/>
  <c r="H242" i="29" l="1"/>
  <c r="H243" i="29" l="1"/>
  <c r="H244" i="29" l="1"/>
  <c r="H245" i="29" l="1"/>
  <c r="H246" i="29" l="1"/>
  <c r="H247" i="29" l="1"/>
  <c r="H248" i="29" l="1"/>
  <c r="H249" i="29" l="1"/>
  <c r="H250" i="29" l="1"/>
  <c r="H251" i="29" l="1"/>
  <c r="H252" i="29" l="1"/>
  <c r="H253" i="29" l="1"/>
  <c r="H254" i="29" l="1"/>
  <c r="H255" i="29" l="1"/>
  <c r="H256" i="29" l="1"/>
  <c r="H257" i="29" l="1"/>
  <c r="H258" i="29" l="1"/>
  <c r="H259" i="29" l="1"/>
  <c r="H260" i="29" l="1"/>
  <c r="H261" i="29" l="1"/>
  <c r="H262" i="29" l="1"/>
  <c r="H263" i="29" l="1"/>
  <c r="H264" i="29" l="1"/>
  <c r="H265" i="29" l="1"/>
  <c r="H266" i="29" l="1"/>
  <c r="H267" i="29" l="1"/>
  <c r="H268" i="29" l="1"/>
  <c r="H269" i="29" l="1"/>
  <c r="H270" i="29" l="1"/>
  <c r="H271" i="29" l="1"/>
  <c r="H272" i="29" l="1"/>
  <c r="H273" i="29" l="1"/>
  <c r="H274" i="29" l="1"/>
  <c r="H275" i="29" l="1"/>
  <c r="H276" i="29" l="1"/>
  <c r="H277" i="29" l="1"/>
  <c r="H278" i="29" l="1"/>
  <c r="H279" i="29" l="1"/>
  <c r="H280" i="29" l="1"/>
  <c r="H281" i="29" l="1"/>
  <c r="H282" i="29" l="1"/>
  <c r="H283" i="29" l="1"/>
  <c r="H284" i="29" l="1"/>
  <c r="H285" i="29" l="1"/>
  <c r="H286" i="29" l="1"/>
  <c r="H287" i="29" l="1"/>
  <c r="H288" i="29" l="1"/>
  <c r="H289" i="29" l="1"/>
  <c r="H290" i="29" l="1"/>
  <c r="H291" i="29" l="1"/>
  <c r="H292" i="29" l="1"/>
  <c r="H293" i="29" l="1"/>
  <c r="H294" i="29" l="1"/>
  <c r="H295" i="29" l="1"/>
  <c r="H296" i="29" l="1"/>
  <c r="H297" i="29" l="1"/>
  <c r="H298" i="29" l="1"/>
  <c r="H299" i="29" l="1"/>
  <c r="H300" i="29" l="1"/>
  <c r="H301" i="29" l="1"/>
  <c r="H302" i="29" l="1"/>
  <c r="H303" i="29" l="1"/>
  <c r="H304" i="29" l="1"/>
  <c r="H305" i="29" l="1"/>
  <c r="H306" i="29" l="1"/>
  <c r="H307" i="29" l="1"/>
  <c r="H308" i="29" l="1"/>
  <c r="H309" i="29" l="1"/>
  <c r="H310" i="29" l="1"/>
  <c r="H311" i="29" l="1"/>
  <c r="H312" i="29" l="1"/>
  <c r="H313" i="29" l="1"/>
  <c r="H314" i="29" l="1"/>
  <c r="H315" i="29" l="1"/>
  <c r="H316" i="29" l="1"/>
  <c r="H317" i="29" l="1"/>
  <c r="H318" i="29" l="1"/>
  <c r="H319" i="29" l="1"/>
  <c r="H320" i="29" l="1"/>
  <c r="H321" i="29" l="1"/>
  <c r="H322" i="29" l="1"/>
  <c r="H323" i="29" l="1"/>
  <c r="H324" i="29" l="1"/>
  <c r="H325" i="29" l="1"/>
  <c r="H326" i="29" l="1"/>
  <c r="H327" i="29" l="1"/>
  <c r="H328" i="29" l="1"/>
  <c r="H329" i="29" l="1"/>
  <c r="H330" i="29" l="1"/>
  <c r="H331" i="29" l="1"/>
  <c r="H332" i="29" l="1"/>
  <c r="H333" i="29" l="1"/>
  <c r="H334" i="29" l="1"/>
  <c r="H335" i="29" l="1"/>
  <c r="H336" i="29" l="1"/>
  <c r="H337" i="29" l="1"/>
  <c r="H338" i="29" l="1"/>
  <c r="H339" i="29" l="1"/>
  <c r="H340" i="29" l="1"/>
  <c r="H341" i="29" l="1"/>
  <c r="H342" i="29" l="1"/>
  <c r="H343" i="29" l="1"/>
  <c r="H344" i="29" l="1"/>
  <c r="H345" i="29" l="1"/>
  <c r="H346" i="29" l="1"/>
  <c r="H347" i="29" l="1"/>
  <c r="H348" i="29" l="1"/>
  <c r="H349" i="29" l="1"/>
  <c r="H350" i="29" l="1"/>
  <c r="H351" i="29" l="1"/>
  <c r="H352" i="29" l="1"/>
  <c r="H353" i="29" l="1"/>
  <c r="H354" i="29" l="1"/>
  <c r="H355" i="29" l="1"/>
  <c r="H356" i="29" l="1"/>
  <c r="H357" i="29" l="1"/>
  <c r="H358" i="29" l="1"/>
  <c r="H359" i="29" l="1"/>
  <c r="H360" i="29" l="1"/>
  <c r="H361" i="29" l="1"/>
  <c r="H362" i="29" l="1"/>
  <c r="H363" i="29" l="1"/>
  <c r="H364" i="29" l="1"/>
  <c r="H365" i="29" l="1"/>
  <c r="H366" i="29" l="1"/>
  <c r="H367" i="29" l="1"/>
  <c r="H368" i="29" l="1"/>
  <c r="H369" i="29" l="1"/>
  <c r="H370" i="29" l="1"/>
  <c r="H371" i="29" l="1"/>
  <c r="H372" i="29" l="1"/>
  <c r="H373" i="29" l="1"/>
  <c r="H374" i="29" l="1"/>
  <c r="H375" i="29" l="1"/>
  <c r="H376" i="29" l="1"/>
  <c r="H377" i="29" l="1"/>
  <c r="H378" i="29" l="1"/>
  <c r="H379" i="29" l="1"/>
  <c r="H380" i="29" l="1"/>
  <c r="H381" i="29" l="1"/>
  <c r="H382" i="29" l="1"/>
  <c r="H383" i="29" l="1"/>
  <c r="H384" i="29" l="1"/>
  <c r="H385" i="29" l="1"/>
  <c r="H386" i="29" l="1"/>
  <c r="H387" i="29" l="1"/>
  <c r="H388" i="29" l="1"/>
  <c r="H389" i="29" l="1"/>
  <c r="H390" i="29" l="1"/>
  <c r="H391" i="29" l="1"/>
  <c r="H392" i="29" l="1"/>
  <c r="H393" i="29" l="1"/>
  <c r="H394" i="29" l="1"/>
  <c r="H395" i="29" l="1"/>
  <c r="H396" i="29" l="1"/>
  <c r="H397" i="29" l="1"/>
  <c r="H398" i="29" l="1"/>
  <c r="H399" i="29" l="1"/>
  <c r="H400" i="29" l="1"/>
  <c r="H401" i="29" l="1"/>
  <c r="F17" i="57"/>
  <c r="F18" i="57"/>
  <c r="F16" i="57"/>
  <c r="F15" i="57"/>
  <c r="H402" i="29" l="1"/>
  <c r="F19" i="57"/>
  <c r="H403" i="29" l="1"/>
  <c r="H404" i="29" l="1"/>
  <c r="H405" i="29" l="1"/>
  <c r="H406" i="29" l="1"/>
  <c r="H407" i="29" l="1"/>
  <c r="H408" i="29" l="1"/>
  <c r="H409" i="29" l="1"/>
  <c r="H410" i="29" l="1"/>
  <c r="H411" i="29" l="1"/>
  <c r="H412" i="29" l="1"/>
  <c r="H413" i="29" l="1"/>
  <c r="H414" i="29" l="1"/>
  <c r="H415" i="29" l="1"/>
  <c r="H416" i="29" l="1"/>
  <c r="H417" i="29" l="1"/>
  <c r="H418" i="29" l="1"/>
  <c r="H419" i="29" l="1"/>
  <c r="H420" i="29" l="1"/>
  <c r="H421" i="29" l="1"/>
  <c r="H422" i="29" l="1"/>
  <c r="H423" i="29" l="1"/>
  <c r="H424" i="29" l="1"/>
  <c r="H425" i="29" l="1"/>
  <c r="H426" i="29" l="1"/>
  <c r="H427" i="29" l="1"/>
  <c r="H428" i="29" l="1"/>
  <c r="H429" i="29" l="1"/>
  <c r="H430" i="29" l="1"/>
  <c r="H431" i="29" l="1"/>
  <c r="H432" i="29" l="1"/>
  <c r="H433" i="29" l="1"/>
  <c r="H434" i="29" l="1"/>
  <c r="H435" i="29" l="1"/>
  <c r="H436" i="29" l="1"/>
  <c r="H437" i="29" l="1"/>
  <c r="H438" i="29" l="1"/>
  <c r="H439" i="29" l="1"/>
  <c r="H440" i="29" l="1"/>
  <c r="H441" i="29" l="1"/>
  <c r="H442" i="29" l="1"/>
  <c r="H443" i="29" l="1"/>
  <c r="H444" i="29" l="1"/>
  <c r="H445" i="29" l="1"/>
  <c r="H446" i="29" l="1"/>
  <c r="H447" i="29" l="1"/>
  <c r="H448" i="29" l="1"/>
  <c r="H449" i="29" l="1"/>
  <c r="H450" i="29" l="1"/>
  <c r="H451" i="29" l="1"/>
  <c r="H452" i="29" l="1"/>
  <c r="H453" i="29" l="1"/>
  <c r="H454" i="29" l="1"/>
  <c r="H455" i="29" l="1"/>
  <c r="H456" i="29" l="1"/>
  <c r="H457" i="29" l="1"/>
  <c r="H458" i="29" l="1"/>
  <c r="H459" i="29" l="1"/>
  <c r="H460" i="29" l="1"/>
  <c r="H461" i="29" l="1"/>
  <c r="H462" i="29" l="1"/>
  <c r="H463" i="29" l="1"/>
  <c r="H464" i="29" l="1"/>
  <c r="H465" i="29" l="1"/>
  <c r="H466" i="29" l="1"/>
  <c r="H467" i="29" l="1"/>
  <c r="H468" i="29" l="1"/>
  <c r="H469" i="29" l="1"/>
  <c r="H470" i="29" l="1"/>
  <c r="H471" i="29" l="1"/>
  <c r="H472" i="29" l="1"/>
  <c r="H473" i="29" l="1"/>
  <c r="H474" i="29" l="1"/>
  <c r="H475" i="29" l="1"/>
  <c r="H476" i="29" l="1"/>
  <c r="H477" i="29" l="1"/>
  <c r="H478" i="29" l="1"/>
  <c r="H479" i="29" l="1"/>
  <c r="H480" i="29" l="1"/>
  <c r="H481" i="29" l="1"/>
  <c r="H482" i="29" l="1"/>
  <c r="H483" i="29" l="1"/>
  <c r="H484" i="29" l="1"/>
  <c r="H485" i="29" l="1"/>
  <c r="H486" i="29" l="1"/>
  <c r="H487" i="29" l="1"/>
  <c r="H488" i="29" l="1"/>
  <c r="H489" i="29" l="1"/>
  <c r="H490" i="29" l="1"/>
  <c r="H491" i="29" l="1"/>
  <c r="H492" i="29" l="1"/>
  <c r="H493" i="29" l="1"/>
  <c r="H494" i="29" l="1"/>
  <c r="H495" i="29" l="1"/>
  <c r="H496" i="29" l="1"/>
  <c r="H497" i="29" l="1"/>
  <c r="H498" i="29" l="1"/>
  <c r="H499" i="29" l="1"/>
  <c r="H500" i="29" l="1"/>
  <c r="H501" i="29" l="1"/>
  <c r="H502" i="29" l="1"/>
  <c r="H503" i="29" l="1"/>
  <c r="H504" i="29" l="1"/>
  <c r="H505" i="29" l="1"/>
  <c r="H506" i="29" l="1"/>
  <c r="H507" i="29" l="1"/>
  <c r="H508" i="29" l="1"/>
  <c r="H509" i="29" l="1"/>
  <c r="H510" i="29" l="1"/>
  <c r="H511" i="29" l="1"/>
  <c r="H512" i="29" l="1"/>
  <c r="H513" i="29" l="1"/>
  <c r="H514" i="29" l="1"/>
  <c r="H515" i="29" l="1"/>
  <c r="H516" i="29" l="1"/>
  <c r="H517" i="29" l="1"/>
  <c r="H518" i="29" l="1"/>
  <c r="H519" i="29" l="1"/>
  <c r="H520" i="29" l="1"/>
  <c r="H521" i="29" l="1"/>
  <c r="H522" i="29" l="1"/>
  <c r="H523" i="29" l="1"/>
  <c r="H524" i="29" l="1"/>
  <c r="H525" i="29" l="1"/>
  <c r="H526" i="29" l="1"/>
  <c r="H527" i="29" l="1"/>
  <c r="H528" i="29" l="1"/>
  <c r="H529" i="29" l="1"/>
  <c r="H530" i="29" l="1"/>
  <c r="H531" i="29" l="1"/>
  <c r="H532" i="29" l="1"/>
  <c r="H533" i="29" l="1"/>
  <c r="H534" i="29" l="1"/>
  <c r="H535" i="29" l="1"/>
  <c r="H536" i="29" l="1"/>
  <c r="H537" i="29" l="1"/>
  <c r="H538" i="29" l="1"/>
  <c r="H539" i="29" l="1"/>
  <c r="H540" i="29" l="1"/>
  <c r="H541" i="29" l="1"/>
  <c r="H542" i="29" l="1"/>
  <c r="H543" i="29" l="1"/>
  <c r="H544" i="29" l="1"/>
  <c r="H545" i="29" l="1"/>
  <c r="H546" i="29" l="1"/>
  <c r="H547" i="29" l="1"/>
  <c r="H548" i="29" l="1"/>
  <c r="H549" i="29" l="1"/>
  <c r="H550" i="29" l="1"/>
  <c r="H551" i="29" l="1"/>
  <c r="H552" i="29" l="1"/>
  <c r="H553" i="29" l="1"/>
  <c r="H554" i="29" l="1"/>
  <c r="H555" i="29" l="1"/>
  <c r="H556" i="29" l="1"/>
  <c r="H557" i="29" l="1"/>
  <c r="H558" i="29" l="1"/>
  <c r="H559" i="29" l="1"/>
  <c r="H560" i="29" l="1"/>
  <c r="H561" i="29" l="1"/>
  <c r="H562" i="29" l="1"/>
  <c r="H563" i="29" l="1"/>
  <c r="H564" i="29" l="1"/>
  <c r="H565" i="29" l="1"/>
  <c r="H566" i="29" l="1"/>
  <c r="H567" i="29" l="1"/>
  <c r="H568" i="29" l="1"/>
  <c r="H569" i="29" l="1"/>
  <c r="H570" i="29" l="1"/>
  <c r="H571" i="29" l="1"/>
  <c r="H572" i="29" l="1"/>
  <c r="H573" i="29" l="1"/>
  <c r="H574" i="29" l="1"/>
  <c r="H575" i="29" l="1"/>
  <c r="H576" i="29" l="1"/>
  <c r="H577" i="29" l="1"/>
  <c r="H578" i="29" l="1"/>
  <c r="H579" i="29" l="1"/>
  <c r="H580" i="29" l="1"/>
  <c r="H581" i="29" l="1"/>
  <c r="H582" i="29" l="1"/>
  <c r="H583" i="29" l="1"/>
  <c r="H584" i="29" l="1"/>
  <c r="H585" i="29" l="1"/>
  <c r="H586" i="29" l="1"/>
  <c r="H587" i="29" l="1"/>
  <c r="H588" i="29" l="1"/>
  <c r="H589" i="29" l="1"/>
  <c r="H590" i="29" l="1"/>
  <c r="H591" i="29" l="1"/>
  <c r="H592" i="29" l="1"/>
  <c r="H593" i="29" l="1"/>
  <c r="H594" i="29" l="1"/>
  <c r="H595" i="29" l="1"/>
  <c r="H596" i="29" l="1"/>
  <c r="H597" i="29" l="1"/>
  <c r="H598" i="29" l="1"/>
  <c r="H599" i="29" l="1"/>
  <c r="H600" i="29" l="1"/>
  <c r="H601" i="29" l="1"/>
  <c r="H602" i="29" l="1"/>
  <c r="H603" i="29" l="1"/>
  <c r="H604" i="29" l="1"/>
  <c r="H605" i="29" l="1"/>
  <c r="H606" i="29" l="1"/>
  <c r="H607" i="29" l="1"/>
  <c r="H608" i="29" l="1"/>
  <c r="H609" i="29" l="1"/>
  <c r="H610" i="29" l="1"/>
  <c r="H611" i="29" l="1"/>
  <c r="H612" i="29" l="1"/>
  <c r="H613" i="29" l="1"/>
  <c r="H614" i="29" l="1"/>
  <c r="H615" i="29" l="1"/>
  <c r="H616" i="29" l="1"/>
  <c r="H617" i="29" l="1"/>
  <c r="H618" i="29" l="1"/>
  <c r="H619" i="29" l="1"/>
  <c r="H620" i="29" l="1"/>
  <c r="H621" i="29" l="1"/>
  <c r="H622" i="29" l="1"/>
  <c r="H623" i="29" l="1"/>
  <c r="H624" i="29" l="1"/>
  <c r="H625" i="29" l="1"/>
  <c r="H626" i="29" l="1"/>
  <c r="H627" i="29" l="1"/>
  <c r="H628" i="29" l="1"/>
  <c r="H629" i="29" l="1"/>
  <c r="H630" i="29" l="1"/>
  <c r="H631" i="29" l="1"/>
  <c r="H632" i="29" l="1"/>
  <c r="H633" i="29" l="1"/>
  <c r="H634" i="29" l="1"/>
  <c r="H635" i="29" l="1"/>
  <c r="H636" i="29" l="1"/>
  <c r="H637" i="29" l="1"/>
  <c r="H638" i="29" l="1"/>
  <c r="H639" i="29" l="1"/>
  <c r="H640" i="29" l="1"/>
  <c r="H641" i="29" l="1"/>
  <c r="H642" i="29" l="1"/>
  <c r="H643" i="29" l="1"/>
  <c r="H644" i="29" l="1"/>
  <c r="H645" i="29" l="1"/>
  <c r="H646" i="29" l="1"/>
  <c r="H647" i="29" l="1"/>
  <c r="H648" i="29" l="1"/>
  <c r="H649" i="29" l="1"/>
  <c r="H650" i="29" l="1"/>
  <c r="H651" i="29" l="1"/>
  <c r="H652" i="29" l="1"/>
  <c r="H653" i="29" l="1"/>
  <c r="H654" i="29" l="1"/>
  <c r="H655" i="29" l="1"/>
  <c r="H656" i="29" l="1"/>
  <c r="H657" i="29" l="1"/>
  <c r="H658" i="29" l="1"/>
  <c r="H659" i="29" l="1"/>
  <c r="H660" i="29" l="1"/>
  <c r="H661" i="29" l="1"/>
  <c r="H662" i="29" l="1"/>
  <c r="H663" i="29" l="1"/>
  <c r="H664" i="29" l="1"/>
  <c r="H665" i="29" l="1"/>
  <c r="H666" i="29" l="1"/>
  <c r="H667" i="29" l="1"/>
  <c r="H668" i="29" l="1"/>
  <c r="H669" i="29" l="1"/>
  <c r="H670" i="29" l="1"/>
  <c r="H671" i="29" l="1"/>
  <c r="H672" i="29" l="1"/>
  <c r="H673" i="29" l="1"/>
  <c r="H674" i="29" l="1"/>
  <c r="H675" i="29" l="1"/>
  <c r="H676" i="29" l="1"/>
  <c r="H677" i="29" l="1"/>
  <c r="H678" i="29" l="1"/>
  <c r="H679" i="29" l="1"/>
  <c r="H680" i="29" l="1"/>
  <c r="H681" i="29" l="1"/>
  <c r="H682" i="29" l="1"/>
  <c r="H683" i="29" l="1"/>
  <c r="H684" i="29" l="1"/>
  <c r="H685" i="29" l="1"/>
  <c r="H686" i="29" l="1"/>
  <c r="H687" i="29" l="1"/>
  <c r="H688" i="29" l="1"/>
  <c r="H689" i="29" l="1"/>
  <c r="H690" i="29" l="1"/>
  <c r="H691" i="29" l="1"/>
  <c r="H692" i="29" l="1"/>
  <c r="H693" i="29" l="1"/>
  <c r="H694" i="29" l="1"/>
  <c r="H695" i="29" l="1"/>
  <c r="H696" i="29" l="1"/>
  <c r="H697" i="29" l="1"/>
  <c r="H698" i="29" l="1"/>
  <c r="H699" i="29" l="1"/>
  <c r="H700" i="29" l="1"/>
  <c r="H701" i="29" l="1"/>
  <c r="H702" i="29" l="1"/>
  <c r="H703" i="29" l="1"/>
  <c r="H704" i="29" l="1"/>
  <c r="H705" i="29" l="1"/>
  <c r="H706" i="29" l="1"/>
  <c r="H707" i="29" l="1"/>
  <c r="H708" i="29" l="1"/>
  <c r="H709" i="29" l="1"/>
  <c r="H710" i="29" l="1"/>
  <c r="H711" i="29" l="1"/>
  <c r="H712" i="29" l="1"/>
  <c r="H713" i="29" l="1"/>
  <c r="H714" i="29" l="1"/>
  <c r="H715" i="29" l="1"/>
  <c r="H716" i="29" l="1"/>
  <c r="H717" i="29" l="1"/>
  <c r="H718" i="29" l="1"/>
  <c r="H719" i="29" l="1"/>
  <c r="H720" i="29" l="1"/>
  <c r="H721" i="29" l="1"/>
  <c r="H722" i="29" l="1"/>
  <c r="H723" i="29" l="1"/>
  <c r="H724" i="29" l="1"/>
  <c r="H725" i="29" l="1"/>
  <c r="H726" i="29" l="1"/>
  <c r="H727" i="29" l="1"/>
  <c r="H728" i="29" l="1"/>
  <c r="H729" i="29" l="1"/>
  <c r="H730" i="29" l="1"/>
  <c r="H731" i="29" l="1"/>
  <c r="H732" i="29" l="1"/>
  <c r="H733" i="29" l="1"/>
  <c r="H734" i="29" l="1"/>
  <c r="H735" i="29" l="1"/>
  <c r="H736" i="29" l="1"/>
  <c r="H737" i="29" l="1"/>
  <c r="H738" i="29" l="1"/>
  <c r="H739" i="29" l="1"/>
  <c r="H740" i="29" l="1"/>
  <c r="H741" i="29" l="1"/>
  <c r="H742" i="29" l="1"/>
  <c r="H743" i="29" l="1"/>
  <c r="H744" i="29" l="1"/>
  <c r="H745" i="29" l="1"/>
  <c r="H746" i="29" l="1"/>
  <c r="H747" i="29" l="1"/>
  <c r="H748" i="29" l="1"/>
  <c r="H749" i="29" l="1"/>
  <c r="H750" i="29" l="1"/>
  <c r="H751" i="29" l="1"/>
  <c r="H752" i="29" l="1"/>
  <c r="H753" i="29" l="1"/>
  <c r="H754" i="29" l="1"/>
  <c r="H755" i="29" l="1"/>
  <c r="H756" i="29" l="1"/>
  <c r="H757" i="29" l="1"/>
  <c r="H758" i="29" l="1"/>
  <c r="H759" i="29" l="1"/>
  <c r="H760" i="29" l="1"/>
  <c r="H761" i="29" l="1"/>
  <c r="H762" i="29" l="1"/>
  <c r="H763" i="29" l="1"/>
  <c r="H764" i="29" l="1"/>
  <c r="H765" i="29" l="1"/>
  <c r="H766" i="29" l="1"/>
  <c r="H767" i="29" l="1"/>
  <c r="H768" i="29" l="1"/>
  <c r="H769" i="29" l="1"/>
  <c r="H770" i="29" l="1"/>
  <c r="H771" i="29" l="1"/>
  <c r="H772" i="29" l="1"/>
  <c r="H773" i="29" l="1"/>
  <c r="H774" i="29" l="1"/>
  <c r="H775" i="29" l="1"/>
  <c r="H776" i="29" l="1"/>
  <c r="H777" i="29" l="1"/>
  <c r="H778" i="29" l="1"/>
  <c r="H779" i="29" l="1"/>
  <c r="H780" i="29" l="1"/>
  <c r="H781" i="29" l="1"/>
  <c r="H782" i="29" l="1"/>
  <c r="H783" i="29" l="1"/>
  <c r="H784" i="29" l="1"/>
  <c r="H785" i="29" l="1"/>
  <c r="H786" i="29" l="1"/>
  <c r="H787" i="29" l="1"/>
  <c r="H788" i="29" l="1"/>
  <c r="H789" i="29" l="1"/>
  <c r="H790" i="29" l="1"/>
  <c r="H791" i="29" l="1"/>
  <c r="H792" i="29" l="1"/>
  <c r="H793" i="29" l="1"/>
  <c r="H794" i="29" l="1"/>
  <c r="H795" i="29" l="1"/>
  <c r="H796" i="29" l="1"/>
  <c r="H797" i="29" l="1"/>
  <c r="H798" i="29" l="1"/>
  <c r="H799" i="29" l="1"/>
  <c r="H800" i="29" l="1"/>
  <c r="H801" i="29" l="1"/>
  <c r="H802" i="29" l="1"/>
  <c r="H803" i="29" l="1"/>
  <c r="H804" i="29" l="1"/>
  <c r="H805" i="29" l="1"/>
  <c r="H806" i="29" l="1"/>
  <c r="H807" i="29" l="1"/>
  <c r="H808" i="29" l="1"/>
  <c r="H809" i="29" l="1"/>
  <c r="H810" i="29" l="1"/>
  <c r="H811" i="29" l="1"/>
  <c r="H812" i="29" l="1"/>
  <c r="H813" i="29" l="1"/>
  <c r="H814" i="29" l="1"/>
  <c r="H815" i="29" l="1"/>
  <c r="H816" i="29" l="1"/>
  <c r="H817" i="29" l="1"/>
  <c r="H818" i="29" l="1"/>
  <c r="H819" i="29" l="1"/>
  <c r="H820" i="29" l="1"/>
  <c r="H821" i="29" l="1"/>
  <c r="H822" i="29" l="1"/>
  <c r="H823" i="29" l="1"/>
  <c r="H824" i="29" l="1"/>
  <c r="H825" i="29" l="1"/>
  <c r="H826" i="29" l="1"/>
  <c r="H827" i="29" l="1"/>
  <c r="H828" i="29" l="1"/>
  <c r="H829" i="29" l="1"/>
  <c r="H830" i="29" l="1"/>
  <c r="H831" i="29" l="1"/>
  <c r="H832" i="29" l="1"/>
  <c r="H833" i="29" l="1"/>
  <c r="H834" i="29" l="1"/>
  <c r="H835" i="29" l="1"/>
  <c r="H836" i="29" l="1"/>
  <c r="H837" i="29" l="1"/>
  <c r="H838" i="29" l="1"/>
  <c r="H839" i="29" l="1"/>
  <c r="H840" i="29" l="1"/>
  <c r="H841" i="29" l="1"/>
  <c r="H842" i="29" l="1"/>
  <c r="H843" i="29" l="1"/>
  <c r="H844" i="29" l="1"/>
  <c r="H845" i="29" l="1"/>
  <c r="H846" i="29" l="1"/>
  <c r="H847" i="29" l="1"/>
  <c r="H848" i="29" l="1"/>
  <c r="H849" i="29" l="1"/>
  <c r="H850" i="29" l="1"/>
  <c r="H851" i="29" l="1"/>
  <c r="H852" i="29" l="1"/>
  <c r="H853" i="29" l="1"/>
  <c r="H854" i="29" l="1"/>
  <c r="H855" i="29" l="1"/>
  <c r="H856" i="29" l="1"/>
  <c r="H857" i="29" l="1"/>
  <c r="H858" i="29" l="1"/>
  <c r="H859" i="29" l="1"/>
  <c r="H860" i="29" l="1"/>
  <c r="H861" i="29" l="1"/>
  <c r="H862" i="29" l="1"/>
  <c r="H863" i="29" l="1"/>
  <c r="H864" i="29" l="1"/>
  <c r="H865" i="29" l="1"/>
  <c r="H866" i="29" l="1"/>
  <c r="H867" i="29" l="1"/>
  <c r="H868" i="29" l="1"/>
  <c r="H869" i="29" l="1"/>
  <c r="H870" i="29" l="1"/>
  <c r="H871" i="29" l="1"/>
  <c r="H872" i="29" l="1"/>
  <c r="H873" i="29" l="1"/>
  <c r="H874" i="29" l="1"/>
  <c r="H875" i="29" l="1"/>
  <c r="H876" i="29" l="1"/>
  <c r="H877" i="29" l="1"/>
  <c r="H878" i="29" l="1"/>
  <c r="H879" i="29" l="1"/>
  <c r="H880" i="29" l="1"/>
  <c r="H881" i="29" l="1"/>
  <c r="H882" i="29" l="1"/>
  <c r="H883" i="29" l="1"/>
  <c r="H884" i="29" l="1"/>
  <c r="H885" i="29" l="1"/>
  <c r="H886" i="29" l="1"/>
  <c r="H887" i="29" l="1"/>
  <c r="H888" i="29" l="1"/>
  <c r="H889" i="29" l="1"/>
  <c r="H890" i="29" l="1"/>
  <c r="H891" i="29" l="1"/>
  <c r="H892" i="29" l="1"/>
  <c r="H893" i="29" l="1"/>
  <c r="H894" i="29" l="1"/>
  <c r="H895" i="29" l="1"/>
  <c r="H896" i="29" l="1"/>
  <c r="H897" i="29" l="1"/>
  <c r="H898" i="29" l="1"/>
  <c r="H899" i="29" l="1"/>
  <c r="H900" i="29" l="1"/>
  <c r="H901" i="29" l="1"/>
  <c r="H902" i="29" l="1"/>
  <c r="H903" i="29" l="1"/>
  <c r="H904" i="29" l="1"/>
  <c r="H905" i="29" l="1"/>
  <c r="H906" i="29" l="1"/>
  <c r="H907" i="29" l="1"/>
  <c r="H908" i="29" l="1"/>
  <c r="H909" i="29" l="1"/>
  <c r="H910" i="29" l="1"/>
  <c r="H911" i="29" l="1"/>
  <c r="H912" i="29" l="1"/>
  <c r="H913" i="29" l="1"/>
  <c r="H914" i="29" l="1"/>
  <c r="H915" i="29" l="1"/>
  <c r="H916" i="29" l="1"/>
  <c r="H917" i="29" l="1"/>
  <c r="H918" i="29" l="1"/>
  <c r="H919" i="29" l="1"/>
  <c r="H920" i="29" l="1"/>
  <c r="H921" i="29" l="1"/>
  <c r="H922" i="29" l="1"/>
  <c r="H923" i="29" l="1"/>
  <c r="H924" i="29" l="1"/>
  <c r="H925" i="29" l="1"/>
  <c r="H926" i="29" l="1"/>
  <c r="H927" i="29" l="1"/>
  <c r="H928" i="29" l="1"/>
  <c r="H929" i="29" l="1"/>
  <c r="H930" i="29" l="1"/>
  <c r="H931" i="29" l="1"/>
  <c r="H932" i="29" l="1"/>
  <c r="H933" i="29" l="1"/>
  <c r="H934" i="29" l="1"/>
  <c r="H935" i="29" l="1"/>
  <c r="H936" i="29" l="1"/>
  <c r="H937" i="29" l="1"/>
  <c r="H938" i="29" l="1"/>
  <c r="H939" i="29" l="1"/>
  <c r="H940" i="29" l="1"/>
  <c r="H941" i="29" l="1"/>
  <c r="H942" i="29" l="1"/>
  <c r="H943" i="29" l="1"/>
  <c r="H944" i="29" l="1"/>
  <c r="H945" i="29" l="1"/>
  <c r="H946" i="29" l="1"/>
  <c r="H947" i="29" l="1"/>
  <c r="H948" i="29" l="1"/>
  <c r="H949" i="29" l="1"/>
  <c r="H950" i="29" l="1"/>
  <c r="H951" i="29" l="1"/>
  <c r="H952" i="29" l="1"/>
  <c r="H953" i="29" l="1"/>
  <c r="H954" i="29" l="1"/>
  <c r="H955" i="29" l="1"/>
  <c r="H956" i="29" l="1"/>
  <c r="H957" i="29" l="1"/>
  <c r="H958" i="29" l="1"/>
  <c r="H959" i="29" l="1"/>
  <c r="H960" i="29" l="1"/>
  <c r="H961" i="29" l="1"/>
  <c r="H962" i="29" l="1"/>
  <c r="H963" i="29" l="1"/>
  <c r="H964" i="29" l="1"/>
  <c r="H965" i="29" l="1"/>
  <c r="H966" i="29" l="1"/>
  <c r="H967" i="29" l="1"/>
  <c r="H968" i="29" l="1"/>
  <c r="H969" i="29" l="1"/>
  <c r="H970" i="29" l="1"/>
  <c r="H971" i="29" l="1"/>
  <c r="H972" i="29" l="1"/>
  <c r="H973" i="29" l="1"/>
  <c r="H974" i="29" l="1"/>
  <c r="H975" i="29" l="1"/>
  <c r="H976" i="29" l="1"/>
  <c r="H977" i="29" l="1"/>
  <c r="H978" i="29" s="1"/>
  <c r="H979" i="29" s="1"/>
  <c r="H980" i="29" s="1"/>
  <c r="H981" i="29" s="1"/>
  <c r="H982" i="29" s="1"/>
  <c r="H983" i="29" s="1"/>
  <c r="H984" i="29" s="1"/>
  <c r="H985" i="29" s="1"/>
  <c r="H986" i="29" s="1"/>
  <c r="H987" i="29" s="1"/>
  <c r="H988" i="29" s="1"/>
  <c r="H989" i="29" s="1"/>
  <c r="H990" i="29" s="1"/>
  <c r="H991" i="29" s="1"/>
  <c r="H992" i="29" s="1"/>
  <c r="H993" i="29" s="1"/>
  <c r="H994" i="29" s="1"/>
  <c r="H995" i="29" s="1"/>
  <c r="H996" i="29" s="1"/>
  <c r="H997" i="29" s="1"/>
  <c r="H998" i="29" s="1"/>
  <c r="H999" i="29" s="1"/>
  <c r="H1000" i="29" s="1"/>
  <c r="H1001" i="29" s="1"/>
  <c r="H1002" i="29" s="1"/>
  <c r="H1003" i="29" s="1"/>
  <c r="H1004" i="29" s="1"/>
  <c r="H1005" i="29" s="1"/>
  <c r="H1006" i="29" s="1"/>
  <c r="H1007" i="29" s="1"/>
  <c r="H1008" i="29" s="1"/>
  <c r="H1009" i="29" s="1"/>
  <c r="H1010" i="29" s="1"/>
  <c r="H1011" i="29" s="1"/>
  <c r="H1012" i="29" s="1"/>
  <c r="H1013" i="29" s="1"/>
  <c r="H1014" i="29" s="1"/>
  <c r="H1015" i="29" s="1"/>
  <c r="H1016" i="29" s="1"/>
  <c r="H1017" i="29" s="1"/>
  <c r="H1018" i="29" s="1"/>
  <c r="H1019" i="29" s="1"/>
  <c r="H1020" i="29" s="1"/>
  <c r="H1021" i="29" s="1"/>
  <c r="H1022" i="29" s="1"/>
  <c r="H1023" i="29" s="1"/>
  <c r="H1024" i="29" s="1"/>
  <c r="H1025" i="29" s="1"/>
  <c r="H1026" i="29" s="1"/>
  <c r="H1027" i="29" s="1"/>
  <c r="H1028" i="29" s="1"/>
  <c r="H1029" i="29" s="1"/>
  <c r="H1030" i="29" s="1"/>
  <c r="H1031" i="29" s="1"/>
  <c r="H1032" i="29" s="1"/>
  <c r="H1033" i="29" s="1"/>
  <c r="H1034" i="29" s="1"/>
  <c r="H1035" i="29" s="1"/>
  <c r="H1036" i="29" s="1"/>
  <c r="H1037" i="29" s="1"/>
  <c r="H1038" i="29" s="1"/>
  <c r="H1039" i="29" s="1"/>
  <c r="I25" i="73" l="1"/>
  <c r="I37" i="73" l="1"/>
  <c r="I26" i="73"/>
  <c r="I38" i="73" s="1"/>
  <c r="I7" i="73"/>
  <c r="I19" i="73" l="1"/>
  <c r="I8" i="73"/>
  <c r="H18" i="83"/>
  <c r="I20" i="73" l="1"/>
  <c r="H19" i="83" l="1"/>
</calcChain>
</file>

<file path=xl/sharedStrings.xml><?xml version="1.0" encoding="utf-8"?>
<sst xmlns="http://schemas.openxmlformats.org/spreadsheetml/2006/main" count="1690" uniqueCount="702">
  <si>
    <t>Back to contents</t>
  </si>
  <si>
    <t>20-24</t>
  </si>
  <si>
    <t>25-29</t>
  </si>
  <si>
    <t>30-34</t>
  </si>
  <si>
    <t>35-39</t>
  </si>
  <si>
    <t>40-44</t>
  </si>
  <si>
    <t>45-49</t>
  </si>
  <si>
    <t>50-54</t>
  </si>
  <si>
    <t>55-59</t>
  </si>
  <si>
    <t>60-64</t>
  </si>
  <si>
    <t>65-69</t>
  </si>
  <si>
    <t>70-74</t>
  </si>
  <si>
    <t>75-79</t>
  </si>
  <si>
    <t>80-84</t>
  </si>
  <si>
    <t>85-89</t>
  </si>
  <si>
    <t>90+</t>
  </si>
  <si>
    <t>Source: NISRA</t>
  </si>
  <si>
    <t>Background</t>
  </si>
  <si>
    <t>Definitions</t>
  </si>
  <si>
    <t>Belfast</t>
  </si>
  <si>
    <t>Mid Ulster</t>
  </si>
  <si>
    <t>Feedback</t>
  </si>
  <si>
    <t xml:space="preserve">We welcome feedback from users, please contact the NISRA Vital Statistics Unit </t>
  </si>
  <si>
    <t xml:space="preserve">This report is an Official Statistics publication and statistics are produced to high professional standards set out in the Code of Practice for Official Statistics. </t>
  </si>
  <si>
    <t>The statistics are:</t>
  </si>
  <si>
    <t>Total</t>
  </si>
  <si>
    <r>
      <t xml:space="preserve">Email: </t>
    </r>
    <r>
      <rPr>
        <sz val="12"/>
        <rFont val="Calibri"/>
        <family val="2"/>
        <scheme val="minor"/>
      </rPr>
      <t xml:space="preserve">demography@nisra.gov.uk </t>
    </r>
  </si>
  <si>
    <r>
      <t>Telephone:</t>
    </r>
    <r>
      <rPr>
        <sz val="12"/>
        <rFont val="Calibri"/>
        <family val="2"/>
        <scheme val="minor"/>
      </rPr>
      <t xml:space="preserve"> +44 (0)300 200 7836</t>
    </r>
  </si>
  <si>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</si>
  <si>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</si>
  <si>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</si>
  <si>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Differences between NISRA’s death registration figures and the Department of Health's  (DoH) Daily reports</t>
  </si>
  <si>
    <t xml:space="preserve"> · Produced to meet identified user needs;</t>
  </si>
  <si>
    <t xml:space="preserve"> · Well explained and readily accessible; </t>
  </si>
  <si>
    <t xml:space="preserve"> · Produced according to sound methods;  &amp; </t>
  </si>
  <si>
    <t xml:space="preserve"> · Managed impartially and objectively in the public interest and are produced free from any political interference.</t>
  </si>
  <si>
    <t>Excess deaths</t>
  </si>
  <si>
    <t>Cumulative excess deaths</t>
  </si>
  <si>
    <t>Excess deaths
7-day rolling average</t>
  </si>
  <si>
    <t>85+</t>
  </si>
  <si>
    <t>65-74</t>
  </si>
  <si>
    <t>75-84</t>
  </si>
  <si>
    <t>Month</t>
  </si>
  <si>
    <t>March</t>
  </si>
  <si>
    <t>April</t>
  </si>
  <si>
    <t>May</t>
  </si>
  <si>
    <t>Hospital</t>
  </si>
  <si>
    <t>Care home</t>
  </si>
  <si>
    <t>NORTHERN IRELAND</t>
  </si>
  <si>
    <t>2nd Quintile</t>
  </si>
  <si>
    <t>3rd Quintile</t>
  </si>
  <si>
    <t>4th Quintile</t>
  </si>
  <si>
    <t>30-45 minutes</t>
  </si>
  <si>
    <t>45-60 minutes</t>
  </si>
  <si>
    <t>More than 60 minutes</t>
  </si>
  <si>
    <t>20-30 minutes</t>
  </si>
  <si>
    <t>Under 20 minutes</t>
  </si>
  <si>
    <t>District Electoral Area (DEA2014) Name</t>
  </si>
  <si>
    <t>N10000101</t>
  </si>
  <si>
    <t>AIRPORT</t>
  </si>
  <si>
    <t>N10000102</t>
  </si>
  <si>
    <t>ANTRIM</t>
  </si>
  <si>
    <t>N10000103</t>
  </si>
  <si>
    <t>BALLYCLARE</t>
  </si>
  <si>
    <t>N10000104</t>
  </si>
  <si>
    <t>DUNSILLY</t>
  </si>
  <si>
    <t>N10000105</t>
  </si>
  <si>
    <t>GLENGORMLEY URBAN</t>
  </si>
  <si>
    <t>N10000106</t>
  </si>
  <si>
    <t>MACEDON</t>
  </si>
  <si>
    <t>N10000107</t>
  </si>
  <si>
    <t>THREE MILE WATER</t>
  </si>
  <si>
    <t>N10000201</t>
  </si>
  <si>
    <t>ARMAGH</t>
  </si>
  <si>
    <t>N10000202</t>
  </si>
  <si>
    <t>BANBRIDGE</t>
  </si>
  <si>
    <t>N10000203</t>
  </si>
  <si>
    <t>CRAIGAVON</t>
  </si>
  <si>
    <t>N10000204</t>
  </si>
  <si>
    <t>CUSHER</t>
  </si>
  <si>
    <t>N10000205</t>
  </si>
  <si>
    <t>LAGAN RIVER</t>
  </si>
  <si>
    <t>N10000206</t>
  </si>
  <si>
    <t>LURGAN</t>
  </si>
  <si>
    <t>N10000207</t>
  </si>
  <si>
    <t>PORTADOWN</t>
  </si>
  <si>
    <t>N10000301</t>
  </si>
  <si>
    <t>BALMORAL</t>
  </si>
  <si>
    <t>N10000302</t>
  </si>
  <si>
    <t>BLACK MOUNTAIN</t>
  </si>
  <si>
    <t>N10000303</t>
  </si>
  <si>
    <t>BOTANIC</t>
  </si>
  <si>
    <t>N10000304</t>
  </si>
  <si>
    <t>CASTLE</t>
  </si>
  <si>
    <t>N10000305</t>
  </si>
  <si>
    <t>COLLIN</t>
  </si>
  <si>
    <t>N10000306</t>
  </si>
  <si>
    <t>COURT</t>
  </si>
  <si>
    <t>N10000307</t>
  </si>
  <si>
    <t>LISNASHARRAGH</t>
  </si>
  <si>
    <t>N10000308</t>
  </si>
  <si>
    <t>OLDPARK</t>
  </si>
  <si>
    <t>N10000309</t>
  </si>
  <si>
    <t>ORMISTON</t>
  </si>
  <si>
    <t>N10000310</t>
  </si>
  <si>
    <t>TITANIC</t>
  </si>
  <si>
    <t>N10000401</t>
  </si>
  <si>
    <t>BALLYMONEY</t>
  </si>
  <si>
    <t>N10000402</t>
  </si>
  <si>
    <t>BANN</t>
  </si>
  <si>
    <t>N10000403</t>
  </si>
  <si>
    <t>BENBRADAGH</t>
  </si>
  <si>
    <t>N10000404</t>
  </si>
  <si>
    <t>CAUSEWAY</t>
  </si>
  <si>
    <t>N10000405</t>
  </si>
  <si>
    <t>COLERAINE</t>
  </si>
  <si>
    <t>N10000406</t>
  </si>
  <si>
    <t>LIMAVADY</t>
  </si>
  <si>
    <t>N10000407</t>
  </si>
  <si>
    <t>THE GLENS</t>
  </si>
  <si>
    <t>N10000501</t>
  </si>
  <si>
    <t>BALLYARNETT</t>
  </si>
  <si>
    <t>N10000502</t>
  </si>
  <si>
    <t>DERG</t>
  </si>
  <si>
    <t>N10000503</t>
  </si>
  <si>
    <t>FAUGHAN</t>
  </si>
  <si>
    <t>N10000504</t>
  </si>
  <si>
    <t>FOYLESIDE</t>
  </si>
  <si>
    <t>N10000505</t>
  </si>
  <si>
    <t>SPERRIN</t>
  </si>
  <si>
    <t>N10000506</t>
  </si>
  <si>
    <t>THE MOOR</t>
  </si>
  <si>
    <t>N10000507</t>
  </si>
  <si>
    <t>WATERSIDE</t>
  </si>
  <si>
    <t>N10000601</t>
  </si>
  <si>
    <t>ENNISKILLEN</t>
  </si>
  <si>
    <t>N10000602</t>
  </si>
  <si>
    <t>ERNE EAST</t>
  </si>
  <si>
    <t>N10000603</t>
  </si>
  <si>
    <t>ERNE NORTH</t>
  </si>
  <si>
    <t>N10000604</t>
  </si>
  <si>
    <t>ERNE WEST</t>
  </si>
  <si>
    <t>N10000605</t>
  </si>
  <si>
    <t>MID TYRONE</t>
  </si>
  <si>
    <t>N10000606</t>
  </si>
  <si>
    <t>OMAGH</t>
  </si>
  <si>
    <t>N10000607</t>
  </si>
  <si>
    <t>WEST TYRONE</t>
  </si>
  <si>
    <t>N10000701</t>
  </si>
  <si>
    <t>CASTLEREAGH EAST</t>
  </si>
  <si>
    <t>N10000702</t>
  </si>
  <si>
    <t>CASTLEREAGH SOUTH</t>
  </si>
  <si>
    <t>N10000703</t>
  </si>
  <si>
    <t>DOWNSHIRE EAST</t>
  </si>
  <si>
    <t>N10000704</t>
  </si>
  <si>
    <t>DOWNSHIRE WEST</t>
  </si>
  <si>
    <t>N10000705</t>
  </si>
  <si>
    <t>KILLULTAGH</t>
  </si>
  <si>
    <t>N10000706</t>
  </si>
  <si>
    <t>LISBURN NORTH</t>
  </si>
  <si>
    <t>N10000707</t>
  </si>
  <si>
    <t>LISBURN SOUTH</t>
  </si>
  <si>
    <t>N10000801</t>
  </si>
  <si>
    <t>BALLYMENA</t>
  </si>
  <si>
    <t>N10000802</t>
  </si>
  <si>
    <t>BANNSIDE</t>
  </si>
  <si>
    <t>N10000803</t>
  </si>
  <si>
    <t>BRAID</t>
  </si>
  <si>
    <t>N10000804</t>
  </si>
  <si>
    <t>CARRICK CASTLE</t>
  </si>
  <si>
    <t>N10000805</t>
  </si>
  <si>
    <t>COAST ROAD</t>
  </si>
  <si>
    <t>N10000806</t>
  </si>
  <si>
    <t>KNOCKAGH</t>
  </si>
  <si>
    <t>N10000807</t>
  </si>
  <si>
    <t>LARNE LOUGH</t>
  </si>
  <si>
    <t>N10000901</t>
  </si>
  <si>
    <t>CARNTOGHER</t>
  </si>
  <si>
    <t>N10000902</t>
  </si>
  <si>
    <t>CLOGHER VALLEY</t>
  </si>
  <si>
    <t>N10000903</t>
  </si>
  <si>
    <t>COOKSTOWN</t>
  </si>
  <si>
    <t>N10000904</t>
  </si>
  <si>
    <t>DUNGANNON</t>
  </si>
  <si>
    <t>N10000905</t>
  </si>
  <si>
    <t>MAGHERAFELT</t>
  </si>
  <si>
    <t>N10000906</t>
  </si>
  <si>
    <t>MOYOLA</t>
  </si>
  <si>
    <t>N10000907</t>
  </si>
  <si>
    <t>TORRENT</t>
  </si>
  <si>
    <t>N10001001</t>
  </si>
  <si>
    <t>CROTLIEVE</t>
  </si>
  <si>
    <t>N10001002</t>
  </si>
  <si>
    <t>DOWNPATRICK</t>
  </si>
  <si>
    <t>N10001003</t>
  </si>
  <si>
    <t>NEWRY</t>
  </si>
  <si>
    <t>N10001004</t>
  </si>
  <si>
    <t>ROWALLANE</t>
  </si>
  <si>
    <t>N10001005</t>
  </si>
  <si>
    <t>SLIEVE CROOB</t>
  </si>
  <si>
    <t>N10001006</t>
  </si>
  <si>
    <t>SLIEVE GULLION</t>
  </si>
  <si>
    <t>N10001007</t>
  </si>
  <si>
    <t>THE MOURNES</t>
  </si>
  <si>
    <t>N10001101</t>
  </si>
  <si>
    <t>ARDS PENINSULA</t>
  </si>
  <si>
    <t>N10001102</t>
  </si>
  <si>
    <t>BANGOR CENTRAL</t>
  </si>
  <si>
    <t>N10001103</t>
  </si>
  <si>
    <t>BANGOR EAST AND DONAGHADEE</t>
  </si>
  <si>
    <t>N10001104</t>
  </si>
  <si>
    <t>BANGOR WEST</t>
  </si>
  <si>
    <t>N10001105</t>
  </si>
  <si>
    <t>COMBER</t>
  </si>
  <si>
    <t>N10001106</t>
  </si>
  <si>
    <t>HOLYWOOD AND CLANDEBOYE</t>
  </si>
  <si>
    <t>N10001107</t>
  </si>
  <si>
    <t>NEWTOWNARDS</t>
  </si>
  <si>
    <t>DEA2014 Code</t>
  </si>
  <si>
    <t>Travel to Work Area</t>
  </si>
  <si>
    <t>Ballymena</t>
  </si>
  <si>
    <t>Coleraine</t>
  </si>
  <si>
    <t>Cookstown and Magherafelt</t>
  </si>
  <si>
    <t>Craigavon</t>
  </si>
  <si>
    <t>Derry</t>
  </si>
  <si>
    <t>Dungannon</t>
  </si>
  <si>
    <t>Enniskillen</t>
  </si>
  <si>
    <t>Newry and Banbridge</t>
  </si>
  <si>
    <t>Omagh and Strabane</t>
  </si>
  <si>
    <t>Average 2015-19
(A)</t>
  </si>
  <si>
    <t>Average 2015-19 at cut-off
(B)</t>
  </si>
  <si>
    <t>Excess deaths as proportion of average 2015-19
(C - B) / A</t>
  </si>
  <si>
    <t>Urban</t>
  </si>
  <si>
    <t>Mixed urban/rural</t>
  </si>
  <si>
    <t>Rural</t>
  </si>
  <si>
    <t>Most deprived 20%</t>
  </si>
  <si>
    <t>Least deprived 20%</t>
  </si>
  <si>
    <t>June</t>
  </si>
  <si>
    <t>July</t>
  </si>
  <si>
    <t>August</t>
  </si>
  <si>
    <t>September</t>
  </si>
  <si>
    <t>October</t>
  </si>
  <si>
    <t>November</t>
  </si>
  <si>
    <t>December</t>
  </si>
  <si>
    <t>January</t>
  </si>
  <si>
    <t>Home</t>
  </si>
  <si>
    <t>Other places</t>
  </si>
  <si>
    <t>Fermanagh &amp; Omagh</t>
  </si>
  <si>
    <t>Ards &amp; North Down</t>
  </si>
  <si>
    <t>Belfast East</t>
  </si>
  <si>
    <t>West Tyrone</t>
  </si>
  <si>
    <t>Belfast North</t>
  </si>
  <si>
    <t>Belfast South</t>
  </si>
  <si>
    <t>Belfast West</t>
  </si>
  <si>
    <t>Lagan Valley</t>
  </si>
  <si>
    <t>East Londonderry</t>
  </si>
  <si>
    <t>Foyle</t>
  </si>
  <si>
    <t>East Antrim</t>
  </si>
  <si>
    <t>North Antrim</t>
  </si>
  <si>
    <t>North Down</t>
  </si>
  <si>
    <t>Newry and Armagh</t>
  </si>
  <si>
    <t>South Antrim</t>
  </si>
  <si>
    <t>South Down</t>
  </si>
  <si>
    <t>Fermanagh and South Tyrone</t>
  </si>
  <si>
    <t>Strangford</t>
  </si>
  <si>
    <t>Upper Bann</t>
  </si>
  <si>
    <t>-</t>
  </si>
  <si>
    <t>Uncoded deaths</t>
  </si>
  <si>
    <t>Cause of death</t>
  </si>
  <si>
    <t>ICD codes</t>
  </si>
  <si>
    <t>C18-C21</t>
  </si>
  <si>
    <t>C33-C34</t>
  </si>
  <si>
    <t>C76-C80</t>
  </si>
  <si>
    <t>C81-C96</t>
  </si>
  <si>
    <t>E10-E14</t>
  </si>
  <si>
    <t>I20-I25</t>
  </si>
  <si>
    <t>I60-I69</t>
  </si>
  <si>
    <t>J09-J18</t>
  </si>
  <si>
    <t>J40-J47</t>
  </si>
  <si>
    <t>K70-K76</t>
  </si>
  <si>
    <t>N00-N39</t>
  </si>
  <si>
    <t>W00-W19</t>
  </si>
  <si>
    <t>C25</t>
  </si>
  <si>
    <t>C50</t>
  </si>
  <si>
    <t>C61</t>
  </si>
  <si>
    <t>F01, F03, G30</t>
  </si>
  <si>
    <t>U07</t>
  </si>
  <si>
    <t>Diseases of the urinary system</t>
  </si>
  <si>
    <t>Coronavirus</t>
  </si>
  <si>
    <t>Accidental falls</t>
  </si>
  <si>
    <t>Malignant neoplasm of colon, sigmoid, rectum and anus</t>
  </si>
  <si>
    <t>Malignant neoplasm of pancreas</t>
  </si>
  <si>
    <t>Malignant neoplasm of trachea, bronchus and lung</t>
  </si>
  <si>
    <t>Malignant neoplasm of breast</t>
  </si>
  <si>
    <t>Malignant neoplasm of prostate</t>
  </si>
  <si>
    <t>Malignant neoplasms of ill-defined, secondary and unspecified sites</t>
  </si>
  <si>
    <t>Malignant neoplasms of lymphoid, haematopoietic and related tissue</t>
  </si>
  <si>
    <t>Diabetes</t>
  </si>
  <si>
    <t xml:space="preserve">Dementia and Alzheimer disease </t>
  </si>
  <si>
    <t>Ischaemic heart diseases</t>
  </si>
  <si>
    <t>Cerebrovascular diseases</t>
  </si>
  <si>
    <t>Influenza and pneumonia</t>
  </si>
  <si>
    <t>Chronic lower respiratory diseases</t>
  </si>
  <si>
    <t>Cirrhosis and other diseases of liver</t>
  </si>
  <si>
    <t xml:space="preserve">2020
(C) </t>
  </si>
  <si>
    <t>February</t>
  </si>
  <si>
    <t xml:space="preserve">2021
(C) </t>
  </si>
  <si>
    <t>Average 2016-20
(A)</t>
  </si>
  <si>
    <t>Average 2016-20 at cut-off
(B)</t>
  </si>
  <si>
    <t>Excess deaths as proportion of average 2016-20
(C - B) / A</t>
  </si>
  <si>
    <t>January-December</t>
  </si>
  <si>
    <t>Covid-19 related deaths</t>
  </si>
  <si>
    <t>Cumulative Covid-19 related deaths</t>
  </si>
  <si>
    <t>The Northern Ireland Statistics &amp; Research Agency (NISRA) publishes timely but provisional weekly counts of death registrations in Northern Ireland. To allow for registration and processing, these figures are published seven days after the week ends. From 3rd April 2020, the NISRA weekly deaths release was supplemented with numbers of respiratory deaths (respiratory deaths include any death where Pneumonia, Bronchitis, Bronchiolitis or Influenza are mentioned on the death certificate);  and deaths relating to Covid-19 (that is, where Covid-19 or suspected Covid-19 was mentioned on the death certificate, including in combination with other health conditions).</t>
  </si>
  <si>
    <t xml:space="preserve">The daily Northern Ireland Government updates  and dashboard provided by the Department of Health (DoH) count the number of deaths reported by health trusts, where the deceased had a positive test for Covid-19 and died within 28 days, whether or not Covid-19 was the cause of death.  NISRA mortality statistics, which are based on death registration information collected by the General Register Office, count all deaths where Covid-19 was mentioned on the death certificate by the doctor who certified the death, whether or not Covid-19 was the primary underlying cause of death. This includes cases where the doctor noted suspected or probable coronavirus infection. As a result the weekly totals will usually be higher than the sum of the daily figures - because the DOH daily updates only include those who have tested positive for the virus. </t>
  </si>
  <si>
    <t>55-64</t>
  </si>
  <si>
    <t>Antrim &amp; Newtownabbey</t>
  </si>
  <si>
    <t>Armagh City, Banbridge &amp; Craigavon</t>
  </si>
  <si>
    <t>Causeway Coast &amp; Glens</t>
  </si>
  <si>
    <t>Derry City &amp; Strabane</t>
  </si>
  <si>
    <t>Lisburn &amp; Castlereagh</t>
  </si>
  <si>
    <t>Mid &amp; East Antrim</t>
  </si>
  <si>
    <t>Newry, Mourne &amp; Down</t>
  </si>
  <si>
    <t>Non-Covid</t>
  </si>
  <si>
    <t>Covid-19 related</t>
  </si>
  <si>
    <t>in Hospital</t>
  </si>
  <si>
    <t>in Care home</t>
  </si>
  <si>
    <t>at Home</t>
  </si>
  <si>
    <t>elsewhere</t>
  </si>
  <si>
    <t>Male</t>
  </si>
  <si>
    <t>Female</t>
  </si>
  <si>
    <t>Excess deaths as proportion of average deaths</t>
  </si>
  <si>
    <t>Average 
previous 5 years</t>
  </si>
  <si>
    <t>0-19</t>
  </si>
  <si>
    <t>20-54</t>
  </si>
  <si>
    <t>C15</t>
  </si>
  <si>
    <t>Malignant neoplasm of oesophagus</t>
  </si>
  <si>
    <t>C22</t>
  </si>
  <si>
    <t>Malignant neoplasm of liver and intrahepatic bile ducts</t>
  </si>
  <si>
    <t>Hypertensive diseases</t>
  </si>
  <si>
    <t>I10-I15</t>
  </si>
  <si>
    <t>Nonrheumatic valve disorders and endocarditis</t>
  </si>
  <si>
    <t>I34-I38</t>
  </si>
  <si>
    <t>Cardiac arrhythmias</t>
  </si>
  <si>
    <t>I47-I49</t>
  </si>
  <si>
    <t>Heart failure and complications and ill–defined heart disease</t>
  </si>
  <si>
    <t>I50-I51</t>
  </si>
  <si>
    <t>Pulmonary oedema and other interstitial pulmonary diseases</t>
  </si>
  <si>
    <t>J80-J84</t>
  </si>
  <si>
    <t>Other diseases of intestines</t>
  </si>
  <si>
    <t>K55-K63</t>
  </si>
  <si>
    <t>Parkinson disease</t>
  </si>
  <si>
    <t>G20</t>
  </si>
  <si>
    <t>A00-B99</t>
  </si>
  <si>
    <t>Certain infectious and parasitic diseases</t>
  </si>
  <si>
    <t>no data</t>
  </si>
  <si>
    <t>Table 1a: Deaths by month and year of death, 2015-2020 and excess deaths in 2020</t>
  </si>
  <si>
    <t>Table 1b: Deaths by month and year of death, 2016-2021 and excess deaths in 2021</t>
  </si>
  <si>
    <t>Sex</t>
  </si>
  <si>
    <t>Average deaths previous five years</t>
  </si>
  <si>
    <t>Indicator</t>
  </si>
  <si>
    <t>Time period</t>
  </si>
  <si>
    <t>(a) Persons</t>
  </si>
  <si>
    <t>(b) Males</t>
  </si>
  <si>
    <t>(c) Females</t>
  </si>
  <si>
    <t>Covid-19 death</t>
  </si>
  <si>
    <t>Cumulative Covid-19 death</t>
  </si>
  <si>
    <t>Place of death</t>
  </si>
  <si>
    <t>Average deaths in previous 5 years</t>
  </si>
  <si>
    <t>Excess deaths
(C - B)</t>
  </si>
  <si>
    <t>T2</t>
  </si>
  <si>
    <t>T1</t>
  </si>
  <si>
    <t>T3</t>
  </si>
  <si>
    <t>T4</t>
  </si>
  <si>
    <t>T5</t>
  </si>
  <si>
    <t>T6</t>
  </si>
  <si>
    <t>T7</t>
  </si>
  <si>
    <t>T8</t>
  </si>
  <si>
    <t>T9</t>
  </si>
  <si>
    <t>T10</t>
  </si>
  <si>
    <t>T11</t>
  </si>
  <si>
    <t>T12</t>
  </si>
  <si>
    <t>T13</t>
  </si>
  <si>
    <t>C16</t>
  </si>
  <si>
    <t>C17</t>
  </si>
  <si>
    <t>C18</t>
  </si>
  <si>
    <t>Males</t>
  </si>
  <si>
    <t>Females</t>
  </si>
  <si>
    <t>Hospice</t>
  </si>
  <si>
    <t>Malignant neoplasms</t>
  </si>
  <si>
    <t>Excess deaths as proportion of average deaths in previous five years</t>
  </si>
  <si>
    <t>Five-year average</t>
  </si>
  <si>
    <t>All ages</t>
  </si>
  <si>
    <t>This sheet contains one table, see background for explanatory notes</t>
  </si>
  <si>
    <t>This sheet contains one graph, see background for explanatory notes</t>
  </si>
  <si>
    <t>This sheet contains one graph, see background for explanatory notes.</t>
  </si>
  <si>
    <t>This sheet contains one table, see background for explanatory notes.</t>
  </si>
  <si>
    <t>This sheet contains three tables (persons, males and females), see background for explanatory notes.</t>
  </si>
  <si>
    <t>All places</t>
  </si>
  <si>
    <t>This sheet contains four graphs (malignant neoplasms, circulatory diseases, dementia/Alzheimer's disease and respiratory diseases, see background for explanatory notes</t>
  </si>
  <si>
    <t>Worksheet</t>
  </si>
  <si>
    <t>Worksheet title</t>
  </si>
  <si>
    <t>Table of contents</t>
  </si>
  <si>
    <t>T14</t>
  </si>
  <si>
    <t>T15</t>
  </si>
  <si>
    <t>C1</t>
  </si>
  <si>
    <t>C2</t>
  </si>
  <si>
    <t>C3</t>
  </si>
  <si>
    <t>C4</t>
  </si>
  <si>
    <t>C5</t>
  </si>
  <si>
    <t>C6</t>
  </si>
  <si>
    <t>C7</t>
  </si>
  <si>
    <t>C8</t>
  </si>
  <si>
    <t>C9</t>
  </si>
  <si>
    <t>C10</t>
  </si>
  <si>
    <t>C11</t>
  </si>
  <si>
    <t>C12</t>
  </si>
  <si>
    <t>C13</t>
  </si>
  <si>
    <t>C14</t>
  </si>
  <si>
    <t xml:space="preserve">2022
(C) </t>
  </si>
  <si>
    <t>Excess deaths as proportion of average 2017-21
(C - B) / A</t>
  </si>
  <si>
    <t>Average 2017-21 at cut-off
(B)</t>
  </si>
  <si>
    <t>Average 2017-21
(A)</t>
  </si>
  <si>
    <t>Mar'20-Aug'22</t>
  </si>
  <si>
    <t>Diseases of digestive system</t>
  </si>
  <si>
    <t>C67</t>
  </si>
  <si>
    <t>C71</t>
  </si>
  <si>
    <t>Malignant neoplasm of stomach</t>
  </si>
  <si>
    <t>Malignant neoplasm of bladder</t>
  </si>
  <si>
    <t>Malignant neoplasm of brain</t>
  </si>
  <si>
    <t>Disorders of gallbladder, biliary tract and pancreas</t>
  </si>
  <si>
    <t>K80-K87</t>
  </si>
  <si>
    <t>Usual residence</t>
  </si>
  <si>
    <t>T16</t>
  </si>
  <si>
    <t>Symptoms, signs and ill-defined conditions</t>
  </si>
  <si>
    <t>R00-R99</t>
  </si>
  <si>
    <t>Table 6: Excess deaths and Covid-19 related deaths, by month and place of death, March 2020 to December 2022</t>
  </si>
  <si>
    <t>Chart 7: Covid-19 related deaths and non-Covid-19 deaths by place of death, March 2020 to December 2022</t>
  </si>
  <si>
    <t>Table 5: Excess deaths and Covid-19 related deaths, by place of death, March 2020 to December 2022</t>
  </si>
  <si>
    <t>Mar'20-Dec'22</t>
  </si>
  <si>
    <t>Chart 9: Excess deaths, by month and place of death, March 2020 to December 2022</t>
  </si>
  <si>
    <t>Chart 8: Excess deaths and Covid-19 related deaths, by place of death, March 2020 to December 2022</t>
  </si>
  <si>
    <t>Table 10: Excess deaths and Covid-19 related deaths, by month, in urban, mixed urban/rural and rural areas, March 2020 to December 2022</t>
  </si>
  <si>
    <t>January 2015 to December 2022</t>
  </si>
  <si>
    <t>March 2020 to December 2022</t>
  </si>
  <si>
    <t>Excess mortality and Covid-19 deaths:  March 2020 to December 2022</t>
  </si>
  <si>
    <t>March 2020 to 
December 2022</t>
  </si>
  <si>
    <t>Chart 1: Daily excess deaths and 7-day rolling average, March 2020 to December 2022</t>
  </si>
  <si>
    <t>Chart 2: Excess deaths as proportion of average deaths in the previous five years, by month, March 2020 to December 2022</t>
  </si>
  <si>
    <t>Chart 3: Cumulative excess deaths and Covid-19 related deaths, March 2020 to December 2022</t>
  </si>
  <si>
    <t>Table 3: Excess deaths and Covid-19 related deaths, by Sex and 5-year ageband, March 2020 to December 2022</t>
  </si>
  <si>
    <t>Table 4: Excess deaths and Covid-19 related deaths, by sex and age group, March 2020 to December 2022</t>
  </si>
  <si>
    <t>Chart 4: Excess deaths and Covid-19 related deaths, by age-groups, March 2020 to December 2022</t>
  </si>
  <si>
    <t>Chart 5: Excess deaths and Covid-19 related deaths, by sex, March 2020 to December 2022</t>
  </si>
  <si>
    <t>Chart 6: Excess deaths as proportion of average deaths in previous five years, by sex and age-groups, March 2020 to December 2022</t>
  </si>
  <si>
    <t>Table 7: Excess deaths and Covid-19 related deaths, by Local Government District, March 2020 to December 2022</t>
  </si>
  <si>
    <t>Chart 10: Excess deaths and Covid-19 related deaths as proportion of average deaths in previous five years, by Local Government District, March 2020 to December 2022</t>
  </si>
  <si>
    <t>Table 9: Excess deaths and Covid-19 related deaths, by deprivation quintile, March 2020 to December 2022</t>
  </si>
  <si>
    <t>Jan-Dec'22</t>
  </si>
  <si>
    <t>Table 1: Deaths by month for 2015-2022, and calculation of excess deaths - January 2020 to December 2022</t>
  </si>
  <si>
    <t>Table 1c: Deaths by month and year of death, 2017-2022 and excess deaths in 2022</t>
  </si>
  <si>
    <t>Mar-Dec'20</t>
  </si>
  <si>
    <t>Jan-Dec'21</t>
  </si>
  <si>
    <t>Mar'20-Sep'22</t>
  </si>
  <si>
    <t>ALL CAUSES</t>
  </si>
  <si>
    <t>C01-C97</t>
  </si>
  <si>
    <t>E00-E90</t>
  </si>
  <si>
    <t>Endocrine, nutritional and metabolic diseases</t>
  </si>
  <si>
    <t>I00-I99</t>
  </si>
  <si>
    <t>Diseases of the circulatory system</t>
  </si>
  <si>
    <t>Mental/behavioural disorders, diseases of nervous system</t>
  </si>
  <si>
    <t>J00-J99</t>
  </si>
  <si>
    <t>Diseases of the respiratory system</t>
  </si>
  <si>
    <t>K00-K93</t>
  </si>
  <si>
    <t>Diseases of the musculoskeletal system and connective tissue</t>
  </si>
  <si>
    <t>M00-M99</t>
  </si>
  <si>
    <t>Diseases of the genitourinary system</t>
  </si>
  <si>
    <t>N00-N99</t>
  </si>
  <si>
    <t>Q00-Q99</t>
  </si>
  <si>
    <t>Congenital malformations, deformations and chromosomal abnormalities</t>
  </si>
  <si>
    <t>External Causes of mortality</t>
  </si>
  <si>
    <t>V01-Y98</t>
  </si>
  <si>
    <t>Septicaemia</t>
  </si>
  <si>
    <t>A40-A41</t>
  </si>
  <si>
    <t>Malignant neoplasm of lip, oral cavity and pharynx</t>
  </si>
  <si>
    <t>C00-C14</t>
  </si>
  <si>
    <t>Malignant neoplasm of other and ill-defined digestive organs</t>
  </si>
  <si>
    <t>C26</t>
  </si>
  <si>
    <t>C53-C55</t>
  </si>
  <si>
    <t>Malignant neoplasm of uterus</t>
  </si>
  <si>
    <t>Melanoma and other malignant neoplasms of skin</t>
  </si>
  <si>
    <t>C43-C44</t>
  </si>
  <si>
    <t>Malignant neoplasm of ovary</t>
  </si>
  <si>
    <t>C56</t>
  </si>
  <si>
    <t>Malignant neoplasm of kidney, except renal pelvis</t>
  </si>
  <si>
    <t>C64</t>
  </si>
  <si>
    <t>In situ and benign neoplasms, and neoplasms of uncertain or unknown behaviour</t>
  </si>
  <si>
    <t>D00-D48</t>
  </si>
  <si>
    <t>Aortic aneurysm and dissection</t>
  </si>
  <si>
    <t>I71</t>
  </si>
  <si>
    <t>Lung diseases due to external agents</t>
  </si>
  <si>
    <t>J60-J70</t>
  </si>
  <si>
    <t>F00-H95</t>
  </si>
  <si>
    <t>Excess deaths as proportion of average deaths
Mar'20-Sep'22</t>
  </si>
  <si>
    <t>Excess deaths
Jan-Sep'22</t>
  </si>
  <si>
    <t>Excess deaths
Mar'20-Sep'22</t>
  </si>
  <si>
    <t>Excess deaths as proportion of average deaths
Jan-Sep'22</t>
  </si>
  <si>
    <t>Excess deaths as proportion of average deaths
Jan-Dec'21</t>
  </si>
  <si>
    <t>Excess deaths
Mar-Dec'20</t>
  </si>
  <si>
    <t>Excess deaths as proportion of average deaths
Mar-Dec'20</t>
  </si>
  <si>
    <t>Excess deaths
Hospital</t>
  </si>
  <si>
    <t>Average deaths in previous 
5 years
Hospital</t>
  </si>
  <si>
    <t>Excess deaths as proportion of average deaths
Hospital</t>
  </si>
  <si>
    <t>Average deaths in previous 
5 years
All places</t>
  </si>
  <si>
    <t>Excess deaths as proportion of average deaths
All places</t>
  </si>
  <si>
    <t>Excess deaths
All places</t>
  </si>
  <si>
    <t>Excess deaths
Females</t>
  </si>
  <si>
    <t>Excess deaths
Males</t>
  </si>
  <si>
    <t>Excess deaths as proportion of average deaths
Males</t>
  </si>
  <si>
    <t>Excess deaths as proportion of average deaths
Females</t>
  </si>
  <si>
    <t>Average deaths in previous 
5 years</t>
  </si>
  <si>
    <t>Excess deaths
Rural and mixed</t>
  </si>
  <si>
    <t>Excess deaths as proportion of average deaths
Rural and mixed</t>
  </si>
  <si>
    <t>Excess deaths
Urban</t>
  </si>
  <si>
    <t>Excess deaths as proportion of average deaths
Urban</t>
  </si>
  <si>
    <t>Excess deaths as proportion of average deaths
75-84 years</t>
  </si>
  <si>
    <t>Excess deaths
85 years and over</t>
  </si>
  <si>
    <t>Excess deaths as proportion of average deaths
85 years and over</t>
  </si>
  <si>
    <t>Excess deaths
All ages</t>
  </si>
  <si>
    <t>Excess deaths as proportion of average deaths
All ages</t>
  </si>
  <si>
    <t>Excess deaths
0-74 years</t>
  </si>
  <si>
    <t>Excess deaths as proportion of average deaths
0-74 years</t>
  </si>
  <si>
    <t>Excess deaths
75-84 years</t>
  </si>
  <si>
    <t>Excess deaths
Belfast HSCT</t>
  </si>
  <si>
    <t>Excess deaths as proportion of average deaths
Belfast HSCT</t>
  </si>
  <si>
    <t>Excess deaths
Northern HSCT</t>
  </si>
  <si>
    <t>Excess deaths as proportion of average deaths
Northern HSCT</t>
  </si>
  <si>
    <t>Excess deaths
Western HSCT</t>
  </si>
  <si>
    <t>Excess deaths as proportion of average deaths
Western HSCT</t>
  </si>
  <si>
    <t>Excess deaths
All HSCTs</t>
  </si>
  <si>
    <t>Excess deaths as proportion of average deaths
All HSCTs</t>
  </si>
  <si>
    <t>Excess deaths as proportion of average deaths
Southern HSCT</t>
  </si>
  <si>
    <t>Excess deaths
Southern HSCT</t>
  </si>
  <si>
    <t>Excess deaths as proportion of average deaths
South Eastern HSCT</t>
  </si>
  <si>
    <t>Excess deaths
South Eastern HSCT</t>
  </si>
  <si>
    <t>Excess deaths
Jan-Dec'21</t>
  </si>
  <si>
    <t>Excess deaths
Home &amp; other</t>
  </si>
  <si>
    <t>Average deaths in previous 
5 years
Care home &amp; hospice</t>
  </si>
  <si>
    <t>Average deaths in previous 
5 years
Home &amp; other</t>
  </si>
  <si>
    <t>Excess deaths as proportion of average deaths
Care home &amp; hospice</t>
  </si>
  <si>
    <t>Excess deaths as proportion of average deaths
Home &amp; other</t>
  </si>
  <si>
    <t>Excess deaths
Care home &amp; hospice</t>
  </si>
  <si>
    <t>Care home &amp; hospice</t>
  </si>
  <si>
    <t>Home &amp; other</t>
  </si>
  <si>
    <t>Excess deaths
Most deprived</t>
  </si>
  <si>
    <t>Excess deaths as proportion of average deaths
Most deprived</t>
  </si>
  <si>
    <t>Excess deaths
Least deprived</t>
  </si>
  <si>
    <t>Excess deaths as proportion of average deaths
Least deprived</t>
  </si>
  <si>
    <t>Excess deaths
Quintile 2</t>
  </si>
  <si>
    <t>Excess deaths as proportion of average deaths
Quintile 2</t>
  </si>
  <si>
    <t>Excess deaths
Quintile 3</t>
  </si>
  <si>
    <t>Excess deaths as proportion of average deaths
Quintile 3</t>
  </si>
  <si>
    <t>Excess deaths
Quintile 4</t>
  </si>
  <si>
    <t>Excess deaths as proportion of average deaths
Quintile 4</t>
  </si>
  <si>
    <t>Belfast (978 vs. 407)</t>
  </si>
  <si>
    <t>Ards &amp; North Down (401 vs. 349)</t>
  </si>
  <si>
    <t>Mid &amp; East Antrim (421 vs. 306)</t>
  </si>
  <si>
    <t>Derry City &amp; Strabane (344 vs. 314)</t>
  </si>
  <si>
    <t>Fermanagh &amp; Omagh (219 vs. 251)</t>
  </si>
  <si>
    <t>Newry, Mourne &amp; Down (416 vs. 428)</t>
  </si>
  <si>
    <t>Mid Ulster (392 vs. 333)</t>
  </si>
  <si>
    <t>Antrim &amp; Newtownabbey (445 vs. 386)</t>
  </si>
  <si>
    <t>Causeway Coast &amp; Glens (421 vs. 396)</t>
  </si>
  <si>
    <t>Lisburn &amp; Castlereagh (402 vs. 382)</t>
  </si>
  <si>
    <t>Armagh City, Banbridge &amp; Craigavon (621 vs. 523)</t>
  </si>
  <si>
    <t>NORTHERN IRELAND (5,060 vs. 4,075)</t>
  </si>
  <si>
    <t>Belfast South (236 vs. 79)</t>
  </si>
  <si>
    <t>Belfast East (293 vs. 105)</t>
  </si>
  <si>
    <t>North Down (205 vs. 149)</t>
  </si>
  <si>
    <t>East Antrim (261 vs. 147)</t>
  </si>
  <si>
    <t>Foyle (236 vs. 152)</t>
  </si>
  <si>
    <t>Belfast West (311 vs. 182)</t>
  </si>
  <si>
    <t>Belfast North (366 vs. 230)</t>
  </si>
  <si>
    <t>South Down (205 vs. 209)</t>
  </si>
  <si>
    <t>Fermanagh and South Tyrone (242 vs. 226)</t>
  </si>
  <si>
    <t>North Antrim (338 vs. 275)</t>
  </si>
  <si>
    <t>West Tyrone (184 vs. 232)</t>
  </si>
  <si>
    <t>Lagan Valley (307 vs. 291)</t>
  </si>
  <si>
    <t>South Antrim (284 vs. 256)</t>
  </si>
  <si>
    <t>Upper Bann (394 vs. 324)</t>
  </si>
  <si>
    <t>Mid Ulster (289 vs. 253)</t>
  </si>
  <si>
    <t>Strangford (259 vs. 290)</t>
  </si>
  <si>
    <t>Newry and Armagh (351 vs. 341)</t>
  </si>
  <si>
    <t>East Londonderry (299 vs. 333)</t>
  </si>
  <si>
    <t>Average deaths in previous 5 years
Quintile 3</t>
  </si>
  <si>
    <t>Average deaths in previous 5 years
Quintile 4</t>
  </si>
  <si>
    <t>Average deaths in previous 5 years
Least deprived</t>
  </si>
  <si>
    <t>Average deaths in previous 5 years
All HSCTs</t>
  </si>
  <si>
    <t>Average deaths in previous 5 years
Belfast HSCT</t>
  </si>
  <si>
    <t>Average deaths in previous 5 years
Northern HSCT</t>
  </si>
  <si>
    <t>Average deaths in previous 5 years
South Eastern HSCT</t>
  </si>
  <si>
    <t>Average deaths in previous 5 years
Southern HSCT</t>
  </si>
  <si>
    <t>Average deaths in previous 5 years
Western HSCT</t>
  </si>
  <si>
    <t>Average deaths in previous 5 years
Urban</t>
  </si>
  <si>
    <t>Average deaths in previous 5 years
Rural and mixed</t>
  </si>
  <si>
    <t>Average deaths in previous 5 years
0-74 years</t>
  </si>
  <si>
    <t>Average deaths in previous 5 years
75-84 years</t>
  </si>
  <si>
    <t>Average deaths in previous 5 years
85 years and over</t>
  </si>
  <si>
    <t>Average deaths in previous 5 years
All ages</t>
  </si>
  <si>
    <t>Average deaths in previous 5 years
Males</t>
  </si>
  <si>
    <t>Average deaths in previous 5 years
Females</t>
  </si>
  <si>
    <t>Average deaths in previous 5 years
Mar-Dec'20</t>
  </si>
  <si>
    <t>Average deaths in previous 5 years
Jan-Dec'21</t>
  </si>
  <si>
    <t>Average deaths in previous 5 years
Jan-Sep'22</t>
  </si>
  <si>
    <t>Average deaths in previous 5 years
Mar'20-Sep'22</t>
  </si>
  <si>
    <t>Note 1: Cumulative daily excess deaths in February 2021 do not add up to monthly figures, as it does not take account of deaths on leapdays in 2016 and 2020.</t>
  </si>
  <si>
    <t>Note 2: There were 25 Covid-19 related deaths that occurred up to 31 December 2022, which were registered in 2023. It is currently unknow whether Covid-19 was the underlying cause of death.</t>
  </si>
  <si>
    <t>This sheet contains one table, see background for explanatory notes and additional notes at the bottom of this table.</t>
  </si>
  <si>
    <t>This sheet contains three tables, see background for explanatory notes</t>
  </si>
  <si>
    <t>March 2020 to September 2022</t>
  </si>
  <si>
    <t>Table 8: Excess deaths and Covid-19 related deaths, by District Electoral Area, March 2020 to December 2022</t>
  </si>
  <si>
    <t>Chart 11: Excess deaths as proportion of average deaths in previous five years, by deprivation quintile, March 2020 to December 2022</t>
  </si>
  <si>
    <t>Chart 12: Excess deaths and Covid-19 related deaths, by deprivation quintile, March 2020 to December 2022</t>
  </si>
  <si>
    <t>Chart 13: Excess deaths and Covid-19 related deaths, in urban, rural and mixed urban/rural areas, March 2020 to December 2022</t>
  </si>
  <si>
    <t>Chart 14: Excess deaths as proportion of average deaths in previous five years, in urban and rural areas, by year, March 2020 to December 2022</t>
  </si>
  <si>
    <t>Chart 15: Excess deaths as proportion of average deaths in previous five years by month, urban and rural areas, March 2020 to December 2022</t>
  </si>
  <si>
    <t>Table 12: Excess deaths and Covid-19 related deaths, by underlying cause of death, March 2020 to September 2022</t>
  </si>
  <si>
    <t>Table 13: Excess deaths and Covid-19 related deaths by place of death and cause of death, March 2020 to September 2022</t>
  </si>
  <si>
    <t>Chart 16: Deaths from March 2020 to September 2022, by place of death and selected causes of death, compared to five-year average</t>
  </si>
  <si>
    <t>Table 14: Excess deaths and Covid-19 related deaths, by underlying cause of death and year, March 2020 to September 2022</t>
  </si>
  <si>
    <t>Table 15: Excess deaths and Covid-19 related deaths, by underlying cause of death and sex, March 2020 to September 2022</t>
  </si>
  <si>
    <t>Table 16: Excess deaths and Covid-19 related deaths, by underlying cause of death and age group, March 2020 to September 2022</t>
  </si>
  <si>
    <t>Table 17: Excess deaths and Covid-19 related deaths, by underlying cause of death and urban/rural, March 2020 to September 2022</t>
  </si>
  <si>
    <t>Table 20: Excess deaths and Covid-19 related deaths, by Assembly Area, March 2020 to December 2022</t>
  </si>
  <si>
    <t>Chart 17: Excess deaths as proportion of average deaths 2015-19, by Assembly Area, March 2020 to December 2022</t>
  </si>
  <si>
    <t>Table 21: Excess deaths and Covid-19 related deaths, by drivetime to Belfast, March 2020 to December 2022</t>
  </si>
  <si>
    <t>Chart 18: Excess deaths as proportion of average deaths in previous five years, by drive time to Belfast, March 2020 to December 2022</t>
  </si>
  <si>
    <t>Table 22: Excess deaths and Covid-19 related deaths, by Travel To Work Area, March 2020 to December 2022</t>
  </si>
  <si>
    <t>T17</t>
  </si>
  <si>
    <t>T18</t>
  </si>
  <si>
    <t>T19</t>
  </si>
  <si>
    <t>T20</t>
  </si>
  <si>
    <t>T21</t>
  </si>
  <si>
    <t>T22</t>
  </si>
  <si>
    <t>Table 11: Excess deaths and Covid-19 related deaths, by year, for rural, urban and mixed urban/rural areas, March 2020 to December 2022</t>
  </si>
  <si>
    <t>Table 1: Deaths by month for 2015-2022, and calculation of excess deaths</t>
  </si>
  <si>
    <t>Table 2: Excess deaths and Covid-19 related deaths</t>
  </si>
  <si>
    <t>Chart 1: Daily excess deaths and 7-day rolling average</t>
  </si>
  <si>
    <t>Chart 2: Excess deaths as proportion of average deaths in the previous five years, by month</t>
  </si>
  <si>
    <t>Chart 3: Cumulative excess deaths and Covid-19 related deaths</t>
  </si>
  <si>
    <t>Table 3: Excess deaths and Covid-19 related deaths, by Sex and 5-year ageband</t>
  </si>
  <si>
    <t>Table 4: Excess deaths and Covid-19 related deaths, by sex and age group</t>
  </si>
  <si>
    <t>Chart 4: Excess deaths and Covid-19 related deaths, by age-groups</t>
  </si>
  <si>
    <t>Chart 5: Excess deaths and Covid-19 related deaths, by sex</t>
  </si>
  <si>
    <t>Chart 6: Excess deaths as proportion of average deaths in previous five years, by sex and age-groups</t>
  </si>
  <si>
    <t>Table 5: Excess deaths and Covid-19 related deaths, by place of death</t>
  </si>
  <si>
    <t>Table 6: Excess deaths and Covid-19 related deaths, by month and place of death</t>
  </si>
  <si>
    <t>Chart 7: Covid-19 related deaths and non-Covid-19 deaths by place of death</t>
  </si>
  <si>
    <t>Chart 8: Excess deaths and Covid-19 related deaths, by place of death</t>
  </si>
  <si>
    <t>Chart 9: Excess deaths, by month and place of death</t>
  </si>
  <si>
    <t>Table 7: Excess deaths and Covid-19 related deaths, by Local Government District</t>
  </si>
  <si>
    <t>Chart 10: Excess deaths and Covid-19 related deaths as proportion of average deaths in previous five years, by Local Government District</t>
  </si>
  <si>
    <t>Table 8: Excess deaths and Covid-19 related deaths, by District Electoral Area</t>
  </si>
  <si>
    <t>Table 9: Excess deaths and Covid-19 related deaths, by deprivation quintile</t>
  </si>
  <si>
    <t>Chart 11: Excess deaths as proportion of average deaths in previous five years, by deprivation quintile</t>
  </si>
  <si>
    <t>Chart 12: Excess deaths and Covid-19 related deaths, by deprivation quintile</t>
  </si>
  <si>
    <t>Table 10: Excess deaths and Covid-19 related deaths, by month, in urban, mixed urban/rural and rural areas</t>
  </si>
  <si>
    <t>Table 11: Excess deaths and Covid-19 related deaths, by year, for rural, urban and mixed urban/rural areas</t>
  </si>
  <si>
    <t>Chart 13: Excess deaths and Covid-19 related deaths, in urban, rural and mixed urban/rural areas</t>
  </si>
  <si>
    <t>Chart 14: Excess deaths as proportion of average deaths in previous five years, in urban and rural areas, by year</t>
  </si>
  <si>
    <t>Chart 15: Excess deaths as proportion of average deaths in previous five years by month, urban and rural areas</t>
  </si>
  <si>
    <t>Table 20: Excess deaths and Covid-19 related deaths, by Assembly Area</t>
  </si>
  <si>
    <t>Chart 17: Excess deaths as proportion of average deaths 2015-19, by Assembly Area</t>
  </si>
  <si>
    <t>Table 21: Excess deaths and Covid-19 related deaths, by drivetime to Belfast</t>
  </si>
  <si>
    <t>Chart 18: Excess deaths as proportion of average deaths in previous five years, by drive time to Belfast</t>
  </si>
  <si>
    <t>Table 22: Excess deaths and Covid-19 related deaths, by Travel To Work Area</t>
  </si>
  <si>
    <t>Table 12: Excess deaths and Covid-19 related deaths, by underlying cause of death</t>
  </si>
  <si>
    <t>Table 14: Excess deaths and Covid-19 related deaths, by underlying cause of death and year</t>
  </si>
  <si>
    <t>Table 15: Excess deaths and Covid-19 related deaths, by underlying cause of death and sex</t>
  </si>
  <si>
    <t>Table 16: Excess deaths and Covid-19 related deaths, by underlying cause of death and age group</t>
  </si>
  <si>
    <t>Table 17: Excess deaths and Covid-19 related deaths, by underlying cause of death and urban/rural</t>
  </si>
  <si>
    <t>Chart 16: Deaths by place of death and selected causes of death, compared to five-year average</t>
  </si>
  <si>
    <t>Table 2: Excess deaths and Covid-19 related deaths, March 2020 to December 2022</t>
  </si>
  <si>
    <t xml:space="preserve">To meet user need for more information, this report provides additional statistics over and above the weekly bulletin. This bulletin contains analysis of excess deaths and  Covid-19 related deaths that occurred (based on the date of death) in Northern Ireland in the 34-month period between March 2020 and December 2022, taking account of the latest available death registrations up to and including 22 February 2023. </t>
  </si>
  <si>
    <t>Table 13: Excess deaths and Covid-19 related deaths, by underlying cause of death and place of death</t>
  </si>
  <si>
    <t>Table 18: Excess deaths and Covid-19 related deaths, by underlying cause of death and Health Trust</t>
  </si>
  <si>
    <t>Table 19: Excess deaths and Covid-19 related deaths, by underlying cause of deathand deprivation quintile</t>
  </si>
  <si>
    <t>Table 19: Excess deaths and Covid-19 related deaths, by underlying cause of death and deprivation quintile, March 2020 to September 2022</t>
  </si>
  <si>
    <t>Table 18: Excess deaths and Covid-19 related deaths, by underlying cause of death and Health Trust, March 2020 to September 2022</t>
  </si>
  <si>
    <t>Average deaths in previous 5 years
Most deprived</t>
  </si>
  <si>
    <t>Average deaths in previous 5 years
Quintile 2</t>
  </si>
  <si>
    <t xml:space="preserve">Cause of death coding to the ICD-10 classification is carried out by ONS on NISRA’s behalf, on a quarterly basis. This means that our quarterly statistics are the first output to report deaths according to underlying cause.  These statistics are currently available up to Quarter 4 2022; Quarter 1 2023 statistics are due to be published in May 2023. Causes of death are only quoted where the five-year average is greater than 200 deaths. </t>
  </si>
  <si>
    <t>This sheet contains four graphs (whole period plus three years), see background for explanatory notes</t>
  </si>
  <si>
    <t>Jan-Dec'21 
(601 vs. 822)</t>
  </si>
  <si>
    <t>Jan-Dec'22 
(312 vs. 214)</t>
  </si>
  <si>
    <t>Mar-Dec'20 
(1,219 vs. 536)</t>
  </si>
  <si>
    <t>Mar'20-Dec'22 
(2,131 vs. 1,572)</t>
  </si>
  <si>
    <t>More than 60 minutes 
(1,038 vs. 756)</t>
  </si>
  <si>
    <t>Under 20 minutes 
(1,227 vs. 1,442)</t>
  </si>
  <si>
    <t>20-30 minutes 
(556 vs. 1,270)</t>
  </si>
  <si>
    <t>30-45 minutes 
(781 vs. 766)</t>
  </si>
  <si>
    <t>45-60 minutes 
(473 vs. 826)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</si>
</sst>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General_)"/>
    <numFmt numFmtId="167" formatCode="#,##0.0"/>
    <numFmt numFmtId="168" formatCode="0.0%;0.0%"/>
    <numFmt numFmtId="169" formatCode="0.0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0"/>
      <color indexed="12"/>
      <name val="Arial"/>
      <family val="2"/>
    </font>
    <font>
      <sz val="10"/>
      <color theme="1"/>
      <name val="Arial"/>
      <family val="2"/>
    </font>
    <font>
      <sz val="12"/>
      <color theme="1"/>
      <name val="Calibri"/>
      <family val="2"/>
      <scheme val="minor"/>
    </font>
    <font>
      <sz val="10"/>
      <color theme="1"/>
      <name val="Calibri"/>
      <family val="2"/>
      <scheme val="minor"/>
    </font>
    <font>
      <sz val="11"/>
      <name val="Calibri"/>
      <family val="2"/>
    </font>
    <font>
      <sz val="9"/>
      <color theme="1"/>
      <name val="Calibri"/>
      <family val="2"/>
      <scheme val="minor"/>
    </font>
    <font>
      <sz val="12"/>
      <name val="Calibri"/>
      <family val="2"/>
      <scheme val="minor"/>
    </font>
    <font>
      <b/>
      <sz val="12"/>
      <name val="Calibri"/>
      <family val="2"/>
      <scheme val="minor"/>
    </font>
    <font>
      <b/>
      <sz val="10"/>
      <color theme="1"/>
      <name val="Calibri"/>
      <family val="2"/>
      <scheme val="minor"/>
    </font>
    <font>
      <sz val="12"/>
      <color theme="1"/>
      <name val="Arial"/>
      <family val="2"/>
    </font>
    <font>
      <sz val="12"/>
      <name val="Arial"/>
      <family val="2"/>
    </font>
    <font>
      <sz val="11"/>
      <name val="Calibri"/>
      <family val="2"/>
      <scheme val="minor"/>
    </font>
    <font>
      <b/>
      <u/>
      <sz val="12"/>
      <name val="Calibri"/>
      <family val="2"/>
      <scheme val="minor"/>
    </font>
    <font>
      <i/>
      <sz val="10"/>
      <color theme="1"/>
      <name val="Calibri"/>
      <family val="2"/>
      <scheme val="minor"/>
    </font>
    <font>
      <b/>
      <sz val="12"/>
      <color theme="1"/>
      <name val="Calibri"/>
      <family val="2"/>
      <scheme val="minor"/>
    </font>
    <font>
      <u/>
      <sz val="12"/>
      <color theme="10"/>
      <name val="Calibri"/>
      <family val="2"/>
      <scheme val="minor"/>
    </font>
    <font>
      <i/>
      <sz val="12"/>
      <color theme="1"/>
      <name val="Calibri"/>
      <family val="2"/>
      <scheme val="minor"/>
    </font>
    <font>
      <sz val="12"/>
      <name val="Calibri"/>
      <family val="2"/>
    </font>
    <font>
      <sz val="10"/>
      <name val="Helv"/>
    </font>
    <font>
      <u/>
      <sz val="7.5"/>
      <color indexed="12"/>
      <name val="Helv"/>
    </font>
    <font>
      <u/>
      <sz val="10"/>
      <color indexed="30"/>
      <name val="Arial"/>
      <family val="2"/>
    </font>
    <font>
      <u/>
      <sz val="10"/>
      <color theme="10"/>
      <name val="Arial"/>
      <family val="2"/>
    </font>
    <font>
      <u/>
      <sz val="11"/>
      <color theme="10"/>
      <name val="Calibri"/>
      <family val="2"/>
    </font>
    <font>
      <sz val="9.5"/>
      <color rgb="FF000000"/>
      <name val="Arial"/>
      <family val="2"/>
    </font>
    <font>
      <sz val="10"/>
      <name val="Calibri"/>
      <family val="2"/>
      <scheme val="minor"/>
    </font>
    <font>
      <u/>
      <sz val="10"/>
      <color theme="10"/>
      <name val="Calibri"/>
      <family val="2"/>
      <scheme val="minor"/>
    </font>
    <font>
      <b/>
      <sz val="10"/>
      <name val="Calibri"/>
      <family val="2"/>
      <scheme val="minor"/>
    </font>
    <font>
      <sz val="11"/>
      <color rgb="FFFF0000"/>
      <name val="Calibri"/>
      <family val="2"/>
      <scheme val="minor"/>
    </font>
    <font>
      <sz val="10"/>
      <color rgb="FFFF0000"/>
      <name val="Calibri"/>
      <family val="2"/>
      <scheme val="minor"/>
    </font>
    <font>
      <b/>
      <sz val="12"/>
      <color rgb="FFFF0000"/>
      <name val="Calibri"/>
      <family val="2"/>
      <scheme val="minor"/>
    </font>
    <font>
      <b/>
      <sz val="18"/>
      <color theme="1"/>
      <name val="Calibri"/>
      <family val="2"/>
      <scheme val="minor"/>
    </font>
    <font>
      <sz val="12"/>
      <color rgb="FFFF0000"/>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CC"/>
      </patternFill>
    </fill>
    <fill>
      <patternFill patternType="solid">
        <fgColor rgb="FFCEDB29"/>
        <bgColor indexed="64"/>
      </patternFill>
    </fill>
    <fill>
      <patternFill patternType="solid">
        <fgColor rgb="FF8DB4E2"/>
        <bgColor indexed="64"/>
      </patternFill>
    </fill>
    <fill>
      <patternFill patternType="solid">
        <fgColor theme="4" tint="0.59999389629810485"/>
        <bgColor indexed="64"/>
      </patternFill>
    </fill>
    <fill>
      <patternFill patternType="solid">
        <fgColor rgb="FFC6D323"/>
        <bgColor indexed="64"/>
      </patternFill>
    </fill>
  </fills>
  <borders count="3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6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xf numFmtId="9" fontId="1" fillId="0" borderId="0" applyFont="0" applyFill="0" applyBorder="0" applyAlignment="0" applyProtection="0"/>
    <xf numFmtId="0" fontId="6" fillId="0" borderId="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3" fillId="0" borderId="0" applyNumberFormat="0" applyFill="0" applyBorder="0" applyAlignment="0" applyProtection="0"/>
    <xf numFmtId="0" fontId="2" fillId="0" borderId="0"/>
    <xf numFmtId="0" fontId="2" fillId="0" borderId="0"/>
    <xf numFmtId="0" fontId="1" fillId="0" borderId="0"/>
    <xf numFmtId="0" fontId="1" fillId="0" borderId="0"/>
    <xf numFmtId="0" fontId="2" fillId="0" borderId="0"/>
    <xf numFmtId="0" fontId="1" fillId="0" borderId="0"/>
    <xf numFmtId="166" fontId="22" fillId="0" borderId="0"/>
    <xf numFmtId="0" fontId="2" fillId="0" borderId="0"/>
    <xf numFmtId="0" fontId="2" fillId="0" borderId="0"/>
    <xf numFmtId="0" fontId="2" fillId="0" borderId="0"/>
    <xf numFmtId="0" fontId="5" fillId="0" borderId="0"/>
    <xf numFmtId="166" fontId="22" fillId="0"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7"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3" borderId="6" applyNumberFormat="0" applyFont="0" applyAlignment="0" applyProtection="0"/>
    <xf numFmtId="0" fontId="1" fillId="3" borderId="6" applyNumberFormat="0" applyFont="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cellStyleXfs>
  <cellXfs count="396">
    <xf numFmtId="0" fontId="0" fillId="0" borderId="0" xfId="0"/>
    <xf numFmtId="0" fontId="6" fillId="0" borderId="0" xfId="0" applyFont="1" applyFill="1"/>
    <xf numFmtId="0" fontId="0" fillId="0" borderId="0" xfId="0" applyFont="1" applyFill="1"/>
    <xf numFmtId="0" fontId="10" fillId="0" borderId="0" xfId="3" applyFont="1" applyFill="1" applyAlignment="1" applyProtection="1"/>
    <xf numFmtId="0" fontId="11" fillId="2" borderId="0" xfId="0" applyFont="1" applyFill="1" applyAlignment="1">
      <alignment horizontal="justify" vertical="center"/>
    </xf>
    <xf numFmtId="0" fontId="6" fillId="2" borderId="0" xfId="0" applyFont="1" applyFill="1"/>
    <xf numFmtId="0" fontId="9" fillId="2" borderId="0" xfId="0" applyFont="1" applyFill="1"/>
    <xf numFmtId="0" fontId="13" fillId="0" borderId="0" xfId="0" applyFont="1" applyFill="1"/>
    <xf numFmtId="0" fontId="13" fillId="0" borderId="0" xfId="0" applyFont="1"/>
    <xf numFmtId="0" fontId="14" fillId="2" borderId="0" xfId="1" applyFont="1" applyFill="1"/>
    <xf numFmtId="0" fontId="18" fillId="2" borderId="0" xfId="0" applyFont="1" applyFill="1"/>
    <xf numFmtId="0" fontId="19" fillId="2" borderId="0" xfId="2" applyFont="1" applyFill="1"/>
    <xf numFmtId="0" fontId="7" fillId="2" borderId="0" xfId="0" applyFont="1" applyFill="1" applyBorder="1"/>
    <xf numFmtId="0" fontId="2" fillId="2" borderId="0" xfId="4" applyFill="1"/>
    <xf numFmtId="0" fontId="11" fillId="2" borderId="0" xfId="4" applyFont="1" applyFill="1"/>
    <xf numFmtId="0" fontId="10" fillId="2" borderId="0" xfId="4" applyFont="1" applyFill="1" applyAlignment="1">
      <alignment horizontal="justify" vertical="center"/>
    </xf>
    <xf numFmtId="0" fontId="10" fillId="2" borderId="0" xfId="4" applyFont="1" applyFill="1"/>
    <xf numFmtId="0" fontId="21" fillId="2" borderId="0" xfId="4" applyFont="1" applyFill="1" applyAlignment="1">
      <alignment wrapText="1"/>
    </xf>
    <xf numFmtId="0" fontId="10" fillId="2" borderId="0" xfId="4" applyFont="1" applyFill="1" applyAlignment="1">
      <alignment wrapText="1"/>
    </xf>
    <xf numFmtId="0" fontId="19" fillId="2" borderId="0" xfId="2" applyFont="1" applyFill="1" applyBorder="1"/>
    <xf numFmtId="0" fontId="9" fillId="2" borderId="0" xfId="0" applyFont="1" applyFill="1" applyBorder="1"/>
    <xf numFmtId="0" fontId="18" fillId="2" borderId="0" xfId="0" applyFont="1" applyFill="1" applyBorder="1"/>
    <xf numFmtId="0" fontId="6" fillId="2" borderId="0" xfId="0" applyFont="1" applyFill="1" applyBorder="1"/>
    <xf numFmtId="0" fontId="18" fillId="2" borderId="2" xfId="0" applyFont="1" applyFill="1" applyBorder="1"/>
    <xf numFmtId="0" fontId="12" fillId="2" borderId="2" xfId="0" applyFont="1" applyFill="1" applyBorder="1"/>
    <xf numFmtId="0" fontId="20" fillId="2" borderId="0" xfId="0" applyFont="1" applyFill="1" applyBorder="1"/>
    <xf numFmtId="0" fontId="1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xf numFmtId="0" fontId="0" fillId="2" borderId="0" xfId="0" applyFill="1"/>
    <xf numFmtId="0" fontId="7" fillId="2" borderId="2" xfId="6" applyFont="1" applyFill="1" applyBorder="1"/>
    <xf numFmtId="0" fontId="0" fillId="2" borderId="0" xfId="0" applyFont="1" applyFill="1"/>
    <xf numFmtId="0" fontId="6" fillId="2" borderId="0" xfId="0" applyFont="1" applyFill="1" applyAlignment="1">
      <alignment horizontal="justify" vertical="center"/>
    </xf>
    <xf numFmtId="0" fontId="6" fillId="2" borderId="0" xfId="0" applyFont="1" applyFill="1" applyAlignment="1">
      <alignment wrapText="1"/>
    </xf>
    <xf numFmtId="0" fontId="13" fillId="2" borderId="0" xfId="0" applyFont="1" applyFill="1"/>
    <xf numFmtId="0" fontId="10" fillId="2" borderId="0" xfId="3" applyFont="1" applyFill="1" applyAlignment="1" applyProtection="1"/>
    <xf numFmtId="0" fontId="7" fillId="2" borderId="2" xfId="0" applyFont="1" applyFill="1" applyBorder="1"/>
    <xf numFmtId="167" fontId="7" fillId="0" borderId="2" xfId="0" applyNumberFormat="1" applyFont="1" applyFill="1" applyBorder="1"/>
    <xf numFmtId="0" fontId="18" fillId="2" borderId="0" xfId="0" applyFont="1" applyFill="1" applyBorder="1" applyAlignment="1"/>
    <xf numFmtId="0" fontId="0" fillId="2" borderId="0" xfId="0" applyFill="1" applyAlignment="1"/>
    <xf numFmtId="14" fontId="7" fillId="2" borderId="0" xfId="0" applyNumberFormat="1" applyFont="1" applyFill="1" applyBorder="1" applyAlignment="1"/>
    <xf numFmtId="0" fontId="7" fillId="2" borderId="0" xfId="0" applyFont="1" applyFill="1" applyAlignment="1"/>
    <xf numFmtId="0" fontId="29" fillId="2" borderId="0" xfId="2" applyFont="1" applyFill="1" applyAlignment="1"/>
    <xf numFmtId="15" fontId="28" fillId="2" borderId="1" xfId="0" applyNumberFormat="1" applyFont="1" applyFill="1" applyBorder="1" applyAlignment="1">
      <alignment horizontal="center"/>
    </xf>
    <xf numFmtId="0" fontId="18" fillId="2" borderId="2" xfId="0" applyFont="1" applyFill="1" applyBorder="1" applyAlignment="1">
      <alignment horizontal="center" wrapText="1"/>
    </xf>
    <xf numFmtId="167" fontId="9" fillId="2" borderId="0" xfId="0" applyNumberFormat="1" applyFont="1" applyFill="1" applyBorder="1"/>
    <xf numFmtId="167" fontId="12" fillId="0" borderId="2" xfId="0" applyNumberFormat="1" applyFont="1" applyFill="1" applyBorder="1"/>
    <xf numFmtId="0" fontId="11" fillId="4" borderId="3" xfId="0" applyFont="1" applyFill="1" applyBorder="1" applyAlignment="1">
      <alignment horizontal="center" wrapText="1"/>
    </xf>
    <xf numFmtId="0" fontId="11" fillId="5" borderId="3" xfId="0" applyFont="1" applyFill="1" applyBorder="1" applyAlignment="1">
      <alignment horizontal="center" wrapText="1"/>
    </xf>
    <xf numFmtId="0" fontId="11" fillId="5" borderId="2" xfId="0" applyFont="1" applyFill="1" applyBorder="1" applyAlignment="1">
      <alignment horizontal="center" wrapText="1"/>
    </xf>
    <xf numFmtId="165" fontId="28" fillId="5" borderId="2" xfId="8" applyNumberFormat="1" applyFont="1" applyFill="1" applyBorder="1" applyAlignment="1">
      <alignment horizontal="right"/>
    </xf>
    <xf numFmtId="165" fontId="30" fillId="5" borderId="2" xfId="8" applyNumberFormat="1" applyFont="1" applyFill="1" applyBorder="1" applyAlignment="1">
      <alignment horizontal="right"/>
    </xf>
    <xf numFmtId="165" fontId="0" fillId="2" borderId="0" xfId="8" applyNumberFormat="1" applyFont="1" applyFill="1"/>
    <xf numFmtId="168" fontId="0" fillId="2" borderId="0" xfId="0" applyNumberFormat="1" applyFill="1"/>
    <xf numFmtId="0" fontId="31" fillId="2" borderId="0" xfId="0" applyFont="1" applyFill="1"/>
    <xf numFmtId="0" fontId="18" fillId="2" borderId="2" xfId="0" applyFont="1" applyFill="1" applyBorder="1" applyAlignment="1">
      <alignment horizontal="center"/>
    </xf>
    <xf numFmtId="0" fontId="18" fillId="2" borderId="2" xfId="0" applyFont="1" applyFill="1" applyBorder="1" applyAlignment="1">
      <alignment horizontal="left" wrapText="1"/>
    </xf>
    <xf numFmtId="3" fontId="7" fillId="0" borderId="2" xfId="0" applyNumberFormat="1" applyFont="1" applyFill="1" applyBorder="1"/>
    <xf numFmtId="3" fontId="12" fillId="0" borderId="2" xfId="0" applyNumberFormat="1" applyFont="1" applyFill="1" applyBorder="1"/>
    <xf numFmtId="0" fontId="32" fillId="2" borderId="0" xfId="0" applyFont="1" applyFill="1" applyBorder="1"/>
    <xf numFmtId="165" fontId="9" fillId="2" borderId="0" xfId="0" applyNumberFormat="1" applyFont="1" applyFill="1" applyBorder="1"/>
    <xf numFmtId="165" fontId="9" fillId="2" borderId="0" xfId="8" applyNumberFormat="1" applyFont="1" applyFill="1" applyBorder="1"/>
    <xf numFmtId="3" fontId="30" fillId="4" borderId="2" xfId="0" applyNumberFormat="1" applyFont="1" applyFill="1" applyBorder="1" applyAlignment="1">
      <alignment horizontal="right"/>
    </xf>
    <xf numFmtId="167" fontId="30" fillId="5" borderId="2" xfId="0" applyNumberFormat="1" applyFont="1" applyFill="1" applyBorder="1" applyAlignment="1">
      <alignment horizontal="right" wrapText="1"/>
    </xf>
    <xf numFmtId="3" fontId="28" fillId="4" borderId="2" xfId="0" applyNumberFormat="1" applyFont="1" applyFill="1" applyBorder="1" applyAlignment="1">
      <alignment horizontal="right"/>
    </xf>
    <xf numFmtId="167" fontId="28" fillId="5" borderId="2" xfId="0" applyNumberFormat="1" applyFont="1" applyFill="1" applyBorder="1" applyAlignment="1">
      <alignment horizontal="right" wrapText="1"/>
    </xf>
    <xf numFmtId="0" fontId="0" fillId="0" borderId="0" xfId="0"/>
    <xf numFmtId="0" fontId="7" fillId="2" borderId="0" xfId="0" applyFont="1" applyFill="1" applyBorder="1"/>
    <xf numFmtId="0" fontId="19" fillId="2" borderId="0" xfId="2" applyFont="1" applyFill="1" applyBorder="1"/>
    <xf numFmtId="0" fontId="9" fillId="2" borderId="0" xfId="0" applyFont="1" applyFill="1" applyBorder="1"/>
    <xf numFmtId="0" fontId="18" fillId="2" borderId="0" xfId="0" applyFont="1" applyFill="1" applyBorder="1"/>
    <xf numFmtId="0" fontId="6" fillId="2" borderId="0" xfId="0" applyFont="1" applyFill="1" applyBorder="1"/>
    <xf numFmtId="0" fontId="18" fillId="2" borderId="2" xfId="0" applyFont="1" applyFill="1" applyBorder="1"/>
    <xf numFmtId="0" fontId="12" fillId="2" borderId="2" xfId="0" applyFont="1" applyFill="1" applyBorder="1"/>
    <xf numFmtId="0" fontId="20" fillId="2" borderId="0" xfId="0" applyFont="1" applyFill="1" applyBorder="1"/>
    <xf numFmtId="0" fontId="17" fillId="2" borderId="0" xfId="0" applyFont="1" applyFill="1" applyBorder="1"/>
    <xf numFmtId="0" fontId="7" fillId="2" borderId="0" xfId="0" applyFont="1" applyFill="1" applyBorder="1" applyAlignment="1">
      <alignment horizontal="center"/>
    </xf>
    <xf numFmtId="0" fontId="7" fillId="2" borderId="0" xfId="0" applyFont="1" applyFill="1" applyBorder="1" applyAlignment="1"/>
    <xf numFmtId="0" fontId="0" fillId="2" borderId="0" xfId="0" applyFill="1"/>
    <xf numFmtId="0" fontId="7" fillId="2" borderId="2" xfId="0" applyFont="1" applyFill="1" applyBorder="1"/>
    <xf numFmtId="167" fontId="7" fillId="0" borderId="2" xfId="0" applyNumberFormat="1" applyFont="1" applyFill="1" applyBorder="1"/>
    <xf numFmtId="0" fontId="18" fillId="2" borderId="0" xfId="0" applyFont="1" applyFill="1" applyBorder="1" applyAlignment="1"/>
    <xf numFmtId="0" fontId="18" fillId="2" borderId="2" xfId="0" applyFont="1" applyFill="1" applyBorder="1" applyAlignment="1">
      <alignment horizontal="center" wrapText="1"/>
    </xf>
    <xf numFmtId="167" fontId="12" fillId="0" borderId="2" xfId="0" applyNumberFormat="1" applyFont="1" applyFill="1" applyBorder="1"/>
    <xf numFmtId="0" fontId="11" fillId="5" borderId="2" xfId="0" applyFont="1" applyFill="1" applyBorder="1" applyAlignment="1">
      <alignment horizontal="center" wrapText="1"/>
    </xf>
    <xf numFmtId="165" fontId="28" fillId="5" borderId="2" xfId="8" applyNumberFormat="1" applyFont="1" applyFill="1" applyBorder="1" applyAlignment="1">
      <alignment horizontal="right"/>
    </xf>
    <xf numFmtId="165" fontId="30" fillId="5" borderId="2" xfId="8" applyNumberFormat="1" applyFont="1" applyFill="1" applyBorder="1" applyAlignment="1">
      <alignment horizontal="right"/>
    </xf>
    <xf numFmtId="0" fontId="11" fillId="5" borderId="3" xfId="0" applyFont="1" applyFill="1" applyBorder="1" applyAlignment="1">
      <alignment horizontal="center" wrapText="1"/>
    </xf>
    <xf numFmtId="0" fontId="11" fillId="4" borderId="3" xfId="0" applyFont="1" applyFill="1" applyBorder="1" applyAlignment="1">
      <alignment horizontal="center" wrapText="1"/>
    </xf>
    <xf numFmtId="0" fontId="18" fillId="2" borderId="2" xfId="0" applyFont="1" applyFill="1" applyBorder="1" applyAlignment="1">
      <alignment horizontal="center"/>
    </xf>
    <xf numFmtId="9" fontId="9" fillId="2" borderId="0" xfId="8" applyFont="1" applyFill="1" applyBorder="1"/>
    <xf numFmtId="165" fontId="0" fillId="2" borderId="0" xfId="0" applyNumberFormat="1" applyFill="1"/>
    <xf numFmtId="3" fontId="0" fillId="2" borderId="0" xfId="0" applyNumberFormat="1" applyFill="1"/>
    <xf numFmtId="0" fontId="0" fillId="2" borderId="0" xfId="0" applyFill="1" applyAlignment="1">
      <alignment wrapText="1"/>
    </xf>
    <xf numFmtId="3" fontId="9" fillId="2" borderId="0" xfId="0" applyNumberFormat="1" applyFont="1" applyFill="1" applyBorder="1"/>
    <xf numFmtId="0" fontId="9" fillId="2" borderId="0" xfId="0" applyFont="1" applyFill="1" applyBorder="1" applyAlignment="1">
      <alignment wrapText="1"/>
    </xf>
    <xf numFmtId="3" fontId="9" fillId="2" borderId="0" xfId="8" applyNumberFormat="1" applyFont="1" applyFill="1" applyBorder="1"/>
    <xf numFmtId="4" fontId="9" fillId="2" borderId="0" xfId="8" applyNumberFormat="1" applyFont="1" applyFill="1" applyBorder="1"/>
    <xf numFmtId="164" fontId="9" fillId="2" borderId="0" xfId="0" applyNumberFormat="1" applyFont="1" applyFill="1" applyBorder="1"/>
    <xf numFmtId="0" fontId="7" fillId="2" borderId="7" xfId="6" applyFont="1" applyFill="1" applyBorder="1"/>
    <xf numFmtId="165" fontId="28" fillId="5" borderId="7" xfId="8" applyNumberFormat="1" applyFont="1" applyFill="1" applyBorder="1" applyAlignment="1">
      <alignment horizontal="right"/>
    </xf>
    <xf numFmtId="0" fontId="7" fillId="2" borderId="8" xfId="6" applyFont="1" applyFill="1" applyBorder="1"/>
    <xf numFmtId="167" fontId="28" fillId="5" borderId="8" xfId="0" applyNumberFormat="1" applyFont="1" applyFill="1" applyBorder="1" applyAlignment="1">
      <alignment horizontal="right" wrapText="1"/>
    </xf>
    <xf numFmtId="3" fontId="28" fillId="4" borderId="8" xfId="0" applyNumberFormat="1" applyFont="1" applyFill="1" applyBorder="1" applyAlignment="1">
      <alignment horizontal="right"/>
    </xf>
    <xf numFmtId="165" fontId="28" fillId="5" borderId="8" xfId="8" applyNumberFormat="1" applyFont="1" applyFill="1" applyBorder="1" applyAlignment="1">
      <alignment horizontal="right"/>
    </xf>
    <xf numFmtId="0" fontId="7" fillId="2" borderId="1" xfId="6" applyFont="1" applyFill="1" applyBorder="1"/>
    <xf numFmtId="167" fontId="28" fillId="5" borderId="1" xfId="0" applyNumberFormat="1" applyFont="1" applyFill="1" applyBorder="1" applyAlignment="1">
      <alignment horizontal="right" wrapText="1"/>
    </xf>
    <xf numFmtId="3" fontId="28" fillId="4" borderId="1" xfId="0" applyNumberFormat="1" applyFont="1" applyFill="1" applyBorder="1" applyAlignment="1">
      <alignment horizontal="right"/>
    </xf>
    <xf numFmtId="165" fontId="28" fillId="5" borderId="1" xfId="8" applyNumberFormat="1" applyFont="1" applyFill="1" applyBorder="1" applyAlignment="1">
      <alignment horizontal="right"/>
    </xf>
    <xf numFmtId="167" fontId="7" fillId="2" borderId="2" xfId="0" applyNumberFormat="1" applyFont="1" applyFill="1" applyBorder="1"/>
    <xf numFmtId="167" fontId="7" fillId="2" borderId="7" xfId="0" applyNumberFormat="1" applyFont="1" applyFill="1" applyBorder="1"/>
    <xf numFmtId="167" fontId="7" fillId="2" borderId="8" xfId="0" applyNumberFormat="1" applyFont="1" applyFill="1" applyBorder="1"/>
    <xf numFmtId="167" fontId="7" fillId="2" borderId="1" xfId="0" applyNumberFormat="1" applyFont="1" applyFill="1" applyBorder="1"/>
    <xf numFmtId="167" fontId="12" fillId="2" borderId="2" xfId="0" applyNumberFormat="1" applyFont="1" applyFill="1" applyBorder="1"/>
    <xf numFmtId="0" fontId="11" fillId="2" borderId="0" xfId="0" applyFont="1" applyFill="1" applyAlignment="1"/>
    <xf numFmtId="0" fontId="10" fillId="2" borderId="0" xfId="0" applyFont="1" applyFill="1" applyAlignment="1">
      <alignment horizontal="justify" vertical="center"/>
    </xf>
    <xf numFmtId="0" fontId="11" fillId="6" borderId="3" xfId="0" applyFont="1" applyFill="1" applyBorder="1" applyAlignment="1">
      <alignment horizontal="center" wrapText="1"/>
    </xf>
    <xf numFmtId="0" fontId="11" fillId="6" borderId="2" xfId="0" applyFont="1" applyFill="1" applyBorder="1" applyAlignment="1">
      <alignment horizontal="center" wrapText="1"/>
    </xf>
    <xf numFmtId="164" fontId="28" fillId="6" borderId="2" xfId="0" applyNumberFormat="1" applyFont="1" applyFill="1" applyBorder="1" applyAlignment="1">
      <alignment horizontal="right" wrapText="1"/>
    </xf>
    <xf numFmtId="165" fontId="28" fillId="6" borderId="2" xfId="8" applyNumberFormat="1" applyFont="1" applyFill="1" applyBorder="1" applyAlignment="1">
      <alignment horizontal="right"/>
    </xf>
    <xf numFmtId="167" fontId="30" fillId="6" borderId="2" xfId="0" applyNumberFormat="1" applyFont="1" applyFill="1" applyBorder="1" applyAlignment="1">
      <alignment horizontal="right" wrapText="1"/>
    </xf>
    <xf numFmtId="165" fontId="30" fillId="6" borderId="2" xfId="8" applyNumberFormat="1" applyFont="1" applyFill="1" applyBorder="1" applyAlignment="1">
      <alignment horizontal="right"/>
    </xf>
    <xf numFmtId="165" fontId="7" fillId="2" borderId="0" xfId="0" applyNumberFormat="1" applyFont="1" applyFill="1" applyBorder="1" applyAlignment="1"/>
    <xf numFmtId="0" fontId="7" fillId="2" borderId="9" xfId="0" applyFont="1" applyFill="1" applyBorder="1"/>
    <xf numFmtId="0" fontId="7" fillId="2" borderId="11" xfId="0" applyFont="1" applyFill="1" applyBorder="1"/>
    <xf numFmtId="0" fontId="7" fillId="2" borderId="11" xfId="0" applyFont="1" applyFill="1" applyBorder="1" applyAlignment="1">
      <alignment horizontal="left"/>
    </xf>
    <xf numFmtId="0" fontId="7" fillId="2" borderId="7" xfId="0" applyFont="1" applyFill="1" applyBorder="1"/>
    <xf numFmtId="0" fontId="7" fillId="2" borderId="8" xfId="0" applyFont="1" applyFill="1" applyBorder="1"/>
    <xf numFmtId="0" fontId="12" fillId="2" borderId="7" xfId="0" applyFont="1" applyFill="1" applyBorder="1"/>
    <xf numFmtId="165" fontId="12" fillId="2" borderId="8" xfId="0" applyNumberFormat="1" applyFont="1" applyFill="1" applyBorder="1" applyAlignment="1"/>
    <xf numFmtId="165" fontId="12" fillId="2" borderId="1" xfId="0" applyNumberFormat="1" applyFont="1" applyFill="1" applyBorder="1" applyAlignment="1"/>
    <xf numFmtId="167" fontId="7" fillId="2" borderId="10" xfId="0" applyNumberFormat="1" applyFont="1" applyFill="1" applyBorder="1" applyAlignment="1"/>
    <xf numFmtId="167" fontId="12" fillId="2" borderId="7" xfId="0" applyNumberFormat="1" applyFont="1" applyFill="1" applyBorder="1" applyAlignment="1"/>
    <xf numFmtId="167" fontId="7" fillId="2" borderId="0" xfId="0" applyNumberFormat="1" applyFont="1" applyFill="1" applyBorder="1" applyAlignment="1"/>
    <xf numFmtId="167" fontId="12" fillId="2" borderId="8" xfId="0" applyNumberFormat="1" applyFont="1" applyFill="1" applyBorder="1" applyAlignment="1"/>
    <xf numFmtId="167" fontId="7" fillId="2" borderId="0" xfId="0" applyNumberFormat="1" applyFont="1" applyFill="1" applyBorder="1"/>
    <xf numFmtId="167" fontId="12" fillId="2" borderId="1" xfId="0" applyNumberFormat="1" applyFont="1" applyFill="1" applyBorder="1" applyAlignment="1"/>
    <xf numFmtId="3" fontId="7" fillId="2" borderId="10" xfId="0" applyNumberFormat="1" applyFont="1" applyFill="1" applyBorder="1" applyAlignment="1"/>
    <xf numFmtId="3" fontId="12" fillId="2" borderId="7" xfId="0" applyNumberFormat="1" applyFont="1" applyFill="1" applyBorder="1" applyAlignment="1"/>
    <xf numFmtId="3" fontId="7" fillId="2" borderId="0" xfId="0" applyNumberFormat="1" applyFont="1" applyFill="1" applyBorder="1" applyAlignment="1"/>
    <xf numFmtId="3" fontId="12" fillId="2" borderId="8" xfId="0" applyNumberFormat="1" applyFont="1" applyFill="1" applyBorder="1" applyAlignment="1"/>
    <xf numFmtId="3" fontId="12" fillId="2" borderId="1" xfId="0" applyNumberFormat="1" applyFont="1" applyFill="1" applyBorder="1" applyAlignment="1"/>
    <xf numFmtId="3" fontId="7" fillId="2" borderId="0" xfId="0" applyNumberFormat="1" applyFont="1" applyFill="1" applyBorder="1"/>
    <xf numFmtId="0" fontId="12" fillId="2" borderId="9" xfId="0" applyFont="1" applyFill="1" applyBorder="1"/>
    <xf numFmtId="0" fontId="12" fillId="2" borderId="11" xfId="0" applyFont="1" applyFill="1" applyBorder="1"/>
    <xf numFmtId="0" fontId="12" fillId="2" borderId="8" xfId="0" applyFont="1" applyFill="1" applyBorder="1"/>
    <xf numFmtId="167" fontId="12" fillId="2" borderId="0" xfId="0" applyNumberFormat="1" applyFont="1" applyFill="1" applyBorder="1"/>
    <xf numFmtId="0" fontId="12" fillId="2" borderId="12" xfId="0" applyFont="1" applyFill="1" applyBorder="1"/>
    <xf numFmtId="0" fontId="12" fillId="2" borderId="1" xfId="0" applyFont="1" applyFill="1" applyBorder="1"/>
    <xf numFmtId="3" fontId="12" fillId="2" borderId="13" xfId="0" applyNumberFormat="1" applyFont="1" applyFill="1" applyBorder="1"/>
    <xf numFmtId="167" fontId="12" fillId="2" borderId="13" xfId="0" applyNumberFormat="1" applyFont="1" applyFill="1" applyBorder="1"/>
    <xf numFmtId="165" fontId="12" fillId="2" borderId="13" xfId="0" applyNumberFormat="1" applyFont="1" applyFill="1" applyBorder="1" applyAlignment="1"/>
    <xf numFmtId="0" fontId="12" fillId="2" borderId="7" xfId="0" applyFont="1" applyFill="1" applyBorder="1" applyAlignment="1">
      <alignment horizontal="center"/>
    </xf>
    <xf numFmtId="0" fontId="12" fillId="2" borderId="10" xfId="0" applyFont="1" applyFill="1" applyBorder="1" applyAlignment="1">
      <alignment horizontal="center"/>
    </xf>
    <xf numFmtId="1" fontId="9" fillId="2" borderId="0" xfId="0" applyNumberFormat="1" applyFont="1" applyFill="1" applyBorder="1"/>
    <xf numFmtId="17" fontId="12" fillId="2" borderId="10" xfId="0" applyNumberFormat="1" applyFont="1" applyFill="1" applyBorder="1" applyAlignment="1">
      <alignment horizontal="center"/>
    </xf>
    <xf numFmtId="165" fontId="7" fillId="2" borderId="10" xfId="0" applyNumberFormat="1" applyFont="1" applyFill="1" applyBorder="1" applyAlignment="1"/>
    <xf numFmtId="165" fontId="12" fillId="2" borderId="7" xfId="0" applyNumberFormat="1" applyFont="1" applyFill="1" applyBorder="1" applyAlignment="1"/>
    <xf numFmtId="165" fontId="7" fillId="2" borderId="9" xfId="8" applyNumberFormat="1" applyFont="1" applyFill="1" applyBorder="1" applyAlignment="1"/>
    <xf numFmtId="165" fontId="7" fillId="2" borderId="11" xfId="0" applyNumberFormat="1" applyFont="1" applyFill="1" applyBorder="1" applyAlignment="1"/>
    <xf numFmtId="165" fontId="12" fillId="2" borderId="12" xfId="0" applyNumberFormat="1" applyFont="1" applyFill="1" applyBorder="1"/>
    <xf numFmtId="165" fontId="12" fillId="2" borderId="13" xfId="0" applyNumberFormat="1" applyFont="1" applyFill="1" applyBorder="1"/>
    <xf numFmtId="3" fontId="12" fillId="2" borderId="0" xfId="0" applyNumberFormat="1" applyFont="1" applyFill="1" applyBorder="1"/>
    <xf numFmtId="17" fontId="12" fillId="2" borderId="9" xfId="0" applyNumberFormat="1" applyFont="1" applyFill="1" applyBorder="1" applyAlignment="1">
      <alignment horizontal="center"/>
    </xf>
    <xf numFmtId="167" fontId="7" fillId="2" borderId="9" xfId="0" applyNumberFormat="1" applyFont="1" applyFill="1" applyBorder="1" applyAlignment="1"/>
    <xf numFmtId="167" fontId="7" fillId="2" borderId="11" xfId="0" applyNumberFormat="1" applyFont="1" applyFill="1" applyBorder="1" applyAlignment="1"/>
    <xf numFmtId="167" fontId="12" fillId="2" borderId="11" xfId="0" applyNumberFormat="1" applyFont="1" applyFill="1" applyBorder="1"/>
    <xf numFmtId="3" fontId="7" fillId="2" borderId="9" xfId="0" applyNumberFormat="1" applyFont="1" applyFill="1" applyBorder="1" applyAlignment="1"/>
    <xf numFmtId="3" fontId="7" fillId="2" borderId="11" xfId="0" applyNumberFormat="1" applyFont="1" applyFill="1" applyBorder="1" applyAlignment="1"/>
    <xf numFmtId="3" fontId="12" fillId="2" borderId="11" xfId="0" applyNumberFormat="1" applyFont="1" applyFill="1" applyBorder="1"/>
    <xf numFmtId="165" fontId="7" fillId="2" borderId="9" xfId="0" applyNumberFormat="1" applyFont="1" applyFill="1" applyBorder="1" applyAlignment="1"/>
    <xf numFmtId="0" fontId="12" fillId="2" borderId="3" xfId="0" applyFont="1" applyFill="1" applyBorder="1" applyAlignment="1">
      <alignment horizontal="center" wrapText="1"/>
    </xf>
    <xf numFmtId="0" fontId="12" fillId="2" borderId="4" xfId="0" applyFont="1" applyFill="1" applyBorder="1" applyAlignment="1">
      <alignment horizontal="center" wrapText="1"/>
    </xf>
    <xf numFmtId="0" fontId="12" fillId="2" borderId="2" xfId="0" applyFont="1" applyFill="1" applyBorder="1" applyAlignment="1">
      <alignment horizontal="center" wrapText="1"/>
    </xf>
    <xf numFmtId="0" fontId="12" fillId="2" borderId="5" xfId="0" applyFont="1" applyFill="1" applyBorder="1" applyAlignment="1">
      <alignment horizontal="center" wrapText="1"/>
    </xf>
    <xf numFmtId="167" fontId="12" fillId="2" borderId="1" xfId="0" applyNumberFormat="1" applyFont="1" applyFill="1" applyBorder="1"/>
    <xf numFmtId="3" fontId="12" fillId="2" borderId="1" xfId="0" applyNumberFormat="1" applyFont="1" applyFill="1" applyBorder="1"/>
    <xf numFmtId="0" fontId="11" fillId="2" borderId="3" xfId="0" applyFont="1" applyFill="1" applyBorder="1" applyAlignment="1">
      <alignment horizontal="center" wrapText="1"/>
    </xf>
    <xf numFmtId="0" fontId="33" fillId="2" borderId="0" xfId="0" applyFont="1" applyFill="1" applyBorder="1"/>
    <xf numFmtId="164" fontId="7" fillId="2" borderId="0" xfId="0" applyNumberFormat="1" applyFont="1" applyFill="1" applyBorder="1"/>
    <xf numFmtId="0" fontId="18" fillId="7" borderId="2" xfId="0" applyFont="1" applyFill="1" applyBorder="1" applyAlignment="1">
      <alignment horizontal="center" wrapText="1"/>
    </xf>
    <xf numFmtId="3" fontId="7" fillId="7" borderId="2" xfId="0" applyNumberFormat="1" applyFont="1" applyFill="1" applyBorder="1"/>
    <xf numFmtId="3" fontId="12" fillId="7" borderId="2" xfId="0" applyNumberFormat="1" applyFont="1" applyFill="1" applyBorder="1"/>
    <xf numFmtId="167" fontId="6" fillId="2" borderId="0" xfId="0" applyNumberFormat="1" applyFont="1" applyFill="1" applyBorder="1"/>
    <xf numFmtId="165" fontId="7" fillId="2" borderId="0" xfId="8" applyNumberFormat="1" applyFont="1" applyFill="1" applyBorder="1"/>
    <xf numFmtId="0" fontId="15" fillId="2" borderId="0" xfId="0" applyFont="1" applyFill="1"/>
    <xf numFmtId="3" fontId="15" fillId="2" borderId="0" xfId="0" applyNumberFormat="1" applyFont="1" applyFill="1"/>
    <xf numFmtId="0" fontId="10" fillId="0" borderId="0" xfId="0" applyFont="1" applyAlignment="1">
      <alignment horizontal="justify" vertical="center"/>
    </xf>
    <xf numFmtId="0" fontId="16" fillId="2" borderId="0" xfId="4" applyFont="1" applyFill="1" applyAlignment="1">
      <alignment horizontal="justify"/>
    </xf>
    <xf numFmtId="0" fontId="15" fillId="2" borderId="0" xfId="0" applyFont="1" applyFill="1" applyAlignment="1">
      <alignment vertical="center"/>
    </xf>
    <xf numFmtId="164" fontId="28" fillId="2" borderId="0" xfId="0" applyNumberFormat="1" applyFont="1" applyFill="1" applyBorder="1" applyAlignment="1">
      <alignment horizontal="right" wrapText="1"/>
    </xf>
    <xf numFmtId="167" fontId="28" fillId="2" borderId="0" xfId="0" applyNumberFormat="1" applyFont="1" applyFill="1" applyBorder="1" applyAlignment="1">
      <alignment horizontal="right"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164" fontId="28" fillId="2" borderId="13" xfId="0" applyNumberFormat="1" applyFont="1" applyFill="1" applyBorder="1" applyAlignment="1">
      <alignment horizontal="right" wrapText="1"/>
    </xf>
    <xf numFmtId="167" fontId="28" fillId="2" borderId="13" xfId="0" applyNumberFormat="1" applyFont="1" applyFill="1" applyBorder="1" applyAlignment="1">
      <alignment horizontal="right" wrapText="1"/>
    </xf>
    <xf numFmtId="164" fontId="28" fillId="2" borderId="10" xfId="0" applyNumberFormat="1" applyFont="1" applyFill="1" applyBorder="1" applyAlignment="1">
      <alignment horizontal="right" wrapText="1"/>
    </xf>
    <xf numFmtId="167" fontId="28" fillId="2" borderId="10" xfId="0" applyNumberFormat="1" applyFont="1" applyFill="1" applyBorder="1" applyAlignment="1">
      <alignment horizontal="right" wrapText="1"/>
    </xf>
    <xf numFmtId="0" fontId="28" fillId="2" borderId="11" xfId="0" applyFont="1" applyFill="1" applyBorder="1" applyAlignment="1">
      <alignment horizontal="right"/>
    </xf>
    <xf numFmtId="0" fontId="28" fillId="2" borderId="9" xfId="0" applyFont="1" applyFill="1" applyBorder="1" applyAlignment="1">
      <alignment horizontal="right"/>
    </xf>
    <xf numFmtId="0" fontId="28" fillId="2" borderId="12" xfId="0" applyFont="1" applyFill="1" applyBorder="1" applyAlignment="1">
      <alignment horizontal="right"/>
    </xf>
    <xf numFmtId="15" fontId="28" fillId="2" borderId="8" xfId="0" applyNumberFormat="1" applyFont="1" applyFill="1" applyBorder="1" applyAlignment="1">
      <alignment horizontal="center"/>
    </xf>
    <xf numFmtId="15" fontId="28" fillId="2" borderId="7" xfId="0" applyNumberFormat="1" applyFont="1" applyFill="1" applyBorder="1" applyAlignment="1">
      <alignment horizontal="center"/>
    </xf>
    <xf numFmtId="0" fontId="18" fillId="2" borderId="4" xfId="0" applyFont="1" applyFill="1" applyBorder="1"/>
    <xf numFmtId="0" fontId="34" fillId="2" borderId="0" xfId="0" applyFont="1" applyFill="1"/>
    <xf numFmtId="0" fontId="3" fillId="2" borderId="13" xfId="2" applyFill="1" applyBorder="1"/>
    <xf numFmtId="0" fontId="10" fillId="2" borderId="13" xfId="3" applyFont="1" applyFill="1" applyBorder="1" applyAlignment="1" applyProtection="1"/>
    <xf numFmtId="164" fontId="28" fillId="5" borderId="7" xfId="0" applyNumberFormat="1" applyFont="1" applyFill="1" applyBorder="1" applyAlignment="1">
      <alignment horizontal="right" wrapText="1"/>
    </xf>
    <xf numFmtId="0" fontId="28" fillId="4" borderId="7" xfId="0" applyFont="1" applyFill="1" applyBorder="1" applyAlignment="1">
      <alignment horizontal="right"/>
    </xf>
    <xf numFmtId="164" fontId="28" fillId="5" borderId="8" xfId="0" applyNumberFormat="1" applyFont="1" applyFill="1" applyBorder="1" applyAlignment="1">
      <alignment horizontal="right" wrapText="1"/>
    </xf>
    <xf numFmtId="0" fontId="28" fillId="4" borderId="8" xfId="0" applyFont="1" applyFill="1" applyBorder="1" applyAlignment="1">
      <alignment horizontal="right"/>
    </xf>
    <xf numFmtId="164" fontId="28" fillId="5" borderId="1" xfId="0" applyNumberFormat="1" applyFont="1" applyFill="1" applyBorder="1" applyAlignment="1">
      <alignment horizontal="right" wrapText="1"/>
    </xf>
    <xf numFmtId="0" fontId="28" fillId="4" borderId="1" xfId="0" applyFont="1" applyFill="1" applyBorder="1" applyAlignment="1">
      <alignment horizontal="right"/>
    </xf>
    <xf numFmtId="3" fontId="28" fillId="2" borderId="14" xfId="0" applyNumberFormat="1" applyFont="1" applyFill="1" applyBorder="1" applyAlignment="1">
      <alignment horizontal="right" wrapText="1"/>
    </xf>
    <xf numFmtId="3" fontId="28" fillId="2" borderId="16" xfId="0" applyNumberFormat="1" applyFont="1" applyFill="1" applyBorder="1" applyAlignment="1">
      <alignment horizontal="right" wrapText="1"/>
    </xf>
    <xf numFmtId="3" fontId="28" fillId="2" borderId="15" xfId="0" applyNumberFormat="1" applyFont="1" applyFill="1" applyBorder="1" applyAlignment="1">
      <alignment horizontal="right" wrapText="1"/>
    </xf>
    <xf numFmtId="2" fontId="7" fillId="2" borderId="0" xfId="0" applyNumberFormat="1" applyFont="1" applyFill="1" applyBorder="1"/>
    <xf numFmtId="164" fontId="7" fillId="2" borderId="0" xfId="0" applyNumberFormat="1" applyFont="1" applyFill="1" applyBorder="1" applyAlignment="1"/>
    <xf numFmtId="0" fontId="11" fillId="5" borderId="3" xfId="0" applyFont="1" applyFill="1" applyBorder="1" applyAlignment="1">
      <alignment horizontal="center" wrapText="1"/>
    </xf>
    <xf numFmtId="0" fontId="11" fillId="4" borderId="3" xfId="0" applyFont="1" applyFill="1" applyBorder="1" applyAlignment="1">
      <alignment horizontal="center" wrapText="1"/>
    </xf>
    <xf numFmtId="0" fontId="15" fillId="2" borderId="0" xfId="0" applyFont="1" applyFill="1" applyBorder="1" applyAlignment="1">
      <alignment vertical="center"/>
    </xf>
    <xf numFmtId="0" fontId="3" fillId="2" borderId="0" xfId="2" applyFill="1" applyBorder="1"/>
    <xf numFmtId="0" fontId="10" fillId="2" borderId="0" xfId="3" applyFont="1" applyFill="1" applyBorder="1" applyAlignment="1" applyProtection="1"/>
    <xf numFmtId="165" fontId="7" fillId="2" borderId="0" xfId="0" applyNumberFormat="1" applyFont="1" applyFill="1" applyBorder="1"/>
    <xf numFmtId="165" fontId="7" fillId="2" borderId="0" xfId="8" applyNumberFormat="1" applyFont="1" applyFill="1" applyBorder="1" applyAlignment="1"/>
    <xf numFmtId="167" fontId="28" fillId="2" borderId="8" xfId="0" applyNumberFormat="1" applyFont="1" applyFill="1" applyBorder="1" applyAlignment="1">
      <alignment horizontal="right" wrapText="1"/>
    </xf>
    <xf numFmtId="167" fontId="28" fillId="2" borderId="3" xfId="0" applyNumberFormat="1" applyFont="1" applyFill="1" applyBorder="1" applyAlignment="1">
      <alignment horizontal="right" wrapText="1"/>
    </xf>
    <xf numFmtId="167" fontId="28" fillId="2" borderId="5" xfId="0" applyNumberFormat="1" applyFont="1" applyFill="1" applyBorder="1" applyAlignment="1">
      <alignment horizontal="right" wrapText="1"/>
    </xf>
    <xf numFmtId="167" fontId="28" fillId="2" borderId="11" xfId="0" applyNumberFormat="1" applyFont="1" applyFill="1" applyBorder="1" applyAlignment="1">
      <alignment horizontal="right" wrapText="1"/>
    </xf>
    <xf numFmtId="167" fontId="28" fillId="2" borderId="14" xfId="0" applyNumberFormat="1" applyFont="1" applyFill="1" applyBorder="1" applyAlignment="1">
      <alignment horizontal="right" wrapText="1"/>
    </xf>
    <xf numFmtId="167" fontId="28" fillId="2" borderId="12" xfId="0" applyNumberFormat="1" applyFont="1" applyFill="1" applyBorder="1" applyAlignment="1">
      <alignment horizontal="right" wrapText="1"/>
    </xf>
    <xf numFmtId="167" fontId="28" fillId="2" borderId="15" xfId="0" applyNumberFormat="1" applyFont="1" applyFill="1" applyBorder="1" applyAlignment="1">
      <alignment horizontal="right" wrapText="1"/>
    </xf>
    <xf numFmtId="3" fontId="28" fillId="2" borderId="16" xfId="0" applyNumberFormat="1" applyFont="1" applyFill="1" applyBorder="1" applyAlignment="1">
      <alignment horizontal="right"/>
    </xf>
    <xf numFmtId="3" fontId="28" fillId="2" borderId="14" xfId="0" applyNumberFormat="1" applyFont="1" applyFill="1" applyBorder="1" applyAlignment="1">
      <alignment horizontal="right"/>
    </xf>
    <xf numFmtId="3" fontId="28" fillId="2" borderId="15" xfId="0" applyNumberFormat="1" applyFont="1" applyFill="1" applyBorder="1" applyAlignment="1">
      <alignment horizontal="right"/>
    </xf>
    <xf numFmtId="165" fontId="11" fillId="5" borderId="8" xfId="8" applyNumberFormat="1" applyFont="1" applyFill="1" applyBorder="1" applyAlignment="1">
      <alignment horizontal="right"/>
    </xf>
    <xf numFmtId="0" fontId="18" fillId="2" borderId="8" xfId="6" applyFont="1" applyFill="1" applyBorder="1"/>
    <xf numFmtId="0" fontId="18" fillId="2" borderId="7" xfId="6" applyFont="1" applyFill="1" applyBorder="1"/>
    <xf numFmtId="167" fontId="11" fillId="5" borderId="7" xfId="0" applyNumberFormat="1" applyFont="1" applyFill="1" applyBorder="1" applyAlignment="1">
      <alignment horizontal="right" wrapText="1"/>
    </xf>
    <xf numFmtId="3" fontId="11" fillId="4" borderId="7" xfId="0" applyNumberFormat="1" applyFont="1" applyFill="1" applyBorder="1" applyAlignment="1">
      <alignment horizontal="right"/>
    </xf>
    <xf numFmtId="167" fontId="18" fillId="2" borderId="7" xfId="0" applyNumberFormat="1" applyFont="1" applyFill="1" applyBorder="1"/>
    <xf numFmtId="165" fontId="11" fillId="5" borderId="7" xfId="8" applyNumberFormat="1" applyFont="1" applyFill="1" applyBorder="1" applyAlignment="1">
      <alignment horizontal="right"/>
    </xf>
    <xf numFmtId="167" fontId="11" fillId="5" borderId="2" xfId="0" applyNumberFormat="1" applyFont="1" applyFill="1" applyBorder="1" applyAlignment="1">
      <alignment horizontal="right" wrapText="1"/>
    </xf>
    <xf numFmtId="3" fontId="11" fillId="4" borderId="2" xfId="0" applyNumberFormat="1" applyFont="1" applyFill="1" applyBorder="1" applyAlignment="1">
      <alignment horizontal="right"/>
    </xf>
    <xf numFmtId="167" fontId="18" fillId="2" borderId="2" xfId="0" applyNumberFormat="1" applyFont="1" applyFill="1" applyBorder="1"/>
    <xf numFmtId="165" fontId="11" fillId="5" borderId="2" xfId="8" applyNumberFormat="1" applyFont="1" applyFill="1" applyBorder="1" applyAlignment="1">
      <alignment horizontal="right"/>
    </xf>
    <xf numFmtId="0" fontId="7" fillId="2" borderId="15" xfId="6" applyFont="1" applyFill="1" applyBorder="1"/>
    <xf numFmtId="0" fontId="18" fillId="2" borderId="7" xfId="0" applyFont="1" applyFill="1" applyBorder="1"/>
    <xf numFmtId="0" fontId="18" fillId="2" borderId="2" xfId="6" applyFont="1" applyFill="1" applyBorder="1"/>
    <xf numFmtId="1" fontId="28" fillId="2" borderId="11" xfId="0" applyNumberFormat="1" applyFont="1" applyFill="1" applyBorder="1" applyAlignment="1">
      <alignment horizontal="right" wrapText="1"/>
    </xf>
    <xf numFmtId="1" fontId="28" fillId="2" borderId="9" xfId="0" applyNumberFormat="1" applyFont="1" applyFill="1" applyBorder="1" applyAlignment="1">
      <alignment horizontal="right" wrapText="1"/>
    </xf>
    <xf numFmtId="1" fontId="28" fillId="2" borderId="12" xfId="0" applyNumberFormat="1" applyFont="1" applyFill="1" applyBorder="1" applyAlignment="1">
      <alignment horizontal="right" wrapText="1"/>
    </xf>
    <xf numFmtId="167" fontId="11" fillId="2" borderId="7" xfId="0" applyNumberFormat="1" applyFont="1" applyFill="1" applyBorder="1" applyAlignment="1">
      <alignment horizontal="right" wrapText="1"/>
    </xf>
    <xf numFmtId="167" fontId="28" fillId="2" borderId="1" xfId="0" applyNumberFormat="1" applyFont="1" applyFill="1" applyBorder="1" applyAlignment="1">
      <alignment horizontal="right" wrapText="1"/>
    </xf>
    <xf numFmtId="167" fontId="28" fillId="2" borderId="2" xfId="0" applyNumberFormat="1" applyFont="1" applyFill="1" applyBorder="1" applyAlignment="1">
      <alignment horizontal="right" wrapText="1"/>
    </xf>
    <xf numFmtId="167" fontId="11" fillId="2" borderId="2" xfId="0" applyNumberFormat="1" applyFont="1" applyFill="1" applyBorder="1" applyAlignment="1">
      <alignment horizontal="right" wrapText="1"/>
    </xf>
    <xf numFmtId="167" fontId="11" fillId="5" borderId="17" xfId="0" applyNumberFormat="1" applyFont="1" applyFill="1" applyBorder="1" applyAlignment="1">
      <alignment horizontal="center" wrapText="1"/>
    </xf>
    <xf numFmtId="167" fontId="11" fillId="5" borderId="18" xfId="0" applyNumberFormat="1" applyFont="1" applyFill="1" applyBorder="1" applyAlignment="1">
      <alignment horizontal="right" wrapText="1"/>
    </xf>
    <xf numFmtId="167" fontId="28" fillId="5" borderId="19" xfId="0" applyNumberFormat="1" applyFont="1" applyFill="1" applyBorder="1" applyAlignment="1">
      <alignment horizontal="right" wrapText="1"/>
    </xf>
    <xf numFmtId="167" fontId="28" fillId="5" borderId="20" xfId="0" applyNumberFormat="1" applyFont="1" applyFill="1" applyBorder="1" applyAlignment="1">
      <alignment horizontal="right" wrapText="1"/>
    </xf>
    <xf numFmtId="167" fontId="28" fillId="5" borderId="21" xfId="0" applyNumberFormat="1" applyFont="1" applyFill="1" applyBorder="1" applyAlignment="1">
      <alignment horizontal="right" wrapText="1"/>
    </xf>
    <xf numFmtId="167" fontId="11" fillId="5" borderId="21" xfId="0" applyNumberFormat="1" applyFont="1" applyFill="1" applyBorder="1" applyAlignment="1">
      <alignment horizontal="right" wrapText="1"/>
    </xf>
    <xf numFmtId="167" fontId="11" fillId="5" borderId="22" xfId="0" applyNumberFormat="1" applyFont="1" applyFill="1" applyBorder="1" applyAlignment="1">
      <alignment horizontal="right" wrapText="1"/>
    </xf>
    <xf numFmtId="167" fontId="11" fillId="2" borderId="16" xfId="0" applyNumberFormat="1" applyFont="1" applyFill="1" applyBorder="1" applyAlignment="1">
      <alignment horizontal="right" wrapText="1"/>
    </xf>
    <xf numFmtId="167" fontId="11" fillId="2" borderId="5" xfId="0" applyNumberFormat="1" applyFont="1" applyFill="1" applyBorder="1" applyAlignment="1">
      <alignment horizontal="right" wrapText="1"/>
    </xf>
    <xf numFmtId="167" fontId="11" fillId="2" borderId="9" xfId="0" applyNumberFormat="1" applyFont="1" applyFill="1" applyBorder="1" applyAlignment="1">
      <alignment horizontal="right" wrapText="1"/>
    </xf>
    <xf numFmtId="167" fontId="11" fillId="2" borderId="3" xfId="0" applyNumberFormat="1" applyFont="1" applyFill="1" applyBorder="1" applyAlignment="1">
      <alignment horizontal="right" wrapText="1"/>
    </xf>
    <xf numFmtId="165" fontId="11" fillId="5" borderId="18" xfId="8" applyNumberFormat="1" applyFont="1" applyFill="1" applyBorder="1" applyAlignment="1">
      <alignment horizontal="right" wrapText="1"/>
    </xf>
    <xf numFmtId="165" fontId="28" fillId="5" borderId="19" xfId="8" applyNumberFormat="1" applyFont="1" applyFill="1" applyBorder="1" applyAlignment="1">
      <alignment horizontal="right" wrapText="1"/>
    </xf>
    <xf numFmtId="165" fontId="28" fillId="5" borderId="20" xfId="8" applyNumberFormat="1" applyFont="1" applyFill="1" applyBorder="1" applyAlignment="1">
      <alignment horizontal="right" wrapText="1"/>
    </xf>
    <xf numFmtId="165" fontId="28" fillId="5" borderId="21" xfId="8" applyNumberFormat="1" applyFont="1" applyFill="1" applyBorder="1" applyAlignment="1">
      <alignment horizontal="right" wrapText="1"/>
    </xf>
    <xf numFmtId="165" fontId="11" fillId="5" borderId="21" xfId="8" applyNumberFormat="1" applyFont="1" applyFill="1" applyBorder="1" applyAlignment="1">
      <alignment horizontal="right" wrapText="1"/>
    </xf>
    <xf numFmtId="165" fontId="11" fillId="5" borderId="22" xfId="8" applyNumberFormat="1" applyFont="1" applyFill="1" applyBorder="1" applyAlignment="1">
      <alignment horizontal="right" wrapText="1"/>
    </xf>
    <xf numFmtId="165" fontId="11" fillId="2" borderId="16" xfId="8" applyNumberFormat="1" applyFont="1" applyFill="1" applyBorder="1" applyAlignment="1">
      <alignment horizontal="right" wrapText="1"/>
    </xf>
    <xf numFmtId="165" fontId="11" fillId="2" borderId="7" xfId="8" applyNumberFormat="1" applyFont="1" applyFill="1" applyBorder="1" applyAlignment="1">
      <alignment horizontal="right" wrapText="1"/>
    </xf>
    <xf numFmtId="165" fontId="11" fillId="2" borderId="9" xfId="8" applyNumberFormat="1" applyFont="1" applyFill="1" applyBorder="1" applyAlignment="1">
      <alignment horizontal="right" wrapText="1"/>
    </xf>
    <xf numFmtId="165" fontId="28" fillId="2" borderId="15" xfId="8" applyNumberFormat="1" applyFont="1" applyFill="1" applyBorder="1" applyAlignment="1">
      <alignment horizontal="right" wrapText="1"/>
    </xf>
    <xf numFmtId="165" fontId="28" fillId="2" borderId="1" xfId="8" applyNumberFormat="1" applyFont="1" applyFill="1" applyBorder="1" applyAlignment="1">
      <alignment horizontal="right" wrapText="1"/>
    </xf>
    <xf numFmtId="165" fontId="28" fillId="2" borderId="12" xfId="8" applyNumberFormat="1" applyFont="1" applyFill="1" applyBorder="1" applyAlignment="1">
      <alignment horizontal="right" wrapText="1"/>
    </xf>
    <xf numFmtId="165" fontId="28" fillId="2" borderId="14" xfId="8" applyNumberFormat="1" applyFont="1" applyFill="1" applyBorder="1" applyAlignment="1">
      <alignment horizontal="right" wrapText="1"/>
    </xf>
    <xf numFmtId="165" fontId="28" fillId="2" borderId="8" xfId="8" applyNumberFormat="1" applyFont="1" applyFill="1" applyBorder="1" applyAlignment="1">
      <alignment horizontal="right" wrapText="1"/>
    </xf>
    <xf numFmtId="165" fontId="28" fillId="2" borderId="11" xfId="8" applyNumberFormat="1" applyFont="1" applyFill="1" applyBorder="1" applyAlignment="1">
      <alignment horizontal="right" wrapText="1"/>
    </xf>
    <xf numFmtId="165" fontId="28" fillId="2" borderId="5" xfId="8" applyNumberFormat="1" applyFont="1" applyFill="1" applyBorder="1" applyAlignment="1">
      <alignment horizontal="right" wrapText="1"/>
    </xf>
    <xf numFmtId="165" fontId="28" fillId="2" borderId="2" xfId="8" applyNumberFormat="1" applyFont="1" applyFill="1" applyBorder="1" applyAlignment="1">
      <alignment horizontal="right" wrapText="1"/>
    </xf>
    <xf numFmtId="165" fontId="28" fillId="2" borderId="3" xfId="8" applyNumberFormat="1" applyFont="1" applyFill="1" applyBorder="1" applyAlignment="1">
      <alignment horizontal="right" wrapText="1"/>
    </xf>
    <xf numFmtId="165" fontId="11" fillId="2" borderId="5" xfId="8" applyNumberFormat="1" applyFont="1" applyFill="1" applyBorder="1" applyAlignment="1">
      <alignment horizontal="right" wrapText="1"/>
    </xf>
    <xf numFmtId="165" fontId="11" fillId="2" borderId="3" xfId="8" applyNumberFormat="1" applyFont="1" applyFill="1" applyBorder="1" applyAlignment="1">
      <alignment horizontal="right" wrapText="1"/>
    </xf>
    <xf numFmtId="0" fontId="18" fillId="2" borderId="24" xfId="0" applyFont="1" applyFill="1" applyBorder="1" applyAlignment="1">
      <alignment horizontal="left" wrapText="1"/>
    </xf>
    <xf numFmtId="0" fontId="18" fillId="2" borderId="25" xfId="0" applyFont="1" applyFill="1" applyBorder="1" applyAlignment="1">
      <alignment horizontal="left" wrapText="1"/>
    </xf>
    <xf numFmtId="167" fontId="11" fillId="2" borderId="26" xfId="0" applyNumberFormat="1" applyFont="1" applyFill="1" applyBorder="1" applyAlignment="1">
      <alignment horizontal="center" wrapText="1"/>
    </xf>
    <xf numFmtId="167" fontId="11" fillId="2" borderId="27" xfId="0" applyNumberFormat="1" applyFont="1" applyFill="1" applyBorder="1" applyAlignment="1">
      <alignment horizontal="center" wrapText="1"/>
    </xf>
    <xf numFmtId="0" fontId="18" fillId="2" borderId="28" xfId="0" applyFont="1" applyFill="1" applyBorder="1" applyAlignment="1">
      <alignment horizontal="center" wrapText="1"/>
    </xf>
    <xf numFmtId="0" fontId="18" fillId="2" borderId="25" xfId="0" applyFont="1" applyFill="1" applyBorder="1" applyAlignment="1">
      <alignment horizontal="center" wrapText="1"/>
    </xf>
    <xf numFmtId="0" fontId="18" fillId="2" borderId="29" xfId="0" applyFont="1" applyFill="1" applyBorder="1" applyAlignment="1">
      <alignment horizontal="center" wrapText="1"/>
    </xf>
    <xf numFmtId="167" fontId="11" fillId="2" borderId="30" xfId="0" applyNumberFormat="1" applyFont="1" applyFill="1" applyBorder="1" applyAlignment="1">
      <alignment horizontal="center" wrapText="1"/>
    </xf>
    <xf numFmtId="0" fontId="7" fillId="2" borderId="32" xfId="6" applyFont="1" applyFill="1" applyBorder="1"/>
    <xf numFmtId="0" fontId="18" fillId="2" borderId="33" xfId="6" applyFont="1" applyFill="1" applyBorder="1"/>
    <xf numFmtId="0" fontId="7" fillId="2" borderId="33" xfId="6" applyFont="1" applyFill="1" applyBorder="1"/>
    <xf numFmtId="0" fontId="7" fillId="2" borderId="34" xfId="6" applyFont="1" applyFill="1" applyBorder="1"/>
    <xf numFmtId="0" fontId="18" fillId="2" borderId="34" xfId="6" applyFont="1" applyFill="1" applyBorder="1"/>
    <xf numFmtId="0" fontId="18" fillId="2" borderId="31" xfId="0" applyFont="1" applyFill="1" applyBorder="1"/>
    <xf numFmtId="0" fontId="18" fillId="2" borderId="35" xfId="0" applyFont="1" applyFill="1" applyBorder="1"/>
    <xf numFmtId="0" fontId="18" fillId="2" borderId="36" xfId="0" applyFont="1" applyFill="1" applyBorder="1"/>
    <xf numFmtId="167" fontId="11" fillId="2" borderId="36" xfId="0" applyNumberFormat="1" applyFont="1" applyFill="1" applyBorder="1" applyAlignment="1">
      <alignment horizontal="right" wrapText="1"/>
    </xf>
    <xf numFmtId="167" fontId="11" fillId="2" borderId="37" xfId="0" applyNumberFormat="1" applyFont="1" applyFill="1" applyBorder="1" applyAlignment="1">
      <alignment horizontal="right" wrapText="1"/>
    </xf>
    <xf numFmtId="167" fontId="11" fillId="2" borderId="38" xfId="0" applyNumberFormat="1" applyFont="1" applyFill="1" applyBorder="1" applyAlignment="1">
      <alignment horizontal="right" wrapText="1"/>
    </xf>
    <xf numFmtId="165" fontId="11" fillId="2" borderId="38" xfId="8" applyNumberFormat="1" applyFont="1" applyFill="1" applyBorder="1" applyAlignment="1">
      <alignment horizontal="right" wrapText="1"/>
    </xf>
    <xf numFmtId="165" fontId="11" fillId="2" borderId="36" xfId="8" applyNumberFormat="1" applyFont="1" applyFill="1" applyBorder="1" applyAlignment="1">
      <alignment horizontal="right" wrapText="1"/>
    </xf>
    <xf numFmtId="165" fontId="11" fillId="2" borderId="37" xfId="8" applyNumberFormat="1" applyFont="1" applyFill="1" applyBorder="1" applyAlignment="1">
      <alignment horizontal="right" wrapText="1"/>
    </xf>
    <xf numFmtId="0" fontId="18" fillId="5" borderId="23" xfId="0" applyFont="1" applyFill="1" applyBorder="1" applyAlignment="1">
      <alignment horizontal="center" wrapText="1"/>
    </xf>
    <xf numFmtId="0" fontId="18" fillId="2" borderId="0" xfId="0" applyFont="1" applyFill="1" applyBorder="1" applyProtection="1">
      <protection locked="0"/>
    </xf>
    <xf numFmtId="0" fontId="6" fillId="2" borderId="0" xfId="0" applyFont="1" applyFill="1" applyBorder="1" applyProtection="1">
      <protection locked="0"/>
    </xf>
    <xf numFmtId="0" fontId="35" fillId="2" borderId="0" xfId="0" applyFont="1" applyFill="1" applyBorder="1" applyProtection="1">
      <protection locked="0"/>
    </xf>
    <xf numFmtId="0" fontId="15" fillId="2" borderId="0" xfId="0" applyFont="1" applyFill="1" applyAlignment="1" applyProtection="1">
      <alignment vertical="center"/>
      <protection locked="0"/>
    </xf>
    <xf numFmtId="0" fontId="33" fillId="2" borderId="0" xfId="0" applyFont="1" applyFill="1" applyBorder="1" applyProtection="1">
      <protection locked="0"/>
    </xf>
    <xf numFmtId="0" fontId="7" fillId="2" borderId="0" xfId="0" applyFont="1" applyFill="1" applyBorder="1" applyProtection="1">
      <protection locked="0"/>
    </xf>
    <xf numFmtId="0" fontId="32" fillId="2" borderId="0" xfId="0" applyFont="1" applyFill="1" applyBorder="1" applyProtection="1">
      <protection locked="0"/>
    </xf>
    <xf numFmtId="0" fontId="9" fillId="2" borderId="0" xfId="0" applyFont="1" applyFill="1" applyBorder="1" applyProtection="1">
      <protection locked="0"/>
    </xf>
    <xf numFmtId="0" fontId="18" fillId="2" borderId="24" xfId="0" applyFont="1" applyFill="1" applyBorder="1" applyAlignment="1" applyProtection="1">
      <alignment horizontal="left" wrapText="1"/>
      <protection locked="0"/>
    </xf>
    <xf numFmtId="0" fontId="18" fillId="2" borderId="25" xfId="0" applyFont="1" applyFill="1" applyBorder="1" applyAlignment="1" applyProtection="1">
      <alignment horizontal="left" wrapText="1"/>
      <protection locked="0"/>
    </xf>
    <xf numFmtId="167" fontId="11" fillId="2" borderId="26" xfId="0" applyNumberFormat="1" applyFont="1" applyFill="1" applyBorder="1" applyAlignment="1" applyProtection="1">
      <alignment horizontal="center" wrapText="1"/>
      <protection locked="0"/>
    </xf>
    <xf numFmtId="167" fontId="11" fillId="2" borderId="27" xfId="0" applyNumberFormat="1" applyFont="1" applyFill="1" applyBorder="1" applyAlignment="1" applyProtection="1">
      <alignment horizontal="center" wrapText="1"/>
      <protection locked="0"/>
    </xf>
    <xf numFmtId="167" fontId="11" fillId="5" borderId="17" xfId="0" applyNumberFormat="1" applyFont="1" applyFill="1" applyBorder="1" applyAlignment="1" applyProtection="1">
      <alignment horizontal="center" wrapText="1"/>
      <protection locked="0"/>
    </xf>
    <xf numFmtId="0" fontId="18" fillId="2" borderId="28" xfId="0" applyFont="1" applyFill="1" applyBorder="1" applyAlignment="1" applyProtection="1">
      <alignment horizontal="center" wrapText="1"/>
      <protection locked="0"/>
    </xf>
    <xf numFmtId="0" fontId="18" fillId="2" borderId="25" xfId="0" applyFont="1" applyFill="1" applyBorder="1" applyAlignment="1" applyProtection="1">
      <alignment horizontal="center" wrapText="1"/>
      <protection locked="0"/>
    </xf>
    <xf numFmtId="0" fontId="18" fillId="2" borderId="29" xfId="0" applyFont="1" applyFill="1" applyBorder="1" applyAlignment="1" applyProtection="1">
      <alignment horizontal="center" wrapText="1"/>
      <protection locked="0"/>
    </xf>
    <xf numFmtId="167" fontId="11" fillId="2" borderId="30" xfId="0" applyNumberFormat="1" applyFont="1" applyFill="1" applyBorder="1" applyAlignment="1" applyProtection="1">
      <alignment horizontal="center" wrapText="1"/>
      <protection locked="0"/>
    </xf>
    <xf numFmtId="167" fontId="11" fillId="2" borderId="7" xfId="0" applyNumberFormat="1" applyFont="1" applyFill="1" applyBorder="1" applyAlignment="1" applyProtection="1">
      <alignment horizontal="right" wrapText="1"/>
      <protection locked="0"/>
    </xf>
    <xf numFmtId="167" fontId="11" fillId="2" borderId="9" xfId="0" applyNumberFormat="1" applyFont="1" applyFill="1" applyBorder="1" applyAlignment="1" applyProtection="1">
      <alignment horizontal="right" wrapText="1"/>
      <protection locked="0"/>
    </xf>
    <xf numFmtId="167" fontId="11" fillId="5" borderId="18" xfId="0" applyNumberFormat="1" applyFont="1" applyFill="1" applyBorder="1" applyAlignment="1" applyProtection="1">
      <alignment horizontal="right" wrapText="1"/>
      <protection locked="0"/>
    </xf>
    <xf numFmtId="167" fontId="11" fillId="2" borderId="16" xfId="0" applyNumberFormat="1" applyFont="1" applyFill="1" applyBorder="1" applyAlignment="1" applyProtection="1">
      <alignment horizontal="right" wrapText="1"/>
      <protection locked="0"/>
    </xf>
    <xf numFmtId="165" fontId="11" fillId="2" borderId="16" xfId="8" applyNumberFormat="1" applyFont="1" applyFill="1" applyBorder="1" applyAlignment="1" applyProtection="1">
      <alignment horizontal="right" wrapText="1"/>
      <protection locked="0"/>
    </xf>
    <xf numFmtId="165" fontId="11" fillId="2" borderId="7" xfId="8" applyNumberFormat="1" applyFont="1" applyFill="1" applyBorder="1" applyAlignment="1" applyProtection="1">
      <alignment horizontal="right" wrapText="1"/>
      <protection locked="0"/>
    </xf>
    <xf numFmtId="165" fontId="11" fillId="2" borderId="9" xfId="8" applyNumberFormat="1" applyFont="1" applyFill="1" applyBorder="1" applyAlignment="1" applyProtection="1">
      <alignment horizontal="right" wrapText="1"/>
      <protection locked="0"/>
    </xf>
    <xf numFmtId="165" fontId="11" fillId="5" borderId="18" xfId="8" applyNumberFormat="1" applyFont="1" applyFill="1" applyBorder="1" applyAlignment="1" applyProtection="1">
      <alignment horizontal="right" wrapText="1"/>
      <protection locked="0"/>
    </xf>
    <xf numFmtId="0" fontId="7" fillId="2" borderId="32" xfId="6" applyFont="1" applyFill="1" applyBorder="1" applyProtection="1">
      <protection locked="0"/>
    </xf>
    <xf numFmtId="0" fontId="7" fillId="2" borderId="1" xfId="6" applyFont="1" applyFill="1" applyBorder="1" applyProtection="1">
      <protection locked="0"/>
    </xf>
    <xf numFmtId="167" fontId="28" fillId="2" borderId="1" xfId="0" applyNumberFormat="1" applyFont="1" applyFill="1" applyBorder="1" applyAlignment="1" applyProtection="1">
      <alignment horizontal="right" wrapText="1"/>
      <protection locked="0"/>
    </xf>
    <xf numFmtId="167" fontId="28" fillId="2" borderId="12" xfId="0" applyNumberFormat="1" applyFont="1" applyFill="1" applyBorder="1" applyAlignment="1" applyProtection="1">
      <alignment horizontal="right" wrapText="1"/>
      <protection locked="0"/>
    </xf>
    <xf numFmtId="167" fontId="28" fillId="5" borderId="19" xfId="0" applyNumberFormat="1" applyFont="1" applyFill="1" applyBorder="1" applyAlignment="1" applyProtection="1">
      <alignment horizontal="right" wrapText="1"/>
      <protection locked="0"/>
    </xf>
    <xf numFmtId="167" fontId="28" fillId="2" borderId="15" xfId="0" applyNumberFormat="1" applyFont="1" applyFill="1" applyBorder="1" applyAlignment="1" applyProtection="1">
      <alignment horizontal="right" wrapText="1"/>
      <protection locked="0"/>
    </xf>
    <xf numFmtId="165" fontId="28" fillId="2" borderId="15" xfId="8" applyNumberFormat="1" applyFont="1" applyFill="1" applyBorder="1" applyAlignment="1" applyProtection="1">
      <alignment horizontal="right" wrapText="1"/>
      <protection locked="0"/>
    </xf>
    <xf numFmtId="165" fontId="28" fillId="2" borderId="1" xfId="8" applyNumberFormat="1" applyFont="1" applyFill="1" applyBorder="1" applyAlignment="1" applyProtection="1">
      <alignment horizontal="right" wrapText="1"/>
      <protection locked="0"/>
    </xf>
    <xf numFmtId="165" fontId="28" fillId="2" borderId="12" xfId="8" applyNumberFormat="1" applyFont="1" applyFill="1" applyBorder="1" applyAlignment="1" applyProtection="1">
      <alignment horizontal="right" wrapText="1"/>
      <protection locked="0"/>
    </xf>
    <xf numFmtId="165" fontId="28" fillId="5" borderId="19" xfId="8" applyNumberFormat="1" applyFont="1" applyFill="1" applyBorder="1" applyAlignment="1" applyProtection="1">
      <alignment horizontal="right" wrapText="1"/>
      <protection locked="0"/>
    </xf>
    <xf numFmtId="0" fontId="18" fillId="2" borderId="33" xfId="6" applyFont="1" applyFill="1" applyBorder="1" applyProtection="1">
      <protection locked="0"/>
    </xf>
    <xf numFmtId="0" fontId="18" fillId="2" borderId="8" xfId="6" applyFont="1" applyFill="1" applyBorder="1" applyProtection="1">
      <protection locked="0"/>
    </xf>
    <xf numFmtId="0" fontId="7" fillId="2" borderId="33" xfId="6" applyFont="1" applyFill="1" applyBorder="1" applyProtection="1">
      <protection locked="0"/>
    </xf>
    <xf numFmtId="0" fontId="7" fillId="2" borderId="8" xfId="6" applyFont="1" applyFill="1" applyBorder="1" applyProtection="1">
      <protection locked="0"/>
    </xf>
    <xf numFmtId="167" fontId="28" fillId="2" borderId="8" xfId="0" applyNumberFormat="1" applyFont="1" applyFill="1" applyBorder="1" applyAlignment="1" applyProtection="1">
      <alignment horizontal="right" wrapText="1"/>
      <protection locked="0"/>
    </xf>
    <xf numFmtId="167" fontId="28" fillId="2" borderId="11" xfId="0" applyNumberFormat="1" applyFont="1" applyFill="1" applyBorder="1" applyAlignment="1" applyProtection="1">
      <alignment horizontal="right" wrapText="1"/>
      <protection locked="0"/>
    </xf>
    <xf numFmtId="167" fontId="28" fillId="5" borderId="20" xfId="0" applyNumberFormat="1" applyFont="1" applyFill="1" applyBorder="1" applyAlignment="1" applyProtection="1">
      <alignment horizontal="right" wrapText="1"/>
      <protection locked="0"/>
    </xf>
    <xf numFmtId="167" fontId="28" fillId="2" borderId="14" xfId="0" applyNumberFormat="1" applyFont="1" applyFill="1" applyBorder="1" applyAlignment="1" applyProtection="1">
      <alignment horizontal="right" wrapText="1"/>
      <protection locked="0"/>
    </xf>
    <xf numFmtId="165" fontId="28" fillId="2" borderId="14" xfId="8" applyNumberFormat="1" applyFont="1" applyFill="1" applyBorder="1" applyAlignment="1" applyProtection="1">
      <alignment horizontal="right" wrapText="1"/>
      <protection locked="0"/>
    </xf>
    <xf numFmtId="165" fontId="28" fillId="2" borderId="8" xfId="8" applyNumberFormat="1" applyFont="1" applyFill="1" applyBorder="1" applyAlignment="1" applyProtection="1">
      <alignment horizontal="right" wrapText="1"/>
      <protection locked="0"/>
    </xf>
    <xf numFmtId="165" fontId="28" fillId="2" borderId="11" xfId="8" applyNumberFormat="1" applyFont="1" applyFill="1" applyBorder="1" applyAlignment="1" applyProtection="1">
      <alignment horizontal="right" wrapText="1"/>
      <protection locked="0"/>
    </xf>
    <xf numFmtId="165" fontId="28" fillId="5" borderId="20" xfId="8" applyNumberFormat="1" applyFont="1" applyFill="1" applyBorder="1" applyAlignment="1" applyProtection="1">
      <alignment horizontal="right" wrapText="1"/>
      <protection locked="0"/>
    </xf>
    <xf numFmtId="0" fontId="7" fillId="2" borderId="34" xfId="6" applyFont="1" applyFill="1" applyBorder="1" applyProtection="1">
      <protection locked="0"/>
    </xf>
    <xf numFmtId="0" fontId="7" fillId="2" borderId="2" xfId="6" applyFont="1" applyFill="1" applyBorder="1" applyProtection="1">
      <protection locked="0"/>
    </xf>
    <xf numFmtId="167" fontId="28" fillId="2" borderId="2" xfId="0" applyNumberFormat="1" applyFont="1" applyFill="1" applyBorder="1" applyAlignment="1" applyProtection="1">
      <alignment horizontal="right" wrapText="1"/>
      <protection locked="0"/>
    </xf>
    <xf numFmtId="167" fontId="28" fillId="2" borderId="3" xfId="0" applyNumberFormat="1" applyFont="1" applyFill="1" applyBorder="1" applyAlignment="1" applyProtection="1">
      <alignment horizontal="right" wrapText="1"/>
      <protection locked="0"/>
    </xf>
    <xf numFmtId="167" fontId="28" fillId="5" borderId="21" xfId="0" applyNumberFormat="1" applyFont="1" applyFill="1" applyBorder="1" applyAlignment="1" applyProtection="1">
      <alignment horizontal="right" wrapText="1"/>
      <protection locked="0"/>
    </xf>
    <xf numFmtId="167" fontId="28" fillId="2" borderId="5" xfId="0" applyNumberFormat="1" applyFont="1" applyFill="1" applyBorder="1" applyAlignment="1" applyProtection="1">
      <alignment horizontal="right" wrapText="1"/>
      <protection locked="0"/>
    </xf>
    <xf numFmtId="165" fontId="28" fillId="2" borderId="5" xfId="8" applyNumberFormat="1" applyFont="1" applyFill="1" applyBorder="1" applyAlignment="1" applyProtection="1">
      <alignment horizontal="right" wrapText="1"/>
      <protection locked="0"/>
    </xf>
    <xf numFmtId="165" fontId="28" fillId="2" borderId="2" xfId="8" applyNumberFormat="1" applyFont="1" applyFill="1" applyBorder="1" applyAlignment="1" applyProtection="1">
      <alignment horizontal="right" wrapText="1"/>
      <protection locked="0"/>
    </xf>
    <xf numFmtId="165" fontId="28" fillId="2" borderId="3" xfId="8" applyNumberFormat="1" applyFont="1" applyFill="1" applyBorder="1" applyAlignment="1" applyProtection="1">
      <alignment horizontal="right" wrapText="1"/>
      <protection locked="0"/>
    </xf>
    <xf numFmtId="165" fontId="28" fillId="5" borderId="21" xfId="8" applyNumberFormat="1" applyFont="1" applyFill="1" applyBorder="1" applyAlignment="1" applyProtection="1">
      <alignment horizontal="right" wrapText="1"/>
      <protection locked="0"/>
    </xf>
    <xf numFmtId="0" fontId="18" fillId="2" borderId="31" xfId="0" applyFont="1" applyFill="1" applyBorder="1" applyProtection="1">
      <protection locked="0"/>
    </xf>
    <xf numFmtId="0" fontId="7" fillId="2" borderId="15" xfId="6" applyFont="1" applyFill="1" applyBorder="1" applyProtection="1">
      <protection locked="0"/>
    </xf>
    <xf numFmtId="0" fontId="18" fillId="2" borderId="35" xfId="0" applyFont="1" applyFill="1" applyBorder="1" applyProtection="1">
      <protection locked="0"/>
    </xf>
    <xf numFmtId="0" fontId="18" fillId="2" borderId="36" xfId="0" applyFont="1" applyFill="1" applyBorder="1" applyProtection="1">
      <protection locked="0"/>
    </xf>
    <xf numFmtId="167" fontId="11" fillId="2" borderId="36" xfId="0" applyNumberFormat="1" applyFont="1" applyFill="1" applyBorder="1" applyAlignment="1" applyProtection="1">
      <alignment horizontal="right" wrapText="1"/>
      <protection locked="0"/>
    </xf>
    <xf numFmtId="167" fontId="11" fillId="2" borderId="37" xfId="0" applyNumberFormat="1" applyFont="1" applyFill="1" applyBorder="1" applyAlignment="1" applyProtection="1">
      <alignment horizontal="right" wrapText="1"/>
      <protection locked="0"/>
    </xf>
    <xf numFmtId="167" fontId="11" fillId="5" borderId="22" xfId="0" applyNumberFormat="1" applyFont="1" applyFill="1" applyBorder="1" applyAlignment="1" applyProtection="1">
      <alignment horizontal="right" wrapText="1"/>
      <protection locked="0"/>
    </xf>
    <xf numFmtId="167" fontId="11" fillId="2" borderId="38" xfId="0" applyNumberFormat="1" applyFont="1" applyFill="1" applyBorder="1" applyAlignment="1" applyProtection="1">
      <alignment horizontal="right" wrapText="1"/>
      <protection locked="0"/>
    </xf>
    <xf numFmtId="165" fontId="11" fillId="2" borderId="38" xfId="8" applyNumberFormat="1" applyFont="1" applyFill="1" applyBorder="1" applyAlignment="1" applyProtection="1">
      <alignment horizontal="right" wrapText="1"/>
      <protection locked="0"/>
    </xf>
    <xf numFmtId="165" fontId="11" fillId="2" borderId="36" xfId="8" applyNumberFormat="1" applyFont="1" applyFill="1" applyBorder="1" applyAlignment="1" applyProtection="1">
      <alignment horizontal="right" wrapText="1"/>
      <protection locked="0"/>
    </xf>
    <xf numFmtId="165" fontId="11" fillId="2" borderId="37" xfId="8" applyNumberFormat="1" applyFont="1" applyFill="1" applyBorder="1" applyAlignment="1" applyProtection="1">
      <alignment horizontal="right" wrapText="1"/>
      <protection locked="0"/>
    </xf>
    <xf numFmtId="165" fontId="11" fillId="5" borderId="22" xfId="8" applyNumberFormat="1" applyFont="1" applyFill="1" applyBorder="1" applyAlignment="1" applyProtection="1">
      <alignment horizontal="right" wrapText="1"/>
      <protection locked="0"/>
    </xf>
    <xf numFmtId="0" fontId="20" fillId="2" borderId="0" xfId="0" applyFont="1" applyFill="1" applyBorder="1" applyProtection="1">
      <protection locked="0"/>
    </xf>
    <xf numFmtId="0" fontId="19" fillId="2" borderId="0" xfId="2" applyFont="1" applyFill="1" applyBorder="1" applyProtection="1">
      <protection locked="0"/>
    </xf>
    <xf numFmtId="0" fontId="18" fillId="5" borderId="23" xfId="0" applyFont="1" applyFill="1" applyBorder="1" applyAlignment="1" applyProtection="1">
      <alignment horizontal="center" wrapText="1"/>
      <protection locked="0"/>
    </xf>
    <xf numFmtId="0" fontId="18" fillId="2" borderId="1" xfId="6" applyFont="1" applyFill="1" applyBorder="1" applyProtection="1">
      <protection locked="0"/>
    </xf>
    <xf numFmtId="165" fontId="11" fillId="0" borderId="9" xfId="8" applyNumberFormat="1" applyFont="1" applyFill="1" applyBorder="1" applyAlignment="1" applyProtection="1">
      <alignment horizontal="right" wrapText="1"/>
      <protection locked="0"/>
    </xf>
    <xf numFmtId="167" fontId="9" fillId="2" borderId="0" xfId="0" applyNumberFormat="1" applyFont="1" applyFill="1" applyBorder="1" applyProtection="1">
      <protection locked="0"/>
    </xf>
    <xf numFmtId="165" fontId="9" fillId="2" borderId="0" xfId="8" applyNumberFormat="1" applyFont="1" applyFill="1" applyBorder="1" applyProtection="1">
      <protection locked="0"/>
    </xf>
    <xf numFmtId="3" fontId="6" fillId="2" borderId="0" xfId="0" applyNumberFormat="1" applyFont="1" applyFill="1" applyBorder="1"/>
    <xf numFmtId="169" fontId="6" fillId="2" borderId="0" xfId="0" applyNumberFormat="1" applyFont="1" applyFill="1" applyBorder="1"/>
    <xf numFmtId="0" fontId="18" fillId="2" borderId="32" xfId="6" applyFont="1" applyFill="1" applyBorder="1"/>
    <xf numFmtId="0" fontId="18" fillId="2" borderId="1" xfId="6" applyFont="1" applyFill="1" applyBorder="1"/>
    <xf numFmtId="0" fontId="6" fillId="0" borderId="0" xfId="0" applyFont="1" applyBorder="1"/>
    <xf numFmtId="0" fontId="3" fillId="2" borderId="4" xfId="2" applyFill="1" applyBorder="1"/>
    <xf numFmtId="0" fontId="10" fillId="2" borderId="4" xfId="3" applyFont="1" applyFill="1" applyBorder="1" applyAlignment="1" applyProtection="1"/>
    <xf numFmtId="0" fontId="6" fillId="2" borderId="13" xfId="0" applyFont="1" applyFill="1" applyBorder="1"/>
    <xf numFmtId="0" fontId="0" fillId="2" borderId="13" xfId="0" applyFont="1" applyFill="1" applyBorder="1"/>
    <xf numFmtId="0" fontId="7" fillId="2" borderId="0" xfId="0" applyFont="1" applyFill="1" applyBorder="1" applyAlignment="1">
      <alignment wrapText="1"/>
    </xf>
  </cellXfs>
  <cellStyles count="360">
    <cellStyle name="Comma 10" xfId="10" xr:uid="{00000000-0005-0000-0000-000000000000}"/>
    <cellStyle name="Comma 10 2" xfId="212" xr:uid="{00000000-0005-0000-0000-000001000000}"/>
    <cellStyle name="Comma 2" xfId="11" xr:uid="{00000000-0005-0000-0000-000002000000}"/>
    <cellStyle name="Comma 2 10" xfId="12" xr:uid="{00000000-0005-0000-0000-000003000000}"/>
    <cellStyle name="Comma 2 10 2" xfId="214" xr:uid="{00000000-0005-0000-0000-000004000000}"/>
    <cellStyle name="Comma 2 11" xfId="213" xr:uid="{00000000-0005-0000-0000-000005000000}"/>
    <cellStyle name="Comma 2 2" xfId="13" xr:uid="{00000000-0005-0000-0000-000006000000}"/>
    <cellStyle name="Comma 2 2 2" xfId="14" xr:uid="{00000000-0005-0000-0000-000007000000}"/>
    <cellStyle name="Comma 2 2 2 2" xfId="15" xr:uid="{00000000-0005-0000-0000-000008000000}"/>
    <cellStyle name="Comma 2 2 2 2 2" xfId="16" xr:uid="{00000000-0005-0000-0000-000009000000}"/>
    <cellStyle name="Comma 2 2 2 2 2 2" xfId="218" xr:uid="{00000000-0005-0000-0000-00000A000000}"/>
    <cellStyle name="Comma 2 2 2 2 3" xfId="17" xr:uid="{00000000-0005-0000-0000-00000B000000}"/>
    <cellStyle name="Comma 2 2 2 2 3 2" xfId="219" xr:uid="{00000000-0005-0000-0000-00000C000000}"/>
    <cellStyle name="Comma 2 2 2 2 4" xfId="217" xr:uid="{00000000-0005-0000-0000-00000D000000}"/>
    <cellStyle name="Comma 2 2 2 3" xfId="18" xr:uid="{00000000-0005-0000-0000-00000E000000}"/>
    <cellStyle name="Comma 2 2 2 3 2" xfId="19" xr:uid="{00000000-0005-0000-0000-00000F000000}"/>
    <cellStyle name="Comma 2 2 2 3 2 2" xfId="221" xr:uid="{00000000-0005-0000-0000-000010000000}"/>
    <cellStyle name="Comma 2 2 2 3 3" xfId="20" xr:uid="{00000000-0005-0000-0000-000011000000}"/>
    <cellStyle name="Comma 2 2 2 3 3 2" xfId="222" xr:uid="{00000000-0005-0000-0000-000012000000}"/>
    <cellStyle name="Comma 2 2 2 3 4" xfId="220" xr:uid="{00000000-0005-0000-0000-000013000000}"/>
    <cellStyle name="Comma 2 2 2 4" xfId="21" xr:uid="{00000000-0005-0000-0000-000014000000}"/>
    <cellStyle name="Comma 2 2 2 4 2" xfId="223" xr:uid="{00000000-0005-0000-0000-000015000000}"/>
    <cellStyle name="Comma 2 2 2 5" xfId="22" xr:uid="{00000000-0005-0000-0000-000016000000}"/>
    <cellStyle name="Comma 2 2 2 5 2" xfId="224" xr:uid="{00000000-0005-0000-0000-000017000000}"/>
    <cellStyle name="Comma 2 2 2 6" xfId="216" xr:uid="{00000000-0005-0000-0000-000018000000}"/>
    <cellStyle name="Comma 2 2 3" xfId="23" xr:uid="{00000000-0005-0000-0000-000019000000}"/>
    <cellStyle name="Comma 2 2 3 2" xfId="24" xr:uid="{00000000-0005-0000-0000-00001A000000}"/>
    <cellStyle name="Comma 2 2 3 2 2" xfId="25" xr:uid="{00000000-0005-0000-0000-00001B000000}"/>
    <cellStyle name="Comma 2 2 3 2 2 2" xfId="227" xr:uid="{00000000-0005-0000-0000-00001C000000}"/>
    <cellStyle name="Comma 2 2 3 2 3" xfId="226" xr:uid="{00000000-0005-0000-0000-00001D000000}"/>
    <cellStyle name="Comma 2 2 3 3" xfId="26" xr:uid="{00000000-0005-0000-0000-00001E000000}"/>
    <cellStyle name="Comma 2 2 3 3 2" xfId="228" xr:uid="{00000000-0005-0000-0000-00001F000000}"/>
    <cellStyle name="Comma 2 2 3 4" xfId="27" xr:uid="{00000000-0005-0000-0000-000020000000}"/>
    <cellStyle name="Comma 2 2 3 4 2" xfId="229" xr:uid="{00000000-0005-0000-0000-000021000000}"/>
    <cellStyle name="Comma 2 2 3 5" xfId="225" xr:uid="{00000000-0005-0000-0000-000022000000}"/>
    <cellStyle name="Comma 2 2 4" xfId="28" xr:uid="{00000000-0005-0000-0000-000023000000}"/>
    <cellStyle name="Comma 2 2 4 2" xfId="29" xr:uid="{00000000-0005-0000-0000-000024000000}"/>
    <cellStyle name="Comma 2 2 4 2 2" xfId="231" xr:uid="{00000000-0005-0000-0000-000025000000}"/>
    <cellStyle name="Comma 2 2 4 3" xfId="30" xr:uid="{00000000-0005-0000-0000-000026000000}"/>
    <cellStyle name="Comma 2 2 4 3 2" xfId="232" xr:uid="{00000000-0005-0000-0000-000027000000}"/>
    <cellStyle name="Comma 2 2 4 4" xfId="230" xr:uid="{00000000-0005-0000-0000-000028000000}"/>
    <cellStyle name="Comma 2 2 5" xfId="31" xr:uid="{00000000-0005-0000-0000-000029000000}"/>
    <cellStyle name="Comma 2 2 5 2" xfId="32" xr:uid="{00000000-0005-0000-0000-00002A000000}"/>
    <cellStyle name="Comma 2 2 5 2 2" xfId="234" xr:uid="{00000000-0005-0000-0000-00002B000000}"/>
    <cellStyle name="Comma 2 2 5 3" xfId="33" xr:uid="{00000000-0005-0000-0000-00002C000000}"/>
    <cellStyle name="Comma 2 2 5 3 2" xfId="235" xr:uid="{00000000-0005-0000-0000-00002D000000}"/>
    <cellStyle name="Comma 2 2 5 4" xfId="233" xr:uid="{00000000-0005-0000-0000-00002E000000}"/>
    <cellStyle name="Comma 2 2 6" xfId="34" xr:uid="{00000000-0005-0000-0000-00002F000000}"/>
    <cellStyle name="Comma 2 2 6 2" xfId="35" xr:uid="{00000000-0005-0000-0000-000030000000}"/>
    <cellStyle name="Comma 2 2 6 2 2" xfId="237" xr:uid="{00000000-0005-0000-0000-000031000000}"/>
    <cellStyle name="Comma 2 2 6 3" xfId="236" xr:uid="{00000000-0005-0000-0000-000032000000}"/>
    <cellStyle name="Comma 2 2 7" xfId="36" xr:uid="{00000000-0005-0000-0000-000033000000}"/>
    <cellStyle name="Comma 2 2 7 2" xfId="238" xr:uid="{00000000-0005-0000-0000-000034000000}"/>
    <cellStyle name="Comma 2 2 8" xfId="37" xr:uid="{00000000-0005-0000-0000-000035000000}"/>
    <cellStyle name="Comma 2 2 8 2" xfId="239" xr:uid="{00000000-0005-0000-0000-000036000000}"/>
    <cellStyle name="Comma 2 2 9" xfId="215" xr:uid="{00000000-0005-0000-0000-000037000000}"/>
    <cellStyle name="Comma 2 3" xfId="38" xr:uid="{00000000-0005-0000-0000-000038000000}"/>
    <cellStyle name="Comma 2 3 2" xfId="39" xr:uid="{00000000-0005-0000-0000-000039000000}"/>
    <cellStyle name="Comma 2 3 2 2" xfId="40" xr:uid="{00000000-0005-0000-0000-00003A000000}"/>
    <cellStyle name="Comma 2 3 2 2 2" xfId="242" xr:uid="{00000000-0005-0000-0000-00003B000000}"/>
    <cellStyle name="Comma 2 3 2 3" xfId="41" xr:uid="{00000000-0005-0000-0000-00003C000000}"/>
    <cellStyle name="Comma 2 3 2 3 2" xfId="243" xr:uid="{00000000-0005-0000-0000-00003D000000}"/>
    <cellStyle name="Comma 2 3 2 4" xfId="241" xr:uid="{00000000-0005-0000-0000-00003E000000}"/>
    <cellStyle name="Comma 2 3 3" xfId="42" xr:uid="{00000000-0005-0000-0000-00003F000000}"/>
    <cellStyle name="Comma 2 3 3 2" xfId="43" xr:uid="{00000000-0005-0000-0000-000040000000}"/>
    <cellStyle name="Comma 2 3 3 2 2" xfId="245" xr:uid="{00000000-0005-0000-0000-000041000000}"/>
    <cellStyle name="Comma 2 3 3 3" xfId="44" xr:uid="{00000000-0005-0000-0000-000042000000}"/>
    <cellStyle name="Comma 2 3 3 3 2" xfId="246" xr:uid="{00000000-0005-0000-0000-000043000000}"/>
    <cellStyle name="Comma 2 3 3 4" xfId="244" xr:uid="{00000000-0005-0000-0000-000044000000}"/>
    <cellStyle name="Comma 2 3 4" xfId="45" xr:uid="{00000000-0005-0000-0000-000045000000}"/>
    <cellStyle name="Comma 2 3 4 2" xfId="247" xr:uid="{00000000-0005-0000-0000-000046000000}"/>
    <cellStyle name="Comma 2 3 5" xfId="46" xr:uid="{00000000-0005-0000-0000-000047000000}"/>
    <cellStyle name="Comma 2 3 5 2" xfId="248" xr:uid="{00000000-0005-0000-0000-000048000000}"/>
    <cellStyle name="Comma 2 3 6" xfId="240" xr:uid="{00000000-0005-0000-0000-000049000000}"/>
    <cellStyle name="Comma 2 4" xfId="47" xr:uid="{00000000-0005-0000-0000-00004A000000}"/>
    <cellStyle name="Comma 2 4 2" xfId="48" xr:uid="{00000000-0005-0000-0000-00004B000000}"/>
    <cellStyle name="Comma 2 4 2 2" xfId="49" xr:uid="{00000000-0005-0000-0000-00004C000000}"/>
    <cellStyle name="Comma 2 4 2 2 2" xfId="251" xr:uid="{00000000-0005-0000-0000-00004D000000}"/>
    <cellStyle name="Comma 2 4 2 3" xfId="250" xr:uid="{00000000-0005-0000-0000-00004E000000}"/>
    <cellStyle name="Comma 2 4 3" xfId="50" xr:uid="{00000000-0005-0000-0000-00004F000000}"/>
    <cellStyle name="Comma 2 4 3 2" xfId="252" xr:uid="{00000000-0005-0000-0000-000050000000}"/>
    <cellStyle name="Comma 2 4 4" xfId="51" xr:uid="{00000000-0005-0000-0000-000051000000}"/>
    <cellStyle name="Comma 2 4 4 2" xfId="253" xr:uid="{00000000-0005-0000-0000-000052000000}"/>
    <cellStyle name="Comma 2 4 5" xfId="249" xr:uid="{00000000-0005-0000-0000-000053000000}"/>
    <cellStyle name="Comma 2 5" xfId="52" xr:uid="{00000000-0005-0000-0000-000054000000}"/>
    <cellStyle name="Comma 2 5 2" xfId="53" xr:uid="{00000000-0005-0000-0000-000055000000}"/>
    <cellStyle name="Comma 2 5 2 2" xfId="255" xr:uid="{00000000-0005-0000-0000-000056000000}"/>
    <cellStyle name="Comma 2 5 3" xfId="54" xr:uid="{00000000-0005-0000-0000-000057000000}"/>
    <cellStyle name="Comma 2 5 3 2" xfId="256" xr:uid="{00000000-0005-0000-0000-000058000000}"/>
    <cellStyle name="Comma 2 5 4" xfId="254" xr:uid="{00000000-0005-0000-0000-000059000000}"/>
    <cellStyle name="Comma 2 6" xfId="55" xr:uid="{00000000-0005-0000-0000-00005A000000}"/>
    <cellStyle name="Comma 2 6 2" xfId="56" xr:uid="{00000000-0005-0000-0000-00005B000000}"/>
    <cellStyle name="Comma 2 6 2 2" xfId="258" xr:uid="{00000000-0005-0000-0000-00005C000000}"/>
    <cellStyle name="Comma 2 6 3" xfId="57" xr:uid="{00000000-0005-0000-0000-00005D000000}"/>
    <cellStyle name="Comma 2 6 3 2" xfId="259" xr:uid="{00000000-0005-0000-0000-00005E000000}"/>
    <cellStyle name="Comma 2 6 4" xfId="257" xr:uid="{00000000-0005-0000-0000-00005F000000}"/>
    <cellStyle name="Comma 2 7" xfId="58" xr:uid="{00000000-0005-0000-0000-000060000000}"/>
    <cellStyle name="Comma 2 7 2" xfId="59" xr:uid="{00000000-0005-0000-0000-000061000000}"/>
    <cellStyle name="Comma 2 7 2 2" xfId="261" xr:uid="{00000000-0005-0000-0000-000062000000}"/>
    <cellStyle name="Comma 2 7 3" xfId="260" xr:uid="{00000000-0005-0000-0000-000063000000}"/>
    <cellStyle name="Comma 2 8" xfId="60" xr:uid="{00000000-0005-0000-0000-000064000000}"/>
    <cellStyle name="Comma 2 8 2" xfId="61" xr:uid="{00000000-0005-0000-0000-000065000000}"/>
    <cellStyle name="Comma 2 8 2 2" xfId="263" xr:uid="{00000000-0005-0000-0000-000066000000}"/>
    <cellStyle name="Comma 2 8 3" xfId="262" xr:uid="{00000000-0005-0000-0000-000067000000}"/>
    <cellStyle name="Comma 2 9" xfId="62" xr:uid="{00000000-0005-0000-0000-000068000000}"/>
    <cellStyle name="Comma 2 9 2" xfId="264" xr:uid="{00000000-0005-0000-0000-000069000000}"/>
    <cellStyle name="Comma 3" xfId="63" xr:uid="{00000000-0005-0000-0000-00006A000000}"/>
    <cellStyle name="Comma 3 10" xfId="64" xr:uid="{00000000-0005-0000-0000-00006B000000}"/>
    <cellStyle name="Comma 3 10 2" xfId="266" xr:uid="{00000000-0005-0000-0000-00006C000000}"/>
    <cellStyle name="Comma 3 11" xfId="65" xr:uid="{00000000-0005-0000-0000-00006D000000}"/>
    <cellStyle name="Comma 3 11 2" xfId="267" xr:uid="{00000000-0005-0000-0000-00006E000000}"/>
    <cellStyle name="Comma 3 12" xfId="265" xr:uid="{00000000-0005-0000-0000-00006F000000}"/>
    <cellStyle name="Comma 3 2" xfId="66" xr:uid="{00000000-0005-0000-0000-000070000000}"/>
    <cellStyle name="Comma 3 2 2" xfId="67" xr:uid="{00000000-0005-0000-0000-000071000000}"/>
    <cellStyle name="Comma 3 2 2 2" xfId="68" xr:uid="{00000000-0005-0000-0000-000072000000}"/>
    <cellStyle name="Comma 3 2 2 2 2" xfId="69" xr:uid="{00000000-0005-0000-0000-000073000000}"/>
    <cellStyle name="Comma 3 2 2 2 2 2" xfId="271" xr:uid="{00000000-0005-0000-0000-000074000000}"/>
    <cellStyle name="Comma 3 2 2 2 3" xfId="70" xr:uid="{00000000-0005-0000-0000-000075000000}"/>
    <cellStyle name="Comma 3 2 2 2 3 2" xfId="272" xr:uid="{00000000-0005-0000-0000-000076000000}"/>
    <cellStyle name="Comma 3 2 2 2 4" xfId="270" xr:uid="{00000000-0005-0000-0000-000077000000}"/>
    <cellStyle name="Comma 3 2 2 3" xfId="71" xr:uid="{00000000-0005-0000-0000-000078000000}"/>
    <cellStyle name="Comma 3 2 2 3 2" xfId="72" xr:uid="{00000000-0005-0000-0000-000079000000}"/>
    <cellStyle name="Comma 3 2 2 3 2 2" xfId="274" xr:uid="{00000000-0005-0000-0000-00007A000000}"/>
    <cellStyle name="Comma 3 2 2 3 3" xfId="73" xr:uid="{00000000-0005-0000-0000-00007B000000}"/>
    <cellStyle name="Comma 3 2 2 3 3 2" xfId="275" xr:uid="{00000000-0005-0000-0000-00007C000000}"/>
    <cellStyle name="Comma 3 2 2 3 4" xfId="273" xr:uid="{00000000-0005-0000-0000-00007D000000}"/>
    <cellStyle name="Comma 3 2 2 4" xfId="74" xr:uid="{00000000-0005-0000-0000-00007E000000}"/>
    <cellStyle name="Comma 3 2 2 4 2" xfId="276" xr:uid="{00000000-0005-0000-0000-00007F000000}"/>
    <cellStyle name="Comma 3 2 2 5" xfId="75" xr:uid="{00000000-0005-0000-0000-000080000000}"/>
    <cellStyle name="Comma 3 2 2 5 2" xfId="277" xr:uid="{00000000-0005-0000-0000-000081000000}"/>
    <cellStyle name="Comma 3 2 2 6" xfId="269" xr:uid="{00000000-0005-0000-0000-000082000000}"/>
    <cellStyle name="Comma 3 2 3" xfId="76" xr:uid="{00000000-0005-0000-0000-000083000000}"/>
    <cellStyle name="Comma 3 2 3 2" xfId="77" xr:uid="{00000000-0005-0000-0000-000084000000}"/>
    <cellStyle name="Comma 3 2 3 2 2" xfId="78" xr:uid="{00000000-0005-0000-0000-000085000000}"/>
    <cellStyle name="Comma 3 2 3 2 2 2" xfId="280" xr:uid="{00000000-0005-0000-0000-000086000000}"/>
    <cellStyle name="Comma 3 2 3 2 3" xfId="79" xr:uid="{00000000-0005-0000-0000-000087000000}"/>
    <cellStyle name="Comma 3 2 3 2 3 2" xfId="281" xr:uid="{00000000-0005-0000-0000-000088000000}"/>
    <cellStyle name="Comma 3 2 3 2 4" xfId="279" xr:uid="{00000000-0005-0000-0000-000089000000}"/>
    <cellStyle name="Comma 3 2 3 3" xfId="80" xr:uid="{00000000-0005-0000-0000-00008A000000}"/>
    <cellStyle name="Comma 3 2 3 3 2" xfId="81" xr:uid="{00000000-0005-0000-0000-00008B000000}"/>
    <cellStyle name="Comma 3 2 3 3 2 2" xfId="283" xr:uid="{00000000-0005-0000-0000-00008C000000}"/>
    <cellStyle name="Comma 3 2 3 3 3" xfId="282" xr:uid="{00000000-0005-0000-0000-00008D000000}"/>
    <cellStyle name="Comma 3 2 3 4" xfId="82" xr:uid="{00000000-0005-0000-0000-00008E000000}"/>
    <cellStyle name="Comma 3 2 3 4 2" xfId="284" xr:uid="{00000000-0005-0000-0000-00008F000000}"/>
    <cellStyle name="Comma 3 2 3 5" xfId="83" xr:uid="{00000000-0005-0000-0000-000090000000}"/>
    <cellStyle name="Comma 3 2 3 5 2" xfId="285" xr:uid="{00000000-0005-0000-0000-000091000000}"/>
    <cellStyle name="Comma 3 2 3 6" xfId="278" xr:uid="{00000000-0005-0000-0000-000092000000}"/>
    <cellStyle name="Comma 3 2 4" xfId="84" xr:uid="{00000000-0005-0000-0000-000093000000}"/>
    <cellStyle name="Comma 3 2 4 2" xfId="85" xr:uid="{00000000-0005-0000-0000-000094000000}"/>
    <cellStyle name="Comma 3 2 4 2 2" xfId="86" xr:uid="{00000000-0005-0000-0000-000095000000}"/>
    <cellStyle name="Comma 3 2 4 2 2 2" xfId="288" xr:uid="{00000000-0005-0000-0000-000096000000}"/>
    <cellStyle name="Comma 3 2 4 2 3" xfId="287" xr:uid="{00000000-0005-0000-0000-000097000000}"/>
    <cellStyle name="Comma 3 2 4 3" xfId="87" xr:uid="{00000000-0005-0000-0000-000098000000}"/>
    <cellStyle name="Comma 3 2 4 3 2" xfId="289" xr:uid="{00000000-0005-0000-0000-000099000000}"/>
    <cellStyle name="Comma 3 2 4 4" xfId="88" xr:uid="{00000000-0005-0000-0000-00009A000000}"/>
    <cellStyle name="Comma 3 2 4 4 2" xfId="290" xr:uid="{00000000-0005-0000-0000-00009B000000}"/>
    <cellStyle name="Comma 3 2 4 5" xfId="286" xr:uid="{00000000-0005-0000-0000-00009C000000}"/>
    <cellStyle name="Comma 3 2 5" xfId="89" xr:uid="{00000000-0005-0000-0000-00009D000000}"/>
    <cellStyle name="Comma 3 2 5 2" xfId="90" xr:uid="{00000000-0005-0000-0000-00009E000000}"/>
    <cellStyle name="Comma 3 2 5 2 2" xfId="292" xr:uid="{00000000-0005-0000-0000-00009F000000}"/>
    <cellStyle name="Comma 3 2 5 3" xfId="91" xr:uid="{00000000-0005-0000-0000-0000A0000000}"/>
    <cellStyle name="Comma 3 2 5 3 2" xfId="293" xr:uid="{00000000-0005-0000-0000-0000A1000000}"/>
    <cellStyle name="Comma 3 2 5 4" xfId="291" xr:uid="{00000000-0005-0000-0000-0000A2000000}"/>
    <cellStyle name="Comma 3 2 6" xfId="92" xr:uid="{00000000-0005-0000-0000-0000A3000000}"/>
    <cellStyle name="Comma 3 2 6 2" xfId="93" xr:uid="{00000000-0005-0000-0000-0000A4000000}"/>
    <cellStyle name="Comma 3 2 6 2 2" xfId="295" xr:uid="{00000000-0005-0000-0000-0000A5000000}"/>
    <cellStyle name="Comma 3 2 6 3" xfId="94" xr:uid="{00000000-0005-0000-0000-0000A6000000}"/>
    <cellStyle name="Comma 3 2 6 3 2" xfId="296" xr:uid="{00000000-0005-0000-0000-0000A7000000}"/>
    <cellStyle name="Comma 3 2 6 4" xfId="294" xr:uid="{00000000-0005-0000-0000-0000A8000000}"/>
    <cellStyle name="Comma 3 2 7" xfId="95" xr:uid="{00000000-0005-0000-0000-0000A9000000}"/>
    <cellStyle name="Comma 3 2 7 2" xfId="297" xr:uid="{00000000-0005-0000-0000-0000AA000000}"/>
    <cellStyle name="Comma 3 2 8" xfId="96" xr:uid="{00000000-0005-0000-0000-0000AB000000}"/>
    <cellStyle name="Comma 3 2 8 2" xfId="298" xr:uid="{00000000-0005-0000-0000-0000AC000000}"/>
    <cellStyle name="Comma 3 2 9" xfId="268" xr:uid="{00000000-0005-0000-0000-0000AD000000}"/>
    <cellStyle name="Comma 3 3" xfId="97" xr:uid="{00000000-0005-0000-0000-0000AE000000}"/>
    <cellStyle name="Comma 3 3 2" xfId="98" xr:uid="{00000000-0005-0000-0000-0000AF000000}"/>
    <cellStyle name="Comma 3 3 2 2" xfId="99" xr:uid="{00000000-0005-0000-0000-0000B0000000}"/>
    <cellStyle name="Comma 3 3 2 2 2" xfId="301" xr:uid="{00000000-0005-0000-0000-0000B1000000}"/>
    <cellStyle name="Comma 3 3 2 3" xfId="100" xr:uid="{00000000-0005-0000-0000-0000B2000000}"/>
    <cellStyle name="Comma 3 3 2 3 2" xfId="302" xr:uid="{00000000-0005-0000-0000-0000B3000000}"/>
    <cellStyle name="Comma 3 3 2 4" xfId="300" xr:uid="{00000000-0005-0000-0000-0000B4000000}"/>
    <cellStyle name="Comma 3 3 3" xfId="101" xr:uid="{00000000-0005-0000-0000-0000B5000000}"/>
    <cellStyle name="Comma 3 3 3 2" xfId="102" xr:uid="{00000000-0005-0000-0000-0000B6000000}"/>
    <cellStyle name="Comma 3 3 3 2 2" xfId="304" xr:uid="{00000000-0005-0000-0000-0000B7000000}"/>
    <cellStyle name="Comma 3 3 3 3" xfId="103" xr:uid="{00000000-0005-0000-0000-0000B8000000}"/>
    <cellStyle name="Comma 3 3 3 3 2" xfId="305" xr:uid="{00000000-0005-0000-0000-0000B9000000}"/>
    <cellStyle name="Comma 3 3 3 4" xfId="303" xr:uid="{00000000-0005-0000-0000-0000BA000000}"/>
    <cellStyle name="Comma 3 3 4" xfId="104" xr:uid="{00000000-0005-0000-0000-0000BB000000}"/>
    <cellStyle name="Comma 3 3 4 2" xfId="306" xr:uid="{00000000-0005-0000-0000-0000BC000000}"/>
    <cellStyle name="Comma 3 3 5" xfId="105" xr:uid="{00000000-0005-0000-0000-0000BD000000}"/>
    <cellStyle name="Comma 3 3 5 2" xfId="307" xr:uid="{00000000-0005-0000-0000-0000BE000000}"/>
    <cellStyle name="Comma 3 3 6" xfId="299" xr:uid="{00000000-0005-0000-0000-0000BF000000}"/>
    <cellStyle name="Comma 3 4" xfId="106" xr:uid="{00000000-0005-0000-0000-0000C0000000}"/>
    <cellStyle name="Comma 3 4 2" xfId="107" xr:uid="{00000000-0005-0000-0000-0000C1000000}"/>
    <cellStyle name="Comma 3 4 2 2" xfId="108" xr:uid="{00000000-0005-0000-0000-0000C2000000}"/>
    <cellStyle name="Comma 3 4 2 2 2" xfId="310" xr:uid="{00000000-0005-0000-0000-0000C3000000}"/>
    <cellStyle name="Comma 3 4 2 3" xfId="309" xr:uid="{00000000-0005-0000-0000-0000C4000000}"/>
    <cellStyle name="Comma 3 4 3" xfId="109" xr:uid="{00000000-0005-0000-0000-0000C5000000}"/>
    <cellStyle name="Comma 3 4 3 2" xfId="311" xr:uid="{00000000-0005-0000-0000-0000C6000000}"/>
    <cellStyle name="Comma 3 4 4" xfId="110" xr:uid="{00000000-0005-0000-0000-0000C7000000}"/>
    <cellStyle name="Comma 3 4 4 2" xfId="312" xr:uid="{00000000-0005-0000-0000-0000C8000000}"/>
    <cellStyle name="Comma 3 4 5" xfId="308" xr:uid="{00000000-0005-0000-0000-0000C9000000}"/>
    <cellStyle name="Comma 3 5" xfId="111" xr:uid="{00000000-0005-0000-0000-0000CA000000}"/>
    <cellStyle name="Comma 3 5 2" xfId="112" xr:uid="{00000000-0005-0000-0000-0000CB000000}"/>
    <cellStyle name="Comma 3 5 2 2" xfId="314" xr:uid="{00000000-0005-0000-0000-0000CC000000}"/>
    <cellStyle name="Comma 3 5 3" xfId="113" xr:uid="{00000000-0005-0000-0000-0000CD000000}"/>
    <cellStyle name="Comma 3 5 3 2" xfId="315" xr:uid="{00000000-0005-0000-0000-0000CE000000}"/>
    <cellStyle name="Comma 3 5 4" xfId="313" xr:uid="{00000000-0005-0000-0000-0000CF000000}"/>
    <cellStyle name="Comma 3 6" xfId="114" xr:uid="{00000000-0005-0000-0000-0000D0000000}"/>
    <cellStyle name="Comma 3 6 2" xfId="115" xr:uid="{00000000-0005-0000-0000-0000D1000000}"/>
    <cellStyle name="Comma 3 6 2 2" xfId="317" xr:uid="{00000000-0005-0000-0000-0000D2000000}"/>
    <cellStyle name="Comma 3 6 3" xfId="116" xr:uid="{00000000-0005-0000-0000-0000D3000000}"/>
    <cellStyle name="Comma 3 6 3 2" xfId="318" xr:uid="{00000000-0005-0000-0000-0000D4000000}"/>
    <cellStyle name="Comma 3 6 4" xfId="316" xr:uid="{00000000-0005-0000-0000-0000D5000000}"/>
    <cellStyle name="Comma 3 7" xfId="117" xr:uid="{00000000-0005-0000-0000-0000D6000000}"/>
    <cellStyle name="Comma 3 7 2" xfId="118" xr:uid="{00000000-0005-0000-0000-0000D7000000}"/>
    <cellStyle name="Comma 3 7 2 2" xfId="320" xr:uid="{00000000-0005-0000-0000-0000D8000000}"/>
    <cellStyle name="Comma 3 7 3" xfId="319" xr:uid="{00000000-0005-0000-0000-0000D9000000}"/>
    <cellStyle name="Comma 3 8" xfId="119" xr:uid="{00000000-0005-0000-0000-0000DA000000}"/>
    <cellStyle name="Comma 3 8 2" xfId="120" xr:uid="{00000000-0005-0000-0000-0000DB000000}"/>
    <cellStyle name="Comma 3 8 2 2" xfId="322" xr:uid="{00000000-0005-0000-0000-0000DC000000}"/>
    <cellStyle name="Comma 3 8 3" xfId="321" xr:uid="{00000000-0005-0000-0000-0000DD000000}"/>
    <cellStyle name="Comma 3 9" xfId="121" xr:uid="{00000000-0005-0000-0000-0000DE000000}"/>
    <cellStyle name="Comma 3 9 2" xfId="122" xr:uid="{00000000-0005-0000-0000-0000DF000000}"/>
    <cellStyle name="Comma 3 9 2 2" xfId="324" xr:uid="{00000000-0005-0000-0000-0000E0000000}"/>
    <cellStyle name="Comma 3 9 3" xfId="323" xr:uid="{00000000-0005-0000-0000-0000E1000000}"/>
    <cellStyle name="Comma 4" xfId="123" xr:uid="{00000000-0005-0000-0000-0000E2000000}"/>
    <cellStyle name="Comma 4 2" xfId="124" xr:uid="{00000000-0005-0000-0000-0000E3000000}"/>
    <cellStyle name="Comma 4 2 2" xfId="125" xr:uid="{00000000-0005-0000-0000-0000E4000000}"/>
    <cellStyle name="Comma 4 2 2 2" xfId="126" xr:uid="{00000000-0005-0000-0000-0000E5000000}"/>
    <cellStyle name="Comma 4 2 2 2 2" xfId="328" xr:uid="{00000000-0005-0000-0000-0000E6000000}"/>
    <cellStyle name="Comma 4 2 2 3" xfId="127" xr:uid="{00000000-0005-0000-0000-0000E7000000}"/>
    <cellStyle name="Comma 4 2 2 3 2" xfId="329" xr:uid="{00000000-0005-0000-0000-0000E8000000}"/>
    <cellStyle name="Comma 4 2 2 4" xfId="327" xr:uid="{00000000-0005-0000-0000-0000E9000000}"/>
    <cellStyle name="Comma 4 2 3" xfId="128" xr:uid="{00000000-0005-0000-0000-0000EA000000}"/>
    <cellStyle name="Comma 4 2 3 2" xfId="330" xr:uid="{00000000-0005-0000-0000-0000EB000000}"/>
    <cellStyle name="Comma 4 2 4" xfId="129" xr:uid="{00000000-0005-0000-0000-0000EC000000}"/>
    <cellStyle name="Comma 4 2 4 2" xfId="331" xr:uid="{00000000-0005-0000-0000-0000ED000000}"/>
    <cellStyle name="Comma 4 2 5" xfId="130" xr:uid="{00000000-0005-0000-0000-0000EE000000}"/>
    <cellStyle name="Comma 4 2 5 2" xfId="332" xr:uid="{00000000-0005-0000-0000-0000EF000000}"/>
    <cellStyle name="Comma 4 2 6" xfId="326" xr:uid="{00000000-0005-0000-0000-0000F0000000}"/>
    <cellStyle name="Comma 4 3" xfId="131" xr:uid="{00000000-0005-0000-0000-0000F1000000}"/>
    <cellStyle name="Comma 4 3 2" xfId="132" xr:uid="{00000000-0005-0000-0000-0000F2000000}"/>
    <cellStyle name="Comma 4 3 2 2" xfId="334" xr:uid="{00000000-0005-0000-0000-0000F3000000}"/>
    <cellStyle name="Comma 4 3 3" xfId="133" xr:uid="{00000000-0005-0000-0000-0000F4000000}"/>
    <cellStyle name="Comma 4 3 3 2" xfId="335" xr:uid="{00000000-0005-0000-0000-0000F5000000}"/>
    <cellStyle name="Comma 4 3 4" xfId="333" xr:uid="{00000000-0005-0000-0000-0000F6000000}"/>
    <cellStyle name="Comma 4 4" xfId="134" xr:uid="{00000000-0005-0000-0000-0000F7000000}"/>
    <cellStyle name="Comma 4 4 2" xfId="336" xr:uid="{00000000-0005-0000-0000-0000F8000000}"/>
    <cellStyle name="Comma 4 5" xfId="135" xr:uid="{00000000-0005-0000-0000-0000F9000000}"/>
    <cellStyle name="Comma 4 5 2" xfId="337" xr:uid="{00000000-0005-0000-0000-0000FA000000}"/>
    <cellStyle name="Comma 4 6" xfId="136" xr:uid="{00000000-0005-0000-0000-0000FB000000}"/>
    <cellStyle name="Comma 4 6 2" xfId="338" xr:uid="{00000000-0005-0000-0000-0000FC000000}"/>
    <cellStyle name="Comma 4 7" xfId="137" xr:uid="{00000000-0005-0000-0000-0000FD000000}"/>
    <cellStyle name="Comma 4 7 2" xfId="339" xr:uid="{00000000-0005-0000-0000-0000FE000000}"/>
    <cellStyle name="Comma 4 8" xfId="325" xr:uid="{00000000-0005-0000-0000-0000FF000000}"/>
    <cellStyle name="Comma 5" xfId="138" xr:uid="{00000000-0005-0000-0000-000000010000}"/>
    <cellStyle name="Comma 5 2" xfId="139" xr:uid="{00000000-0005-0000-0000-000001010000}"/>
    <cellStyle name="Comma 5 2 2" xfId="140" xr:uid="{00000000-0005-0000-0000-000002010000}"/>
    <cellStyle name="Comma 5 2 2 2" xfId="342" xr:uid="{00000000-0005-0000-0000-000003010000}"/>
    <cellStyle name="Comma 5 2 3" xfId="141" xr:uid="{00000000-0005-0000-0000-000004010000}"/>
    <cellStyle name="Comma 5 2 3 2" xfId="343" xr:uid="{00000000-0005-0000-0000-000005010000}"/>
    <cellStyle name="Comma 5 2 4" xfId="341" xr:uid="{00000000-0005-0000-0000-000006010000}"/>
    <cellStyle name="Comma 5 3" xfId="142" xr:uid="{00000000-0005-0000-0000-000007010000}"/>
    <cellStyle name="Comma 5 3 2" xfId="344" xr:uid="{00000000-0005-0000-0000-000008010000}"/>
    <cellStyle name="Comma 5 4" xfId="143" xr:uid="{00000000-0005-0000-0000-000009010000}"/>
    <cellStyle name="Comma 5 4 2" xfId="345" xr:uid="{00000000-0005-0000-0000-00000A010000}"/>
    <cellStyle name="Comma 5 5" xfId="144" xr:uid="{00000000-0005-0000-0000-00000B010000}"/>
    <cellStyle name="Comma 5 5 2" xfId="346" xr:uid="{00000000-0005-0000-0000-00000C010000}"/>
    <cellStyle name="Comma 5 6" xfId="145" xr:uid="{00000000-0005-0000-0000-00000D010000}"/>
    <cellStyle name="Comma 5 6 2" xfId="347" xr:uid="{00000000-0005-0000-0000-00000E010000}"/>
    <cellStyle name="Comma 5 7" xfId="340" xr:uid="{00000000-0005-0000-0000-00000F010000}"/>
    <cellStyle name="Comma 6" xfId="146" xr:uid="{00000000-0005-0000-0000-000010010000}"/>
    <cellStyle name="Comma 6 2" xfId="147" xr:uid="{00000000-0005-0000-0000-000011010000}"/>
    <cellStyle name="Comma 6 2 2" xfId="349" xr:uid="{00000000-0005-0000-0000-000012010000}"/>
    <cellStyle name="Comma 6 3" xfId="148" xr:uid="{00000000-0005-0000-0000-000013010000}"/>
    <cellStyle name="Comma 6 3 2" xfId="350" xr:uid="{00000000-0005-0000-0000-000014010000}"/>
    <cellStyle name="Comma 6 4" xfId="348" xr:uid="{00000000-0005-0000-0000-000015010000}"/>
    <cellStyle name="Comma 7" xfId="149" xr:uid="{00000000-0005-0000-0000-000016010000}"/>
    <cellStyle name="Comma 7 2" xfId="150" xr:uid="{00000000-0005-0000-0000-000017010000}"/>
    <cellStyle name="Comma 7 2 2" xfId="352" xr:uid="{00000000-0005-0000-0000-000018010000}"/>
    <cellStyle name="Comma 7 3" xfId="151" xr:uid="{00000000-0005-0000-0000-000019010000}"/>
    <cellStyle name="Comma 7 3 2" xfId="353" xr:uid="{00000000-0005-0000-0000-00001A010000}"/>
    <cellStyle name="Comma 7 4" xfId="351" xr:uid="{00000000-0005-0000-0000-00001B010000}"/>
    <cellStyle name="Comma 8" xfId="152" xr:uid="{00000000-0005-0000-0000-00001C010000}"/>
    <cellStyle name="Comma 8 2" xfId="153" xr:uid="{00000000-0005-0000-0000-00001D010000}"/>
    <cellStyle name="Comma 8 2 2" xfId="355" xr:uid="{00000000-0005-0000-0000-00001E010000}"/>
    <cellStyle name="Comma 8 3" xfId="154" xr:uid="{00000000-0005-0000-0000-00001F010000}"/>
    <cellStyle name="Comma 8 3 2" xfId="356" xr:uid="{00000000-0005-0000-0000-000020010000}"/>
    <cellStyle name="Comma 8 4" xfId="155" xr:uid="{00000000-0005-0000-0000-000021010000}"/>
    <cellStyle name="Comma 8 4 2" xfId="357" xr:uid="{00000000-0005-0000-0000-000022010000}"/>
    <cellStyle name="Comma 8 5" xfId="354" xr:uid="{00000000-0005-0000-0000-000023010000}"/>
    <cellStyle name="Comma 9" xfId="156" xr:uid="{00000000-0005-0000-0000-000024010000}"/>
    <cellStyle name="Comma 9 2" xfId="157" xr:uid="{00000000-0005-0000-0000-000025010000}"/>
    <cellStyle name="Comma 9 2 2" xfId="359" xr:uid="{00000000-0005-0000-0000-000026010000}"/>
    <cellStyle name="Comma 9 3" xfId="358" xr:uid="{00000000-0005-0000-0000-000027010000}"/>
    <cellStyle name="Hyperlink" xfId="2" builtinId="8"/>
    <cellStyle name="Hyperlink 2" xfId="3" xr:uid="{00000000-0005-0000-0000-000029010000}"/>
    <cellStyle name="Hyperlink 2 2" xfId="159" xr:uid="{00000000-0005-0000-0000-00002A010000}"/>
    <cellStyle name="Hyperlink 2 2 2" xfId="160" xr:uid="{00000000-0005-0000-0000-00002B010000}"/>
    <cellStyle name="Hyperlink 2 3" xfId="158" xr:uid="{00000000-0005-0000-0000-00002C010000}"/>
    <cellStyle name="Hyperlink 3" xfId="161" xr:uid="{00000000-0005-0000-0000-00002D010000}"/>
    <cellStyle name="Hyperlink 3 2" xfId="162" xr:uid="{00000000-0005-0000-0000-00002E010000}"/>
    <cellStyle name="Hyperlink 3 2 2" xfId="163" xr:uid="{00000000-0005-0000-0000-00002F010000}"/>
    <cellStyle name="Hyperlink 3 3" xfId="164" xr:uid="{00000000-0005-0000-0000-000030010000}"/>
    <cellStyle name="Hyperlink 4" xfId="165" xr:uid="{00000000-0005-0000-0000-000031010000}"/>
    <cellStyle name="Normal" xfId="0" builtinId="0"/>
    <cellStyle name="Normal 10" xfId="4" xr:uid="{00000000-0005-0000-0000-000033010000}"/>
    <cellStyle name="Normal 11" xfId="166" xr:uid="{00000000-0005-0000-0000-000034010000}"/>
    <cellStyle name="Normal 12" xfId="167" xr:uid="{00000000-0005-0000-0000-000035010000}"/>
    <cellStyle name="Normal 13" xfId="168" xr:uid="{00000000-0005-0000-0000-000036010000}"/>
    <cellStyle name="Normal 13 2" xfId="169" xr:uid="{00000000-0005-0000-0000-000037010000}"/>
    <cellStyle name="Normal 14" xfId="170" xr:uid="{00000000-0005-0000-0000-000038010000}"/>
    <cellStyle name="Normal 15" xfId="171" xr:uid="{00000000-0005-0000-0000-000039010000}"/>
    <cellStyle name="Normal 2" xfId="1" xr:uid="{00000000-0005-0000-0000-00003A010000}"/>
    <cellStyle name="Normal 2 2" xfId="172" xr:uid="{00000000-0005-0000-0000-00003B010000}"/>
    <cellStyle name="Normal 2 2 2" xfId="173" xr:uid="{00000000-0005-0000-0000-00003C010000}"/>
    <cellStyle name="Normal 2 3" xfId="174" xr:uid="{00000000-0005-0000-0000-00003D010000}"/>
    <cellStyle name="Normal 2 4" xfId="175" xr:uid="{00000000-0005-0000-0000-00003E010000}"/>
    <cellStyle name="Normal 2 5" xfId="176" xr:uid="{00000000-0005-0000-0000-00003F010000}"/>
    <cellStyle name="Normal 2 6" xfId="177" xr:uid="{00000000-0005-0000-0000-000040010000}"/>
    <cellStyle name="Normal 2 7" xfId="178" xr:uid="{00000000-0005-0000-0000-000041010000}"/>
    <cellStyle name="Normal 3" xfId="5" xr:uid="{00000000-0005-0000-0000-000042010000}"/>
    <cellStyle name="Normal 3 2" xfId="179" xr:uid="{00000000-0005-0000-0000-000043010000}"/>
    <cellStyle name="Normal 3 2 2" xfId="180" xr:uid="{00000000-0005-0000-0000-000044010000}"/>
    <cellStyle name="Normal 3 2 2 2" xfId="181" xr:uid="{00000000-0005-0000-0000-000045010000}"/>
    <cellStyle name="Normal 3 3" xfId="182" xr:uid="{00000000-0005-0000-0000-000046010000}"/>
    <cellStyle name="Normal 3 4" xfId="183" xr:uid="{00000000-0005-0000-0000-000047010000}"/>
    <cellStyle name="Normal 3 4 2" xfId="184" xr:uid="{00000000-0005-0000-0000-000048010000}"/>
    <cellStyle name="Normal 4" xfId="6" xr:uid="{00000000-0005-0000-0000-000049010000}"/>
    <cellStyle name="Normal 4 2" xfId="7" xr:uid="{00000000-0005-0000-0000-00004A010000}"/>
    <cellStyle name="Normal 4 2 2" xfId="186" xr:uid="{00000000-0005-0000-0000-00004B010000}"/>
    <cellStyle name="Normal 4 3" xfId="187" xr:uid="{00000000-0005-0000-0000-00004C010000}"/>
    <cellStyle name="Normal 4 4" xfId="185" xr:uid="{00000000-0005-0000-0000-00004D010000}"/>
    <cellStyle name="Normal 5" xfId="188" xr:uid="{00000000-0005-0000-0000-00004E010000}"/>
    <cellStyle name="Normal 5 2" xfId="189" xr:uid="{00000000-0005-0000-0000-00004F010000}"/>
    <cellStyle name="Normal 5 2 2" xfId="190" xr:uid="{00000000-0005-0000-0000-000050010000}"/>
    <cellStyle name="Normal 5 2 2 2" xfId="191" xr:uid="{00000000-0005-0000-0000-000051010000}"/>
    <cellStyle name="Normal 5 2 3" xfId="192" xr:uid="{00000000-0005-0000-0000-000052010000}"/>
    <cellStyle name="Normal 5 2 4" xfId="193" xr:uid="{00000000-0005-0000-0000-000053010000}"/>
    <cellStyle name="Normal 5 3" xfId="194" xr:uid="{00000000-0005-0000-0000-000054010000}"/>
    <cellStyle name="Normal 5 3 2" xfId="195" xr:uid="{00000000-0005-0000-0000-000055010000}"/>
    <cellStyle name="Normal 5 4" xfId="196" xr:uid="{00000000-0005-0000-0000-000056010000}"/>
    <cellStyle name="Normal 5 5" xfId="197" xr:uid="{00000000-0005-0000-0000-000057010000}"/>
    <cellStyle name="Normal 6" xfId="9" xr:uid="{00000000-0005-0000-0000-000058010000}"/>
    <cellStyle name="Normal 6 2" xfId="199" xr:uid="{00000000-0005-0000-0000-000059010000}"/>
    <cellStyle name="Normal 6 3" xfId="200" xr:uid="{00000000-0005-0000-0000-00005A010000}"/>
    <cellStyle name="Normal 6 4" xfId="201" xr:uid="{00000000-0005-0000-0000-00005B010000}"/>
    <cellStyle name="Normal 6 5" xfId="198" xr:uid="{00000000-0005-0000-0000-00005C010000}"/>
    <cellStyle name="Normal 7" xfId="202" xr:uid="{00000000-0005-0000-0000-00005D010000}"/>
    <cellStyle name="Normal 7 2" xfId="203" xr:uid="{00000000-0005-0000-0000-00005E010000}"/>
    <cellStyle name="Normal 8" xfId="204" xr:uid="{00000000-0005-0000-0000-00005F010000}"/>
    <cellStyle name="Normal 8 2" xfId="205" xr:uid="{00000000-0005-0000-0000-000060010000}"/>
    <cellStyle name="Normal 9" xfId="206" xr:uid="{00000000-0005-0000-0000-000061010000}"/>
    <cellStyle name="Note 2" xfId="207" xr:uid="{00000000-0005-0000-0000-000062010000}"/>
    <cellStyle name="Note 2 2" xfId="208" xr:uid="{00000000-0005-0000-0000-000063010000}"/>
    <cellStyle name="Percent" xfId="8" builtinId="5"/>
    <cellStyle name="Percent 2" xfId="209" xr:uid="{00000000-0005-0000-0000-000065010000}"/>
    <cellStyle name="Percent 2 2" xfId="210" xr:uid="{00000000-0005-0000-0000-000066010000}"/>
    <cellStyle name="Percent 3" xfId="211" xr:uid="{00000000-0005-0000-0000-000067010000}"/>
  </cellStyles>
  <dxfs count="0"/>
  <tableStyles count="0" defaultTableStyle="TableStyleMedium2" defaultPivotStyle="PivotStyleLight16"/>
  <colors>
    <mruColors>
      <color rgb="FF009BD2"/>
      <color rgb="FFC6D323"/>
      <color rgb="FF8DB4E2"/>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121229003039175E-2"/>
          <c:y val="4.5526832222895212E-2"/>
          <c:w val="0.93855481849815503"/>
          <c:h val="0.81972848221558514"/>
        </c:manualLayout>
      </c:layout>
      <c:lineChart>
        <c:grouping val="standard"/>
        <c:varyColors val="0"/>
        <c:ser>
          <c:idx val="0"/>
          <c:order val="0"/>
          <c:tx>
            <c:strRef>
              <c:f>'T2'!$B$3</c:f>
              <c:strCache>
                <c:ptCount val="1"/>
                <c:pt idx="0">
                  <c:v>Excess deaths</c:v>
                </c:pt>
              </c:strCache>
            </c:strRef>
          </c:tx>
          <c:spPr>
            <a:ln w="28575" cap="rnd">
              <a:solidFill>
                <a:srgbClr val="009BD2"/>
              </a:solidFill>
              <a:round/>
            </a:ln>
            <a:effectLst/>
          </c:spPr>
          <c:marker>
            <c:symbol val="none"/>
          </c:marker>
          <c:cat>
            <c:numRef>
              <c:f>'T2'!$A$4:$A$1039</c:f>
              <c:numCache>
                <c:formatCode>d\-mmm\-yy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'T2'!$B$4:$B$1039</c:f>
              <c:numCache>
                <c:formatCode>0.0</c:formatCode>
                <c:ptCount val="1036"/>
                <c:pt idx="0">
                  <c:v>-4.4000000000000004</c:v>
                </c:pt>
                <c:pt idx="1">
                  <c:v>-11.6</c:v>
                </c:pt>
                <c:pt idx="2">
                  <c:v>-7.6</c:v>
                </c:pt>
                <c:pt idx="3">
                  <c:v>7</c:v>
                </c:pt>
                <c:pt idx="4">
                  <c:v>3.4</c:v>
                </c:pt>
                <c:pt idx="5">
                  <c:v>1.4</c:v>
                </c:pt>
                <c:pt idx="6">
                  <c:v>-3.2</c:v>
                </c:pt>
                <c:pt idx="7">
                  <c:v>7.4</c:v>
                </c:pt>
                <c:pt idx="8">
                  <c:v>11.2</c:v>
                </c:pt>
                <c:pt idx="9">
                  <c:v>-0.2</c:v>
                </c:pt>
                <c:pt idx="10">
                  <c:v>8.8000000000000007</c:v>
                </c:pt>
                <c:pt idx="11">
                  <c:v>8.4</c:v>
                </c:pt>
                <c:pt idx="12">
                  <c:v>-3.2</c:v>
                </c:pt>
                <c:pt idx="13">
                  <c:v>-7.4</c:v>
                </c:pt>
                <c:pt idx="14">
                  <c:v>-0.8</c:v>
                </c:pt>
                <c:pt idx="15">
                  <c:v>-6.2</c:v>
                </c:pt>
                <c:pt idx="16">
                  <c:v>3</c:v>
                </c:pt>
                <c:pt idx="17">
                  <c:v>-0.6</c:v>
                </c:pt>
                <c:pt idx="18">
                  <c:v>-2.6</c:v>
                </c:pt>
                <c:pt idx="19">
                  <c:v>-2.2000000000000002</c:v>
                </c:pt>
                <c:pt idx="20">
                  <c:v>3.8</c:v>
                </c:pt>
                <c:pt idx="21">
                  <c:v>-1.8</c:v>
                </c:pt>
                <c:pt idx="22">
                  <c:v>0.2</c:v>
                </c:pt>
                <c:pt idx="23">
                  <c:v>15.2</c:v>
                </c:pt>
                <c:pt idx="24">
                  <c:v>9</c:v>
                </c:pt>
                <c:pt idx="25">
                  <c:v>6.8</c:v>
                </c:pt>
                <c:pt idx="26">
                  <c:v>10.6</c:v>
                </c:pt>
                <c:pt idx="27">
                  <c:v>16.2</c:v>
                </c:pt>
                <c:pt idx="28">
                  <c:v>-0.6</c:v>
                </c:pt>
                <c:pt idx="29">
                  <c:v>16</c:v>
                </c:pt>
                <c:pt idx="30">
                  <c:v>9</c:v>
                </c:pt>
                <c:pt idx="31">
                  <c:v>1.8</c:v>
                </c:pt>
                <c:pt idx="32">
                  <c:v>8.1999999999999993</c:v>
                </c:pt>
                <c:pt idx="33">
                  <c:v>32.200000000000003</c:v>
                </c:pt>
                <c:pt idx="34">
                  <c:v>18.8</c:v>
                </c:pt>
                <c:pt idx="35">
                  <c:v>10.4</c:v>
                </c:pt>
                <c:pt idx="36">
                  <c:v>9.8000000000000007</c:v>
                </c:pt>
                <c:pt idx="37">
                  <c:v>22</c:v>
                </c:pt>
                <c:pt idx="38">
                  <c:v>9.8000000000000007</c:v>
                </c:pt>
                <c:pt idx="39">
                  <c:v>20.2</c:v>
                </c:pt>
                <c:pt idx="40">
                  <c:v>45.4</c:v>
                </c:pt>
                <c:pt idx="41">
                  <c:v>28.2</c:v>
                </c:pt>
                <c:pt idx="42">
                  <c:v>22.4</c:v>
                </c:pt>
                <c:pt idx="43">
                  <c:v>12.4</c:v>
                </c:pt>
                <c:pt idx="44">
                  <c:v>12</c:v>
                </c:pt>
                <c:pt idx="45">
                  <c:v>20.399999999999999</c:v>
                </c:pt>
                <c:pt idx="46">
                  <c:v>22.4</c:v>
                </c:pt>
                <c:pt idx="47">
                  <c:v>22.8</c:v>
                </c:pt>
                <c:pt idx="48">
                  <c:v>18.8</c:v>
                </c:pt>
                <c:pt idx="49">
                  <c:v>28.2</c:v>
                </c:pt>
                <c:pt idx="50">
                  <c:v>7.6</c:v>
                </c:pt>
                <c:pt idx="51">
                  <c:v>16</c:v>
                </c:pt>
                <c:pt idx="52">
                  <c:v>21.4</c:v>
                </c:pt>
                <c:pt idx="53">
                  <c:v>25.4</c:v>
                </c:pt>
                <c:pt idx="54">
                  <c:v>5.8</c:v>
                </c:pt>
                <c:pt idx="55">
                  <c:v>15.8</c:v>
                </c:pt>
                <c:pt idx="56">
                  <c:v>19</c:v>
                </c:pt>
                <c:pt idx="57">
                  <c:v>17</c:v>
                </c:pt>
                <c:pt idx="58">
                  <c:v>7.2</c:v>
                </c:pt>
                <c:pt idx="59">
                  <c:v>10.199999999999999</c:v>
                </c:pt>
                <c:pt idx="60">
                  <c:v>5.8</c:v>
                </c:pt>
                <c:pt idx="61">
                  <c:v>23.6</c:v>
                </c:pt>
                <c:pt idx="62">
                  <c:v>3.8</c:v>
                </c:pt>
                <c:pt idx="63">
                  <c:v>32.799999999999997</c:v>
                </c:pt>
                <c:pt idx="64">
                  <c:v>14</c:v>
                </c:pt>
                <c:pt idx="65">
                  <c:v>13.2</c:v>
                </c:pt>
                <c:pt idx="66">
                  <c:v>20.6</c:v>
                </c:pt>
                <c:pt idx="67">
                  <c:v>4.2</c:v>
                </c:pt>
                <c:pt idx="68">
                  <c:v>2</c:v>
                </c:pt>
                <c:pt idx="69">
                  <c:v>5.4</c:v>
                </c:pt>
                <c:pt idx="70">
                  <c:v>2.8</c:v>
                </c:pt>
                <c:pt idx="71">
                  <c:v>0.6</c:v>
                </c:pt>
                <c:pt idx="72">
                  <c:v>2.6</c:v>
                </c:pt>
                <c:pt idx="73">
                  <c:v>3.4</c:v>
                </c:pt>
                <c:pt idx="74">
                  <c:v>18.8</c:v>
                </c:pt>
                <c:pt idx="75">
                  <c:v>6.8</c:v>
                </c:pt>
                <c:pt idx="76">
                  <c:v>11.8</c:v>
                </c:pt>
                <c:pt idx="77">
                  <c:v>10.4</c:v>
                </c:pt>
                <c:pt idx="78">
                  <c:v>19.8</c:v>
                </c:pt>
                <c:pt idx="79">
                  <c:v>1</c:v>
                </c:pt>
                <c:pt idx="80">
                  <c:v>-3.2</c:v>
                </c:pt>
                <c:pt idx="81">
                  <c:v>5.4</c:v>
                </c:pt>
                <c:pt idx="82">
                  <c:v>13.4</c:v>
                </c:pt>
                <c:pt idx="83">
                  <c:v>13.6</c:v>
                </c:pt>
                <c:pt idx="84">
                  <c:v>-5.2</c:v>
                </c:pt>
                <c:pt idx="85">
                  <c:v>5.2</c:v>
                </c:pt>
                <c:pt idx="86">
                  <c:v>15.4</c:v>
                </c:pt>
                <c:pt idx="87">
                  <c:v>10.4</c:v>
                </c:pt>
                <c:pt idx="88">
                  <c:v>9.6</c:v>
                </c:pt>
                <c:pt idx="89">
                  <c:v>6.6</c:v>
                </c:pt>
                <c:pt idx="90">
                  <c:v>-6.4</c:v>
                </c:pt>
                <c:pt idx="91">
                  <c:v>11.2</c:v>
                </c:pt>
                <c:pt idx="92">
                  <c:v>5.8</c:v>
                </c:pt>
                <c:pt idx="93">
                  <c:v>-2.8</c:v>
                </c:pt>
                <c:pt idx="94">
                  <c:v>-9.8000000000000007</c:v>
                </c:pt>
                <c:pt idx="95">
                  <c:v>9</c:v>
                </c:pt>
                <c:pt idx="96">
                  <c:v>2.2000000000000002</c:v>
                </c:pt>
                <c:pt idx="97">
                  <c:v>8.1999999999999993</c:v>
                </c:pt>
                <c:pt idx="98">
                  <c:v>2.2000000000000002</c:v>
                </c:pt>
                <c:pt idx="99">
                  <c:v>-6.4</c:v>
                </c:pt>
                <c:pt idx="100">
                  <c:v>-1</c:v>
                </c:pt>
                <c:pt idx="101">
                  <c:v>-3</c:v>
                </c:pt>
                <c:pt idx="102">
                  <c:v>-1.8</c:v>
                </c:pt>
                <c:pt idx="103">
                  <c:v>0.8</c:v>
                </c:pt>
                <c:pt idx="104">
                  <c:v>4</c:v>
                </c:pt>
                <c:pt idx="105">
                  <c:v>-6.8</c:v>
                </c:pt>
                <c:pt idx="106">
                  <c:v>15.4</c:v>
                </c:pt>
                <c:pt idx="107">
                  <c:v>0.4</c:v>
                </c:pt>
                <c:pt idx="108">
                  <c:v>-14.2</c:v>
                </c:pt>
                <c:pt idx="109">
                  <c:v>10.8</c:v>
                </c:pt>
                <c:pt idx="110">
                  <c:v>2.6</c:v>
                </c:pt>
                <c:pt idx="111">
                  <c:v>-4</c:v>
                </c:pt>
                <c:pt idx="112">
                  <c:v>-10</c:v>
                </c:pt>
                <c:pt idx="113">
                  <c:v>11.4</c:v>
                </c:pt>
                <c:pt idx="114">
                  <c:v>4.5999999999999996</c:v>
                </c:pt>
                <c:pt idx="115">
                  <c:v>10</c:v>
                </c:pt>
                <c:pt idx="116">
                  <c:v>-1.4</c:v>
                </c:pt>
                <c:pt idx="117">
                  <c:v>-7.6</c:v>
                </c:pt>
                <c:pt idx="118">
                  <c:v>-3.2</c:v>
                </c:pt>
                <c:pt idx="119">
                  <c:v>-7.6</c:v>
                </c:pt>
                <c:pt idx="120">
                  <c:v>-7</c:v>
                </c:pt>
                <c:pt idx="121">
                  <c:v>9.4</c:v>
                </c:pt>
                <c:pt idx="122">
                  <c:v>-8.4</c:v>
                </c:pt>
                <c:pt idx="123">
                  <c:v>-7.6</c:v>
                </c:pt>
                <c:pt idx="124">
                  <c:v>-1.4</c:v>
                </c:pt>
                <c:pt idx="125">
                  <c:v>2.4</c:v>
                </c:pt>
                <c:pt idx="126">
                  <c:v>0.4</c:v>
                </c:pt>
                <c:pt idx="127">
                  <c:v>-16.600000000000001</c:v>
                </c:pt>
                <c:pt idx="128">
                  <c:v>4.4000000000000004</c:v>
                </c:pt>
                <c:pt idx="129">
                  <c:v>-2.2000000000000002</c:v>
                </c:pt>
                <c:pt idx="130">
                  <c:v>2.6</c:v>
                </c:pt>
                <c:pt idx="131">
                  <c:v>5</c:v>
                </c:pt>
                <c:pt idx="132">
                  <c:v>-1</c:v>
                </c:pt>
                <c:pt idx="133">
                  <c:v>-2</c:v>
                </c:pt>
                <c:pt idx="134">
                  <c:v>4.2</c:v>
                </c:pt>
                <c:pt idx="135">
                  <c:v>-3.6</c:v>
                </c:pt>
                <c:pt idx="136">
                  <c:v>-5.4</c:v>
                </c:pt>
                <c:pt idx="137">
                  <c:v>-6.8</c:v>
                </c:pt>
                <c:pt idx="138">
                  <c:v>10.6</c:v>
                </c:pt>
                <c:pt idx="139">
                  <c:v>2.4</c:v>
                </c:pt>
                <c:pt idx="140">
                  <c:v>-1.8</c:v>
                </c:pt>
                <c:pt idx="141">
                  <c:v>10</c:v>
                </c:pt>
                <c:pt idx="142">
                  <c:v>11.6</c:v>
                </c:pt>
                <c:pt idx="143">
                  <c:v>3.6</c:v>
                </c:pt>
                <c:pt idx="144">
                  <c:v>5.6</c:v>
                </c:pt>
                <c:pt idx="145">
                  <c:v>19.399999999999999</c:v>
                </c:pt>
                <c:pt idx="146">
                  <c:v>0.4</c:v>
                </c:pt>
                <c:pt idx="147">
                  <c:v>4.5999999999999996</c:v>
                </c:pt>
                <c:pt idx="148">
                  <c:v>3.4</c:v>
                </c:pt>
                <c:pt idx="149">
                  <c:v>-2.2000000000000002</c:v>
                </c:pt>
                <c:pt idx="150">
                  <c:v>-4.2</c:v>
                </c:pt>
                <c:pt idx="151">
                  <c:v>3.6</c:v>
                </c:pt>
                <c:pt idx="152">
                  <c:v>-1.6</c:v>
                </c:pt>
                <c:pt idx="153">
                  <c:v>4.8</c:v>
                </c:pt>
                <c:pt idx="154">
                  <c:v>-0.6</c:v>
                </c:pt>
                <c:pt idx="155">
                  <c:v>5.6</c:v>
                </c:pt>
                <c:pt idx="156">
                  <c:v>-2</c:v>
                </c:pt>
                <c:pt idx="157">
                  <c:v>3.4</c:v>
                </c:pt>
                <c:pt idx="158">
                  <c:v>10.6</c:v>
                </c:pt>
                <c:pt idx="159">
                  <c:v>8</c:v>
                </c:pt>
                <c:pt idx="160">
                  <c:v>5.8</c:v>
                </c:pt>
                <c:pt idx="161">
                  <c:v>2</c:v>
                </c:pt>
                <c:pt idx="162">
                  <c:v>-9.1999999999999993</c:v>
                </c:pt>
                <c:pt idx="163">
                  <c:v>-5</c:v>
                </c:pt>
                <c:pt idx="164">
                  <c:v>-2.4</c:v>
                </c:pt>
                <c:pt idx="165">
                  <c:v>-2.8</c:v>
                </c:pt>
                <c:pt idx="166">
                  <c:v>-0.8</c:v>
                </c:pt>
                <c:pt idx="167">
                  <c:v>8.8000000000000007</c:v>
                </c:pt>
                <c:pt idx="168">
                  <c:v>8.6</c:v>
                </c:pt>
                <c:pt idx="169">
                  <c:v>4.4000000000000004</c:v>
                </c:pt>
                <c:pt idx="170">
                  <c:v>8.8000000000000007</c:v>
                </c:pt>
                <c:pt idx="171">
                  <c:v>10</c:v>
                </c:pt>
                <c:pt idx="172">
                  <c:v>8.1999999999999993</c:v>
                </c:pt>
                <c:pt idx="173">
                  <c:v>8.8000000000000007</c:v>
                </c:pt>
                <c:pt idx="174">
                  <c:v>1.2</c:v>
                </c:pt>
                <c:pt idx="175">
                  <c:v>2</c:v>
                </c:pt>
                <c:pt idx="176">
                  <c:v>7</c:v>
                </c:pt>
                <c:pt idx="177">
                  <c:v>0.4</c:v>
                </c:pt>
                <c:pt idx="178">
                  <c:v>8.1999999999999993</c:v>
                </c:pt>
                <c:pt idx="179">
                  <c:v>-12</c:v>
                </c:pt>
                <c:pt idx="180">
                  <c:v>10.8</c:v>
                </c:pt>
                <c:pt idx="181">
                  <c:v>-1.2</c:v>
                </c:pt>
                <c:pt idx="182">
                  <c:v>-2</c:v>
                </c:pt>
                <c:pt idx="183">
                  <c:v>11.6</c:v>
                </c:pt>
                <c:pt idx="184">
                  <c:v>5.6</c:v>
                </c:pt>
                <c:pt idx="185">
                  <c:v>2.6</c:v>
                </c:pt>
                <c:pt idx="186">
                  <c:v>-3.6</c:v>
                </c:pt>
                <c:pt idx="187">
                  <c:v>-12.4</c:v>
                </c:pt>
                <c:pt idx="188">
                  <c:v>2.6</c:v>
                </c:pt>
                <c:pt idx="189">
                  <c:v>-3.4</c:v>
                </c:pt>
                <c:pt idx="190">
                  <c:v>11.8</c:v>
                </c:pt>
                <c:pt idx="191">
                  <c:v>-0.8</c:v>
                </c:pt>
                <c:pt idx="192">
                  <c:v>9.4</c:v>
                </c:pt>
                <c:pt idx="193">
                  <c:v>-12.2</c:v>
                </c:pt>
                <c:pt idx="194">
                  <c:v>9.4</c:v>
                </c:pt>
                <c:pt idx="195">
                  <c:v>4.5999999999999996</c:v>
                </c:pt>
                <c:pt idx="196">
                  <c:v>12.2</c:v>
                </c:pt>
                <c:pt idx="197">
                  <c:v>2.4</c:v>
                </c:pt>
                <c:pt idx="198">
                  <c:v>6</c:v>
                </c:pt>
                <c:pt idx="199">
                  <c:v>2.4</c:v>
                </c:pt>
                <c:pt idx="200">
                  <c:v>6.4</c:v>
                </c:pt>
                <c:pt idx="201">
                  <c:v>0.6</c:v>
                </c:pt>
                <c:pt idx="202">
                  <c:v>4.8</c:v>
                </c:pt>
                <c:pt idx="203">
                  <c:v>14</c:v>
                </c:pt>
                <c:pt idx="204">
                  <c:v>-6.8</c:v>
                </c:pt>
                <c:pt idx="205">
                  <c:v>15</c:v>
                </c:pt>
                <c:pt idx="206">
                  <c:v>8.4</c:v>
                </c:pt>
                <c:pt idx="207">
                  <c:v>5.6</c:v>
                </c:pt>
                <c:pt idx="208">
                  <c:v>6</c:v>
                </c:pt>
                <c:pt idx="209">
                  <c:v>21.4</c:v>
                </c:pt>
                <c:pt idx="210">
                  <c:v>-9.6</c:v>
                </c:pt>
                <c:pt idx="211">
                  <c:v>15.2</c:v>
                </c:pt>
                <c:pt idx="212">
                  <c:v>-3</c:v>
                </c:pt>
                <c:pt idx="213">
                  <c:v>10.4</c:v>
                </c:pt>
                <c:pt idx="214">
                  <c:v>11.4</c:v>
                </c:pt>
                <c:pt idx="215">
                  <c:v>2.2000000000000002</c:v>
                </c:pt>
                <c:pt idx="216">
                  <c:v>7.8</c:v>
                </c:pt>
                <c:pt idx="217">
                  <c:v>5</c:v>
                </c:pt>
                <c:pt idx="218">
                  <c:v>4.2</c:v>
                </c:pt>
                <c:pt idx="219">
                  <c:v>-2.4</c:v>
                </c:pt>
                <c:pt idx="220">
                  <c:v>6.4</c:v>
                </c:pt>
                <c:pt idx="221">
                  <c:v>3.4</c:v>
                </c:pt>
                <c:pt idx="222">
                  <c:v>-8.1999999999999993</c:v>
                </c:pt>
                <c:pt idx="223">
                  <c:v>6</c:v>
                </c:pt>
                <c:pt idx="224">
                  <c:v>10</c:v>
                </c:pt>
                <c:pt idx="225">
                  <c:v>6</c:v>
                </c:pt>
                <c:pt idx="226">
                  <c:v>6</c:v>
                </c:pt>
                <c:pt idx="227">
                  <c:v>-3.6</c:v>
                </c:pt>
                <c:pt idx="228">
                  <c:v>9</c:v>
                </c:pt>
                <c:pt idx="229">
                  <c:v>-1.6</c:v>
                </c:pt>
                <c:pt idx="230">
                  <c:v>3.8</c:v>
                </c:pt>
                <c:pt idx="231">
                  <c:v>4.8</c:v>
                </c:pt>
                <c:pt idx="232">
                  <c:v>0.6</c:v>
                </c:pt>
                <c:pt idx="233">
                  <c:v>17.600000000000001</c:v>
                </c:pt>
                <c:pt idx="234">
                  <c:v>17.2</c:v>
                </c:pt>
                <c:pt idx="235">
                  <c:v>11.8</c:v>
                </c:pt>
                <c:pt idx="236">
                  <c:v>10</c:v>
                </c:pt>
                <c:pt idx="237">
                  <c:v>-0.4</c:v>
                </c:pt>
                <c:pt idx="238">
                  <c:v>10.8</c:v>
                </c:pt>
                <c:pt idx="239">
                  <c:v>7.6</c:v>
                </c:pt>
                <c:pt idx="240">
                  <c:v>18.2</c:v>
                </c:pt>
                <c:pt idx="241">
                  <c:v>1.2</c:v>
                </c:pt>
                <c:pt idx="242">
                  <c:v>14.8</c:v>
                </c:pt>
                <c:pt idx="243">
                  <c:v>21.2</c:v>
                </c:pt>
                <c:pt idx="244">
                  <c:v>9.4</c:v>
                </c:pt>
                <c:pt idx="245">
                  <c:v>19.399999999999999</c:v>
                </c:pt>
                <c:pt idx="246">
                  <c:v>10.4</c:v>
                </c:pt>
                <c:pt idx="247">
                  <c:v>17.8</c:v>
                </c:pt>
                <c:pt idx="248">
                  <c:v>26</c:v>
                </c:pt>
                <c:pt idx="249">
                  <c:v>9.8000000000000007</c:v>
                </c:pt>
                <c:pt idx="250">
                  <c:v>30</c:v>
                </c:pt>
                <c:pt idx="251">
                  <c:v>4.8</c:v>
                </c:pt>
                <c:pt idx="252">
                  <c:v>18</c:v>
                </c:pt>
                <c:pt idx="253">
                  <c:v>5</c:v>
                </c:pt>
                <c:pt idx="254">
                  <c:v>9.1999999999999993</c:v>
                </c:pt>
                <c:pt idx="255">
                  <c:v>9.4</c:v>
                </c:pt>
                <c:pt idx="256">
                  <c:v>8</c:v>
                </c:pt>
                <c:pt idx="257">
                  <c:v>26.6</c:v>
                </c:pt>
                <c:pt idx="258">
                  <c:v>11.8</c:v>
                </c:pt>
                <c:pt idx="259">
                  <c:v>4</c:v>
                </c:pt>
                <c:pt idx="260">
                  <c:v>5</c:v>
                </c:pt>
                <c:pt idx="261">
                  <c:v>17</c:v>
                </c:pt>
                <c:pt idx="262">
                  <c:v>8.6</c:v>
                </c:pt>
                <c:pt idx="263">
                  <c:v>22.8</c:v>
                </c:pt>
                <c:pt idx="264">
                  <c:v>18.399999999999999</c:v>
                </c:pt>
                <c:pt idx="265">
                  <c:v>-5.6</c:v>
                </c:pt>
                <c:pt idx="266">
                  <c:v>6.2</c:v>
                </c:pt>
                <c:pt idx="267">
                  <c:v>-3.8</c:v>
                </c:pt>
                <c:pt idx="268">
                  <c:v>6.4</c:v>
                </c:pt>
                <c:pt idx="269">
                  <c:v>7.6</c:v>
                </c:pt>
                <c:pt idx="270">
                  <c:v>2.4</c:v>
                </c:pt>
                <c:pt idx="271">
                  <c:v>0.4</c:v>
                </c:pt>
                <c:pt idx="272">
                  <c:v>11</c:v>
                </c:pt>
                <c:pt idx="273">
                  <c:v>15.4</c:v>
                </c:pt>
                <c:pt idx="274">
                  <c:v>16.600000000000001</c:v>
                </c:pt>
                <c:pt idx="275">
                  <c:v>-1</c:v>
                </c:pt>
                <c:pt idx="276">
                  <c:v>8</c:v>
                </c:pt>
                <c:pt idx="277">
                  <c:v>1.4</c:v>
                </c:pt>
                <c:pt idx="278">
                  <c:v>4.5999999999999996</c:v>
                </c:pt>
                <c:pt idx="279">
                  <c:v>-3.8</c:v>
                </c:pt>
                <c:pt idx="280">
                  <c:v>-4</c:v>
                </c:pt>
                <c:pt idx="281">
                  <c:v>10.8</c:v>
                </c:pt>
                <c:pt idx="282">
                  <c:v>3.6</c:v>
                </c:pt>
                <c:pt idx="283">
                  <c:v>4.8</c:v>
                </c:pt>
                <c:pt idx="284">
                  <c:v>14.2</c:v>
                </c:pt>
                <c:pt idx="285">
                  <c:v>14.6</c:v>
                </c:pt>
                <c:pt idx="286">
                  <c:v>-0.8</c:v>
                </c:pt>
                <c:pt idx="287">
                  <c:v>15.2</c:v>
                </c:pt>
                <c:pt idx="288">
                  <c:v>-2.6</c:v>
                </c:pt>
                <c:pt idx="289">
                  <c:v>-11.6</c:v>
                </c:pt>
                <c:pt idx="290">
                  <c:v>9.6</c:v>
                </c:pt>
                <c:pt idx="291">
                  <c:v>2.8</c:v>
                </c:pt>
                <c:pt idx="292">
                  <c:v>12.8</c:v>
                </c:pt>
                <c:pt idx="293">
                  <c:v>10.6</c:v>
                </c:pt>
                <c:pt idx="294">
                  <c:v>28.4</c:v>
                </c:pt>
                <c:pt idx="295">
                  <c:v>9.6</c:v>
                </c:pt>
                <c:pt idx="296">
                  <c:v>2.8</c:v>
                </c:pt>
                <c:pt idx="297">
                  <c:v>22.8</c:v>
                </c:pt>
                <c:pt idx="298">
                  <c:v>10.6</c:v>
                </c:pt>
                <c:pt idx="299">
                  <c:v>2.8</c:v>
                </c:pt>
                <c:pt idx="300">
                  <c:v>8.6</c:v>
                </c:pt>
                <c:pt idx="301">
                  <c:v>13.4</c:v>
                </c:pt>
                <c:pt idx="302">
                  <c:v>0</c:v>
                </c:pt>
                <c:pt idx="303">
                  <c:v>2.8</c:v>
                </c:pt>
                <c:pt idx="304">
                  <c:v>12.4</c:v>
                </c:pt>
                <c:pt idx="305">
                  <c:v>15.4</c:v>
                </c:pt>
                <c:pt idx="306">
                  <c:v>20.6</c:v>
                </c:pt>
                <c:pt idx="307">
                  <c:v>2.6</c:v>
                </c:pt>
                <c:pt idx="308">
                  <c:v>7</c:v>
                </c:pt>
                <c:pt idx="309">
                  <c:v>8.6</c:v>
                </c:pt>
                <c:pt idx="310">
                  <c:v>13.6</c:v>
                </c:pt>
                <c:pt idx="311">
                  <c:v>9.6</c:v>
                </c:pt>
                <c:pt idx="312">
                  <c:v>28</c:v>
                </c:pt>
                <c:pt idx="313">
                  <c:v>5.8</c:v>
                </c:pt>
                <c:pt idx="314">
                  <c:v>3</c:v>
                </c:pt>
                <c:pt idx="315">
                  <c:v>-3.4</c:v>
                </c:pt>
                <c:pt idx="316">
                  <c:v>27</c:v>
                </c:pt>
                <c:pt idx="317">
                  <c:v>11.8</c:v>
                </c:pt>
                <c:pt idx="318">
                  <c:v>4.2</c:v>
                </c:pt>
                <c:pt idx="319">
                  <c:v>24.8</c:v>
                </c:pt>
                <c:pt idx="320">
                  <c:v>12</c:v>
                </c:pt>
                <c:pt idx="321">
                  <c:v>5.6</c:v>
                </c:pt>
                <c:pt idx="322">
                  <c:v>18.2</c:v>
                </c:pt>
                <c:pt idx="323">
                  <c:v>7.6</c:v>
                </c:pt>
                <c:pt idx="324">
                  <c:v>23.8</c:v>
                </c:pt>
                <c:pt idx="325">
                  <c:v>14</c:v>
                </c:pt>
                <c:pt idx="326">
                  <c:v>8.1999999999999993</c:v>
                </c:pt>
                <c:pt idx="327">
                  <c:v>4.2</c:v>
                </c:pt>
                <c:pt idx="328">
                  <c:v>16.2</c:v>
                </c:pt>
                <c:pt idx="329">
                  <c:v>4.2</c:v>
                </c:pt>
                <c:pt idx="330">
                  <c:v>9.6</c:v>
                </c:pt>
                <c:pt idx="331">
                  <c:v>0.6</c:v>
                </c:pt>
                <c:pt idx="332">
                  <c:v>11.6</c:v>
                </c:pt>
                <c:pt idx="333">
                  <c:v>16</c:v>
                </c:pt>
                <c:pt idx="334">
                  <c:v>9.8000000000000007</c:v>
                </c:pt>
                <c:pt idx="335">
                  <c:v>14.8</c:v>
                </c:pt>
                <c:pt idx="336">
                  <c:v>10.4</c:v>
                </c:pt>
                <c:pt idx="337">
                  <c:v>30</c:v>
                </c:pt>
                <c:pt idx="338">
                  <c:v>20.6</c:v>
                </c:pt>
                <c:pt idx="339">
                  <c:v>5.8</c:v>
                </c:pt>
                <c:pt idx="340">
                  <c:v>4.4000000000000004</c:v>
                </c:pt>
                <c:pt idx="341">
                  <c:v>14</c:v>
                </c:pt>
                <c:pt idx="342">
                  <c:v>2.6</c:v>
                </c:pt>
                <c:pt idx="343">
                  <c:v>3</c:v>
                </c:pt>
                <c:pt idx="344">
                  <c:v>3.8</c:v>
                </c:pt>
                <c:pt idx="345">
                  <c:v>-8.6</c:v>
                </c:pt>
                <c:pt idx="346">
                  <c:v>6.6</c:v>
                </c:pt>
                <c:pt idx="347">
                  <c:v>9.6</c:v>
                </c:pt>
                <c:pt idx="348">
                  <c:v>5.4</c:v>
                </c:pt>
                <c:pt idx="349">
                  <c:v>-2.6</c:v>
                </c:pt>
                <c:pt idx="350">
                  <c:v>-1.4</c:v>
                </c:pt>
                <c:pt idx="351">
                  <c:v>5.4</c:v>
                </c:pt>
                <c:pt idx="352">
                  <c:v>5.2</c:v>
                </c:pt>
                <c:pt idx="353">
                  <c:v>9.4</c:v>
                </c:pt>
                <c:pt idx="354">
                  <c:v>-9.6</c:v>
                </c:pt>
                <c:pt idx="355">
                  <c:v>-2.2000000000000002</c:v>
                </c:pt>
                <c:pt idx="356">
                  <c:v>-9.6</c:v>
                </c:pt>
                <c:pt idx="357">
                  <c:v>-5.6</c:v>
                </c:pt>
                <c:pt idx="358">
                  <c:v>13.8</c:v>
                </c:pt>
                <c:pt idx="359">
                  <c:v>-17.2</c:v>
                </c:pt>
                <c:pt idx="360">
                  <c:v>12.4</c:v>
                </c:pt>
                <c:pt idx="361">
                  <c:v>-11.2</c:v>
                </c:pt>
                <c:pt idx="362">
                  <c:v>-4.5999999999999996</c:v>
                </c:pt>
                <c:pt idx="363">
                  <c:v>1.6</c:v>
                </c:pt>
                <c:pt idx="364">
                  <c:v>-10.4</c:v>
                </c:pt>
                <c:pt idx="365">
                  <c:v>-0.2</c:v>
                </c:pt>
                <c:pt idx="366">
                  <c:v>-5</c:v>
                </c:pt>
                <c:pt idx="367">
                  <c:v>-6</c:v>
                </c:pt>
                <c:pt idx="368">
                  <c:v>-6.2</c:v>
                </c:pt>
                <c:pt idx="369">
                  <c:v>-8</c:v>
                </c:pt>
                <c:pt idx="370">
                  <c:v>-11.4</c:v>
                </c:pt>
                <c:pt idx="371">
                  <c:v>11.2</c:v>
                </c:pt>
                <c:pt idx="372">
                  <c:v>5</c:v>
                </c:pt>
                <c:pt idx="373">
                  <c:v>7.6</c:v>
                </c:pt>
                <c:pt idx="374">
                  <c:v>-6.4</c:v>
                </c:pt>
                <c:pt idx="375">
                  <c:v>8.6</c:v>
                </c:pt>
                <c:pt idx="376">
                  <c:v>-14.8</c:v>
                </c:pt>
                <c:pt idx="377">
                  <c:v>-5.4</c:v>
                </c:pt>
                <c:pt idx="378">
                  <c:v>-15.4</c:v>
                </c:pt>
                <c:pt idx="379">
                  <c:v>1.2</c:v>
                </c:pt>
                <c:pt idx="380">
                  <c:v>-3.4</c:v>
                </c:pt>
                <c:pt idx="381">
                  <c:v>-11.2</c:v>
                </c:pt>
                <c:pt idx="382">
                  <c:v>-3.8</c:v>
                </c:pt>
                <c:pt idx="383">
                  <c:v>-15.4</c:v>
                </c:pt>
                <c:pt idx="384">
                  <c:v>0.4</c:v>
                </c:pt>
                <c:pt idx="385">
                  <c:v>14.8</c:v>
                </c:pt>
                <c:pt idx="386">
                  <c:v>0.4</c:v>
                </c:pt>
                <c:pt idx="387">
                  <c:v>3.6</c:v>
                </c:pt>
                <c:pt idx="388">
                  <c:v>1.6</c:v>
                </c:pt>
                <c:pt idx="389">
                  <c:v>-6.6</c:v>
                </c:pt>
                <c:pt idx="390">
                  <c:v>-0.4</c:v>
                </c:pt>
                <c:pt idx="391">
                  <c:v>-3.4</c:v>
                </c:pt>
                <c:pt idx="392">
                  <c:v>-10.199999999999999</c:v>
                </c:pt>
                <c:pt idx="393">
                  <c:v>6</c:v>
                </c:pt>
                <c:pt idx="394">
                  <c:v>-18.8</c:v>
                </c:pt>
                <c:pt idx="395">
                  <c:v>3</c:v>
                </c:pt>
                <c:pt idx="396">
                  <c:v>-5</c:v>
                </c:pt>
                <c:pt idx="397">
                  <c:v>-15.4</c:v>
                </c:pt>
                <c:pt idx="398">
                  <c:v>-5.8</c:v>
                </c:pt>
                <c:pt idx="399">
                  <c:v>-7</c:v>
                </c:pt>
                <c:pt idx="400">
                  <c:v>-11</c:v>
                </c:pt>
                <c:pt idx="401">
                  <c:v>-8</c:v>
                </c:pt>
                <c:pt idx="402">
                  <c:v>-12.8</c:v>
                </c:pt>
                <c:pt idx="403">
                  <c:v>-2.8</c:v>
                </c:pt>
                <c:pt idx="404">
                  <c:v>-3.8</c:v>
                </c:pt>
                <c:pt idx="405">
                  <c:v>-2.4</c:v>
                </c:pt>
                <c:pt idx="406">
                  <c:v>-17.399999999999999</c:v>
                </c:pt>
                <c:pt idx="407">
                  <c:v>-3.4</c:v>
                </c:pt>
                <c:pt idx="408">
                  <c:v>3.2</c:v>
                </c:pt>
                <c:pt idx="409">
                  <c:v>3.2</c:v>
                </c:pt>
                <c:pt idx="410">
                  <c:v>-7.4</c:v>
                </c:pt>
                <c:pt idx="411">
                  <c:v>0.6</c:v>
                </c:pt>
                <c:pt idx="412">
                  <c:v>-7.8</c:v>
                </c:pt>
                <c:pt idx="413">
                  <c:v>2</c:v>
                </c:pt>
                <c:pt idx="414">
                  <c:v>-11.6</c:v>
                </c:pt>
                <c:pt idx="415">
                  <c:v>-15.8</c:v>
                </c:pt>
                <c:pt idx="416">
                  <c:v>-3.8</c:v>
                </c:pt>
                <c:pt idx="417">
                  <c:v>-2</c:v>
                </c:pt>
                <c:pt idx="418">
                  <c:v>0.4</c:v>
                </c:pt>
                <c:pt idx="419">
                  <c:v>7</c:v>
                </c:pt>
                <c:pt idx="420">
                  <c:v>-11.6</c:v>
                </c:pt>
                <c:pt idx="421">
                  <c:v>-7.4</c:v>
                </c:pt>
                <c:pt idx="422">
                  <c:v>-13.6</c:v>
                </c:pt>
                <c:pt idx="423">
                  <c:v>4.8</c:v>
                </c:pt>
                <c:pt idx="424">
                  <c:v>-3.2</c:v>
                </c:pt>
                <c:pt idx="425">
                  <c:v>6</c:v>
                </c:pt>
                <c:pt idx="426">
                  <c:v>-9</c:v>
                </c:pt>
                <c:pt idx="427">
                  <c:v>3.2</c:v>
                </c:pt>
                <c:pt idx="428">
                  <c:v>-13.6</c:v>
                </c:pt>
                <c:pt idx="429">
                  <c:v>-3.6</c:v>
                </c:pt>
                <c:pt idx="430">
                  <c:v>4</c:v>
                </c:pt>
                <c:pt idx="431">
                  <c:v>-5.4</c:v>
                </c:pt>
                <c:pt idx="432">
                  <c:v>-6</c:v>
                </c:pt>
                <c:pt idx="433">
                  <c:v>0.8</c:v>
                </c:pt>
                <c:pt idx="434">
                  <c:v>4.2</c:v>
                </c:pt>
                <c:pt idx="435">
                  <c:v>-7.4</c:v>
                </c:pt>
                <c:pt idx="436">
                  <c:v>23.8</c:v>
                </c:pt>
                <c:pt idx="437">
                  <c:v>-1</c:v>
                </c:pt>
                <c:pt idx="438">
                  <c:v>-8.6</c:v>
                </c:pt>
                <c:pt idx="439">
                  <c:v>6</c:v>
                </c:pt>
                <c:pt idx="440">
                  <c:v>-5.8</c:v>
                </c:pt>
                <c:pt idx="441">
                  <c:v>13.4</c:v>
                </c:pt>
                <c:pt idx="442">
                  <c:v>-10.199999999999999</c:v>
                </c:pt>
                <c:pt idx="443">
                  <c:v>-6</c:v>
                </c:pt>
                <c:pt idx="444">
                  <c:v>-14.8</c:v>
                </c:pt>
                <c:pt idx="445">
                  <c:v>6</c:v>
                </c:pt>
                <c:pt idx="446">
                  <c:v>-3.2</c:v>
                </c:pt>
                <c:pt idx="447">
                  <c:v>1</c:v>
                </c:pt>
                <c:pt idx="448">
                  <c:v>7</c:v>
                </c:pt>
                <c:pt idx="449">
                  <c:v>-0.8</c:v>
                </c:pt>
                <c:pt idx="450">
                  <c:v>4.2</c:v>
                </c:pt>
                <c:pt idx="451">
                  <c:v>8.6</c:v>
                </c:pt>
                <c:pt idx="452">
                  <c:v>-1.8</c:v>
                </c:pt>
                <c:pt idx="453">
                  <c:v>-1.6</c:v>
                </c:pt>
                <c:pt idx="454">
                  <c:v>2.2000000000000002</c:v>
                </c:pt>
                <c:pt idx="455">
                  <c:v>0.8</c:v>
                </c:pt>
                <c:pt idx="456">
                  <c:v>6.4</c:v>
                </c:pt>
                <c:pt idx="457">
                  <c:v>-0.8</c:v>
                </c:pt>
                <c:pt idx="458">
                  <c:v>-5</c:v>
                </c:pt>
                <c:pt idx="459">
                  <c:v>2.6</c:v>
                </c:pt>
                <c:pt idx="460">
                  <c:v>-9.6</c:v>
                </c:pt>
                <c:pt idx="461">
                  <c:v>-7</c:v>
                </c:pt>
                <c:pt idx="462">
                  <c:v>-7.8</c:v>
                </c:pt>
                <c:pt idx="463">
                  <c:v>-12</c:v>
                </c:pt>
                <c:pt idx="464">
                  <c:v>3.2</c:v>
                </c:pt>
                <c:pt idx="465">
                  <c:v>10</c:v>
                </c:pt>
                <c:pt idx="466">
                  <c:v>-2.6</c:v>
                </c:pt>
                <c:pt idx="467">
                  <c:v>-1.2</c:v>
                </c:pt>
                <c:pt idx="468">
                  <c:v>9.4</c:v>
                </c:pt>
                <c:pt idx="469">
                  <c:v>-3.8</c:v>
                </c:pt>
                <c:pt idx="470">
                  <c:v>13</c:v>
                </c:pt>
                <c:pt idx="471">
                  <c:v>7.4</c:v>
                </c:pt>
                <c:pt idx="472">
                  <c:v>8.8000000000000007</c:v>
                </c:pt>
                <c:pt idx="473">
                  <c:v>-0.2</c:v>
                </c:pt>
                <c:pt idx="474">
                  <c:v>-5.8</c:v>
                </c:pt>
                <c:pt idx="475">
                  <c:v>7.6</c:v>
                </c:pt>
                <c:pt idx="476">
                  <c:v>13.4</c:v>
                </c:pt>
                <c:pt idx="477">
                  <c:v>14</c:v>
                </c:pt>
                <c:pt idx="478">
                  <c:v>9.4</c:v>
                </c:pt>
                <c:pt idx="479">
                  <c:v>-10.199999999999999</c:v>
                </c:pt>
                <c:pt idx="480">
                  <c:v>-5.6</c:v>
                </c:pt>
                <c:pt idx="481">
                  <c:v>2.4</c:v>
                </c:pt>
                <c:pt idx="482">
                  <c:v>10.4</c:v>
                </c:pt>
                <c:pt idx="483">
                  <c:v>0.8</c:v>
                </c:pt>
                <c:pt idx="484">
                  <c:v>-11</c:v>
                </c:pt>
                <c:pt idx="485">
                  <c:v>5</c:v>
                </c:pt>
                <c:pt idx="486">
                  <c:v>-4.8</c:v>
                </c:pt>
                <c:pt idx="487">
                  <c:v>-2.4</c:v>
                </c:pt>
                <c:pt idx="488">
                  <c:v>-0.8</c:v>
                </c:pt>
                <c:pt idx="489">
                  <c:v>6.6</c:v>
                </c:pt>
                <c:pt idx="490">
                  <c:v>9.8000000000000007</c:v>
                </c:pt>
                <c:pt idx="491">
                  <c:v>3.8</c:v>
                </c:pt>
                <c:pt idx="492">
                  <c:v>2</c:v>
                </c:pt>
                <c:pt idx="493">
                  <c:v>-9.1999999999999993</c:v>
                </c:pt>
                <c:pt idx="494">
                  <c:v>4.2</c:v>
                </c:pt>
                <c:pt idx="495">
                  <c:v>5.6</c:v>
                </c:pt>
                <c:pt idx="496">
                  <c:v>9.4</c:v>
                </c:pt>
                <c:pt idx="497">
                  <c:v>-4.5999999999999996</c:v>
                </c:pt>
                <c:pt idx="498">
                  <c:v>-1.4</c:v>
                </c:pt>
                <c:pt idx="499">
                  <c:v>2.4</c:v>
                </c:pt>
                <c:pt idx="500">
                  <c:v>14.2</c:v>
                </c:pt>
                <c:pt idx="501">
                  <c:v>4.2</c:v>
                </c:pt>
                <c:pt idx="502">
                  <c:v>5.4</c:v>
                </c:pt>
                <c:pt idx="503">
                  <c:v>6</c:v>
                </c:pt>
                <c:pt idx="504">
                  <c:v>-1.8</c:v>
                </c:pt>
                <c:pt idx="505">
                  <c:v>3</c:v>
                </c:pt>
                <c:pt idx="506">
                  <c:v>2</c:v>
                </c:pt>
                <c:pt idx="507">
                  <c:v>14.6</c:v>
                </c:pt>
                <c:pt idx="508">
                  <c:v>6</c:v>
                </c:pt>
                <c:pt idx="509">
                  <c:v>17.600000000000001</c:v>
                </c:pt>
                <c:pt idx="510">
                  <c:v>9</c:v>
                </c:pt>
                <c:pt idx="511">
                  <c:v>8.4</c:v>
                </c:pt>
                <c:pt idx="512">
                  <c:v>-3</c:v>
                </c:pt>
                <c:pt idx="513">
                  <c:v>2.2000000000000002</c:v>
                </c:pt>
                <c:pt idx="514">
                  <c:v>4.4000000000000004</c:v>
                </c:pt>
                <c:pt idx="515">
                  <c:v>13.2</c:v>
                </c:pt>
                <c:pt idx="516">
                  <c:v>9.8000000000000007</c:v>
                </c:pt>
                <c:pt idx="517">
                  <c:v>10</c:v>
                </c:pt>
                <c:pt idx="518">
                  <c:v>5.8</c:v>
                </c:pt>
                <c:pt idx="519">
                  <c:v>0</c:v>
                </c:pt>
                <c:pt idx="520">
                  <c:v>6</c:v>
                </c:pt>
                <c:pt idx="521">
                  <c:v>14</c:v>
                </c:pt>
                <c:pt idx="522">
                  <c:v>6.8</c:v>
                </c:pt>
                <c:pt idx="523">
                  <c:v>4.4000000000000004</c:v>
                </c:pt>
                <c:pt idx="524">
                  <c:v>20.399999999999999</c:v>
                </c:pt>
                <c:pt idx="525">
                  <c:v>12.8</c:v>
                </c:pt>
                <c:pt idx="526">
                  <c:v>7</c:v>
                </c:pt>
                <c:pt idx="527">
                  <c:v>5.4</c:v>
                </c:pt>
                <c:pt idx="528">
                  <c:v>15.6</c:v>
                </c:pt>
                <c:pt idx="529">
                  <c:v>2.2000000000000002</c:v>
                </c:pt>
                <c:pt idx="530">
                  <c:v>18.399999999999999</c:v>
                </c:pt>
                <c:pt idx="531">
                  <c:v>2.4</c:v>
                </c:pt>
                <c:pt idx="532">
                  <c:v>17.2</c:v>
                </c:pt>
                <c:pt idx="533">
                  <c:v>9.4</c:v>
                </c:pt>
                <c:pt idx="534">
                  <c:v>2.4</c:v>
                </c:pt>
                <c:pt idx="535">
                  <c:v>29.6</c:v>
                </c:pt>
                <c:pt idx="536">
                  <c:v>-4</c:v>
                </c:pt>
                <c:pt idx="537">
                  <c:v>4.2</c:v>
                </c:pt>
                <c:pt idx="538">
                  <c:v>14.8</c:v>
                </c:pt>
                <c:pt idx="539">
                  <c:v>8.8000000000000007</c:v>
                </c:pt>
                <c:pt idx="540">
                  <c:v>23.4</c:v>
                </c:pt>
                <c:pt idx="541">
                  <c:v>15.4</c:v>
                </c:pt>
                <c:pt idx="542">
                  <c:v>9.1999999999999993</c:v>
                </c:pt>
                <c:pt idx="543">
                  <c:v>9.1999999999999993</c:v>
                </c:pt>
                <c:pt idx="544">
                  <c:v>16</c:v>
                </c:pt>
                <c:pt idx="545">
                  <c:v>10.199999999999999</c:v>
                </c:pt>
                <c:pt idx="546">
                  <c:v>14.4</c:v>
                </c:pt>
                <c:pt idx="547">
                  <c:v>1</c:v>
                </c:pt>
                <c:pt idx="548">
                  <c:v>26.4</c:v>
                </c:pt>
                <c:pt idx="549">
                  <c:v>16.600000000000001</c:v>
                </c:pt>
                <c:pt idx="550">
                  <c:v>10.199999999999999</c:v>
                </c:pt>
                <c:pt idx="551">
                  <c:v>5.8</c:v>
                </c:pt>
                <c:pt idx="552">
                  <c:v>5.4</c:v>
                </c:pt>
                <c:pt idx="553">
                  <c:v>19.600000000000001</c:v>
                </c:pt>
                <c:pt idx="554">
                  <c:v>7.2</c:v>
                </c:pt>
                <c:pt idx="555">
                  <c:v>20.399999999999999</c:v>
                </c:pt>
                <c:pt idx="556">
                  <c:v>19.8</c:v>
                </c:pt>
                <c:pt idx="557">
                  <c:v>11</c:v>
                </c:pt>
                <c:pt idx="558">
                  <c:v>13.8</c:v>
                </c:pt>
                <c:pt idx="559">
                  <c:v>10.4</c:v>
                </c:pt>
                <c:pt idx="560">
                  <c:v>30</c:v>
                </c:pt>
                <c:pt idx="561">
                  <c:v>10.8</c:v>
                </c:pt>
                <c:pt idx="562">
                  <c:v>15.2</c:v>
                </c:pt>
                <c:pt idx="563">
                  <c:v>16</c:v>
                </c:pt>
                <c:pt idx="564">
                  <c:v>24.6</c:v>
                </c:pt>
                <c:pt idx="565">
                  <c:v>21.4</c:v>
                </c:pt>
                <c:pt idx="566">
                  <c:v>1.8</c:v>
                </c:pt>
                <c:pt idx="567">
                  <c:v>13.8</c:v>
                </c:pt>
                <c:pt idx="568">
                  <c:v>-1</c:v>
                </c:pt>
                <c:pt idx="569">
                  <c:v>-4</c:v>
                </c:pt>
                <c:pt idx="570">
                  <c:v>-5.6</c:v>
                </c:pt>
                <c:pt idx="571">
                  <c:v>6.2</c:v>
                </c:pt>
                <c:pt idx="572">
                  <c:v>13.2</c:v>
                </c:pt>
                <c:pt idx="573">
                  <c:v>19.600000000000001</c:v>
                </c:pt>
                <c:pt idx="574">
                  <c:v>2.2000000000000002</c:v>
                </c:pt>
                <c:pt idx="575">
                  <c:v>6.2</c:v>
                </c:pt>
                <c:pt idx="576">
                  <c:v>11.6</c:v>
                </c:pt>
                <c:pt idx="577">
                  <c:v>9.1999999999999993</c:v>
                </c:pt>
                <c:pt idx="578">
                  <c:v>1.6</c:v>
                </c:pt>
                <c:pt idx="579">
                  <c:v>12.4</c:v>
                </c:pt>
                <c:pt idx="580">
                  <c:v>12.4</c:v>
                </c:pt>
                <c:pt idx="581">
                  <c:v>17.600000000000001</c:v>
                </c:pt>
                <c:pt idx="582">
                  <c:v>6.2</c:v>
                </c:pt>
                <c:pt idx="583">
                  <c:v>-9</c:v>
                </c:pt>
                <c:pt idx="584">
                  <c:v>-0.4</c:v>
                </c:pt>
                <c:pt idx="585">
                  <c:v>8.1999999999999993</c:v>
                </c:pt>
                <c:pt idx="586">
                  <c:v>17.600000000000001</c:v>
                </c:pt>
                <c:pt idx="587">
                  <c:v>3.6</c:v>
                </c:pt>
                <c:pt idx="588">
                  <c:v>6</c:v>
                </c:pt>
                <c:pt idx="589">
                  <c:v>8.6</c:v>
                </c:pt>
                <c:pt idx="590">
                  <c:v>2.6</c:v>
                </c:pt>
                <c:pt idx="591">
                  <c:v>0.6</c:v>
                </c:pt>
                <c:pt idx="592">
                  <c:v>6.2</c:v>
                </c:pt>
                <c:pt idx="593">
                  <c:v>-3</c:v>
                </c:pt>
                <c:pt idx="594">
                  <c:v>4.8</c:v>
                </c:pt>
                <c:pt idx="595">
                  <c:v>0.4</c:v>
                </c:pt>
                <c:pt idx="596">
                  <c:v>12.2</c:v>
                </c:pt>
                <c:pt idx="597">
                  <c:v>22.4</c:v>
                </c:pt>
                <c:pt idx="598">
                  <c:v>5.8</c:v>
                </c:pt>
                <c:pt idx="599">
                  <c:v>-4.8</c:v>
                </c:pt>
                <c:pt idx="600">
                  <c:v>14.8</c:v>
                </c:pt>
                <c:pt idx="601">
                  <c:v>3</c:v>
                </c:pt>
                <c:pt idx="602">
                  <c:v>5</c:v>
                </c:pt>
                <c:pt idx="603">
                  <c:v>-7.2</c:v>
                </c:pt>
                <c:pt idx="604">
                  <c:v>-1.4</c:v>
                </c:pt>
                <c:pt idx="605">
                  <c:v>13.2</c:v>
                </c:pt>
                <c:pt idx="606">
                  <c:v>7.6</c:v>
                </c:pt>
                <c:pt idx="607">
                  <c:v>17.600000000000001</c:v>
                </c:pt>
                <c:pt idx="608">
                  <c:v>-1.8</c:v>
                </c:pt>
                <c:pt idx="609">
                  <c:v>10.199999999999999</c:v>
                </c:pt>
                <c:pt idx="610">
                  <c:v>9.6</c:v>
                </c:pt>
                <c:pt idx="611">
                  <c:v>18.399999999999999</c:v>
                </c:pt>
                <c:pt idx="612">
                  <c:v>15.4</c:v>
                </c:pt>
                <c:pt idx="613">
                  <c:v>17.399999999999999</c:v>
                </c:pt>
                <c:pt idx="614">
                  <c:v>11.6</c:v>
                </c:pt>
                <c:pt idx="615">
                  <c:v>4.2</c:v>
                </c:pt>
                <c:pt idx="616">
                  <c:v>9.1999999999999993</c:v>
                </c:pt>
                <c:pt idx="617">
                  <c:v>0.6</c:v>
                </c:pt>
                <c:pt idx="618">
                  <c:v>0.6</c:v>
                </c:pt>
                <c:pt idx="619">
                  <c:v>12.2</c:v>
                </c:pt>
                <c:pt idx="620">
                  <c:v>-6</c:v>
                </c:pt>
                <c:pt idx="621">
                  <c:v>2.6</c:v>
                </c:pt>
                <c:pt idx="622">
                  <c:v>12.4</c:v>
                </c:pt>
                <c:pt idx="623">
                  <c:v>-6.4</c:v>
                </c:pt>
                <c:pt idx="624">
                  <c:v>6.2</c:v>
                </c:pt>
                <c:pt idx="625">
                  <c:v>17.8</c:v>
                </c:pt>
                <c:pt idx="626">
                  <c:v>4.8</c:v>
                </c:pt>
                <c:pt idx="627">
                  <c:v>13.4</c:v>
                </c:pt>
                <c:pt idx="628">
                  <c:v>19</c:v>
                </c:pt>
                <c:pt idx="629">
                  <c:v>17</c:v>
                </c:pt>
                <c:pt idx="630">
                  <c:v>0.8</c:v>
                </c:pt>
                <c:pt idx="631">
                  <c:v>-5.2</c:v>
                </c:pt>
                <c:pt idx="632">
                  <c:v>16.8</c:v>
                </c:pt>
                <c:pt idx="633">
                  <c:v>5.6</c:v>
                </c:pt>
                <c:pt idx="634">
                  <c:v>2.6</c:v>
                </c:pt>
                <c:pt idx="635">
                  <c:v>6.6</c:v>
                </c:pt>
                <c:pt idx="636">
                  <c:v>16.399999999999999</c:v>
                </c:pt>
                <c:pt idx="637">
                  <c:v>13.2</c:v>
                </c:pt>
                <c:pt idx="638">
                  <c:v>13.2</c:v>
                </c:pt>
                <c:pt idx="639">
                  <c:v>8.1999999999999993</c:v>
                </c:pt>
                <c:pt idx="640">
                  <c:v>10.4</c:v>
                </c:pt>
                <c:pt idx="641">
                  <c:v>4.8</c:v>
                </c:pt>
                <c:pt idx="642">
                  <c:v>4.4000000000000004</c:v>
                </c:pt>
                <c:pt idx="643">
                  <c:v>4.2</c:v>
                </c:pt>
                <c:pt idx="644">
                  <c:v>-0.8</c:v>
                </c:pt>
                <c:pt idx="645">
                  <c:v>1.8</c:v>
                </c:pt>
                <c:pt idx="646">
                  <c:v>18.2</c:v>
                </c:pt>
                <c:pt idx="647">
                  <c:v>9.8000000000000007</c:v>
                </c:pt>
                <c:pt idx="648">
                  <c:v>8</c:v>
                </c:pt>
                <c:pt idx="649">
                  <c:v>-4</c:v>
                </c:pt>
                <c:pt idx="650">
                  <c:v>13.8</c:v>
                </c:pt>
                <c:pt idx="651">
                  <c:v>-2</c:v>
                </c:pt>
                <c:pt idx="652">
                  <c:v>-6.2</c:v>
                </c:pt>
                <c:pt idx="653">
                  <c:v>15</c:v>
                </c:pt>
                <c:pt idx="654">
                  <c:v>8.4</c:v>
                </c:pt>
                <c:pt idx="655">
                  <c:v>14.2</c:v>
                </c:pt>
                <c:pt idx="656">
                  <c:v>0.4</c:v>
                </c:pt>
                <c:pt idx="657">
                  <c:v>-18.399999999999999</c:v>
                </c:pt>
                <c:pt idx="658">
                  <c:v>6.8</c:v>
                </c:pt>
                <c:pt idx="659">
                  <c:v>7.2</c:v>
                </c:pt>
                <c:pt idx="660">
                  <c:v>-11</c:v>
                </c:pt>
                <c:pt idx="661">
                  <c:v>-0.4</c:v>
                </c:pt>
                <c:pt idx="662">
                  <c:v>-1.8</c:v>
                </c:pt>
                <c:pt idx="663">
                  <c:v>-0.6</c:v>
                </c:pt>
                <c:pt idx="664">
                  <c:v>-17</c:v>
                </c:pt>
                <c:pt idx="665">
                  <c:v>12.4</c:v>
                </c:pt>
                <c:pt idx="666">
                  <c:v>9.6</c:v>
                </c:pt>
                <c:pt idx="667">
                  <c:v>-2</c:v>
                </c:pt>
                <c:pt idx="668">
                  <c:v>-10.199999999999999</c:v>
                </c:pt>
                <c:pt idx="669">
                  <c:v>-13.2</c:v>
                </c:pt>
                <c:pt idx="670">
                  <c:v>17.8</c:v>
                </c:pt>
                <c:pt idx="671">
                  <c:v>8.8000000000000007</c:v>
                </c:pt>
                <c:pt idx="672">
                  <c:v>-5.2</c:v>
                </c:pt>
                <c:pt idx="673">
                  <c:v>4.8</c:v>
                </c:pt>
                <c:pt idx="674">
                  <c:v>7</c:v>
                </c:pt>
                <c:pt idx="675">
                  <c:v>-5.6</c:v>
                </c:pt>
                <c:pt idx="676">
                  <c:v>-6.2</c:v>
                </c:pt>
                <c:pt idx="677">
                  <c:v>-25.6</c:v>
                </c:pt>
                <c:pt idx="678">
                  <c:v>-3.4</c:v>
                </c:pt>
                <c:pt idx="679">
                  <c:v>-1.4</c:v>
                </c:pt>
                <c:pt idx="680">
                  <c:v>-3.6</c:v>
                </c:pt>
                <c:pt idx="681">
                  <c:v>-19.600000000000001</c:v>
                </c:pt>
                <c:pt idx="682">
                  <c:v>3.4</c:v>
                </c:pt>
                <c:pt idx="683">
                  <c:v>-8.6</c:v>
                </c:pt>
                <c:pt idx="684">
                  <c:v>-11</c:v>
                </c:pt>
                <c:pt idx="685">
                  <c:v>-29.2</c:v>
                </c:pt>
                <c:pt idx="686">
                  <c:v>-7.6</c:v>
                </c:pt>
                <c:pt idx="687">
                  <c:v>-7.2</c:v>
                </c:pt>
                <c:pt idx="688">
                  <c:v>-6</c:v>
                </c:pt>
                <c:pt idx="689">
                  <c:v>0.6</c:v>
                </c:pt>
                <c:pt idx="690">
                  <c:v>4.2</c:v>
                </c:pt>
                <c:pt idx="691">
                  <c:v>2.8</c:v>
                </c:pt>
                <c:pt idx="692">
                  <c:v>0.2</c:v>
                </c:pt>
                <c:pt idx="693">
                  <c:v>-8.8000000000000007</c:v>
                </c:pt>
                <c:pt idx="694">
                  <c:v>0.4</c:v>
                </c:pt>
                <c:pt idx="695">
                  <c:v>1.6</c:v>
                </c:pt>
                <c:pt idx="696">
                  <c:v>-8.1999999999999993</c:v>
                </c:pt>
                <c:pt idx="697">
                  <c:v>-2.2000000000000002</c:v>
                </c:pt>
                <c:pt idx="698">
                  <c:v>10.199999999999999</c:v>
                </c:pt>
                <c:pt idx="699">
                  <c:v>-1.6</c:v>
                </c:pt>
                <c:pt idx="700">
                  <c:v>-3.4</c:v>
                </c:pt>
                <c:pt idx="701">
                  <c:v>0.2</c:v>
                </c:pt>
                <c:pt idx="702">
                  <c:v>13.2</c:v>
                </c:pt>
                <c:pt idx="703">
                  <c:v>-0.6</c:v>
                </c:pt>
                <c:pt idx="704">
                  <c:v>0.6</c:v>
                </c:pt>
                <c:pt idx="705">
                  <c:v>2.6</c:v>
                </c:pt>
                <c:pt idx="706">
                  <c:v>-4.8</c:v>
                </c:pt>
                <c:pt idx="707">
                  <c:v>-7</c:v>
                </c:pt>
                <c:pt idx="708">
                  <c:v>-1</c:v>
                </c:pt>
                <c:pt idx="709">
                  <c:v>5.4</c:v>
                </c:pt>
                <c:pt idx="710">
                  <c:v>1</c:v>
                </c:pt>
                <c:pt idx="711">
                  <c:v>2.4</c:v>
                </c:pt>
                <c:pt idx="712">
                  <c:v>-11.8</c:v>
                </c:pt>
                <c:pt idx="713">
                  <c:v>-8</c:v>
                </c:pt>
                <c:pt idx="714">
                  <c:v>-16.399999999999999</c:v>
                </c:pt>
                <c:pt idx="715">
                  <c:v>-5</c:v>
                </c:pt>
                <c:pt idx="716">
                  <c:v>4.4000000000000004</c:v>
                </c:pt>
                <c:pt idx="717">
                  <c:v>-4.4000000000000004</c:v>
                </c:pt>
                <c:pt idx="718">
                  <c:v>-17.8</c:v>
                </c:pt>
                <c:pt idx="719">
                  <c:v>3</c:v>
                </c:pt>
                <c:pt idx="720">
                  <c:v>15.2</c:v>
                </c:pt>
                <c:pt idx="721">
                  <c:v>-1.4</c:v>
                </c:pt>
                <c:pt idx="722">
                  <c:v>0.4</c:v>
                </c:pt>
                <c:pt idx="723">
                  <c:v>-11.6</c:v>
                </c:pt>
                <c:pt idx="724">
                  <c:v>-2.2000000000000002</c:v>
                </c:pt>
                <c:pt idx="725">
                  <c:v>7.8</c:v>
                </c:pt>
                <c:pt idx="726">
                  <c:v>9.1999999999999993</c:v>
                </c:pt>
                <c:pt idx="727">
                  <c:v>-1.6</c:v>
                </c:pt>
                <c:pt idx="728">
                  <c:v>3.4</c:v>
                </c:pt>
                <c:pt idx="729">
                  <c:v>-8.6</c:v>
                </c:pt>
                <c:pt idx="730">
                  <c:v>12.4</c:v>
                </c:pt>
                <c:pt idx="731">
                  <c:v>-4.8</c:v>
                </c:pt>
                <c:pt idx="732">
                  <c:v>-5</c:v>
                </c:pt>
                <c:pt idx="733">
                  <c:v>9.1999999999999993</c:v>
                </c:pt>
                <c:pt idx="734">
                  <c:v>4.2</c:v>
                </c:pt>
                <c:pt idx="735">
                  <c:v>-0.6</c:v>
                </c:pt>
                <c:pt idx="736">
                  <c:v>26.6</c:v>
                </c:pt>
                <c:pt idx="737">
                  <c:v>-0.6</c:v>
                </c:pt>
                <c:pt idx="738">
                  <c:v>-10</c:v>
                </c:pt>
                <c:pt idx="739">
                  <c:v>-4.2</c:v>
                </c:pt>
                <c:pt idx="740">
                  <c:v>-1.2</c:v>
                </c:pt>
                <c:pt idx="741">
                  <c:v>-16</c:v>
                </c:pt>
                <c:pt idx="742">
                  <c:v>1.8</c:v>
                </c:pt>
                <c:pt idx="743">
                  <c:v>11.4</c:v>
                </c:pt>
                <c:pt idx="744">
                  <c:v>-1.8</c:v>
                </c:pt>
                <c:pt idx="745">
                  <c:v>5</c:v>
                </c:pt>
                <c:pt idx="746">
                  <c:v>1.2</c:v>
                </c:pt>
                <c:pt idx="747">
                  <c:v>25.4</c:v>
                </c:pt>
                <c:pt idx="748">
                  <c:v>3.4</c:v>
                </c:pt>
                <c:pt idx="749">
                  <c:v>-2.6</c:v>
                </c:pt>
                <c:pt idx="750">
                  <c:v>-0.6</c:v>
                </c:pt>
                <c:pt idx="751">
                  <c:v>-2.6</c:v>
                </c:pt>
                <c:pt idx="752">
                  <c:v>15.2</c:v>
                </c:pt>
                <c:pt idx="753">
                  <c:v>-3.6</c:v>
                </c:pt>
                <c:pt idx="754">
                  <c:v>18.2</c:v>
                </c:pt>
                <c:pt idx="755">
                  <c:v>-6.2</c:v>
                </c:pt>
                <c:pt idx="756">
                  <c:v>4.8</c:v>
                </c:pt>
                <c:pt idx="757">
                  <c:v>1.8</c:v>
                </c:pt>
                <c:pt idx="758">
                  <c:v>2.8</c:v>
                </c:pt>
                <c:pt idx="759">
                  <c:v>-1.8</c:v>
                </c:pt>
                <c:pt idx="760">
                  <c:v>12</c:v>
                </c:pt>
                <c:pt idx="761">
                  <c:v>7.4</c:v>
                </c:pt>
                <c:pt idx="762">
                  <c:v>1</c:v>
                </c:pt>
                <c:pt idx="763">
                  <c:v>14.2</c:v>
                </c:pt>
                <c:pt idx="764">
                  <c:v>7.8</c:v>
                </c:pt>
                <c:pt idx="765">
                  <c:v>10.199999999999999</c:v>
                </c:pt>
                <c:pt idx="766">
                  <c:v>-4.8</c:v>
                </c:pt>
                <c:pt idx="767">
                  <c:v>13</c:v>
                </c:pt>
                <c:pt idx="768">
                  <c:v>3.2</c:v>
                </c:pt>
                <c:pt idx="769">
                  <c:v>2.2000000000000002</c:v>
                </c:pt>
                <c:pt idx="770">
                  <c:v>1.6</c:v>
                </c:pt>
                <c:pt idx="771">
                  <c:v>-3</c:v>
                </c:pt>
                <c:pt idx="772">
                  <c:v>5.4</c:v>
                </c:pt>
                <c:pt idx="773">
                  <c:v>2.2000000000000002</c:v>
                </c:pt>
                <c:pt idx="774">
                  <c:v>-2.8</c:v>
                </c:pt>
                <c:pt idx="775">
                  <c:v>-1.2</c:v>
                </c:pt>
                <c:pt idx="776">
                  <c:v>4.8</c:v>
                </c:pt>
                <c:pt idx="777">
                  <c:v>12.6</c:v>
                </c:pt>
                <c:pt idx="778">
                  <c:v>-7.8</c:v>
                </c:pt>
                <c:pt idx="779">
                  <c:v>1.4</c:v>
                </c:pt>
                <c:pt idx="780">
                  <c:v>8.6</c:v>
                </c:pt>
                <c:pt idx="781">
                  <c:v>-2.4</c:v>
                </c:pt>
                <c:pt idx="782">
                  <c:v>3</c:v>
                </c:pt>
                <c:pt idx="783">
                  <c:v>-8.8000000000000007</c:v>
                </c:pt>
                <c:pt idx="784">
                  <c:v>2</c:v>
                </c:pt>
                <c:pt idx="785">
                  <c:v>-2.6</c:v>
                </c:pt>
                <c:pt idx="786">
                  <c:v>1.4</c:v>
                </c:pt>
                <c:pt idx="787">
                  <c:v>-3.2</c:v>
                </c:pt>
                <c:pt idx="788">
                  <c:v>-8.8000000000000007</c:v>
                </c:pt>
                <c:pt idx="789">
                  <c:v>2.6</c:v>
                </c:pt>
                <c:pt idx="790">
                  <c:v>-6</c:v>
                </c:pt>
                <c:pt idx="791">
                  <c:v>-1.6</c:v>
                </c:pt>
                <c:pt idx="792">
                  <c:v>-3</c:v>
                </c:pt>
                <c:pt idx="793">
                  <c:v>1.4</c:v>
                </c:pt>
                <c:pt idx="794">
                  <c:v>-5.4</c:v>
                </c:pt>
                <c:pt idx="795">
                  <c:v>0.4</c:v>
                </c:pt>
                <c:pt idx="796">
                  <c:v>-0.6</c:v>
                </c:pt>
                <c:pt idx="797">
                  <c:v>2</c:v>
                </c:pt>
                <c:pt idx="798">
                  <c:v>2.4</c:v>
                </c:pt>
                <c:pt idx="799">
                  <c:v>2.6</c:v>
                </c:pt>
                <c:pt idx="800">
                  <c:v>3.6</c:v>
                </c:pt>
                <c:pt idx="801">
                  <c:v>8</c:v>
                </c:pt>
                <c:pt idx="802">
                  <c:v>-12.6</c:v>
                </c:pt>
                <c:pt idx="803">
                  <c:v>7.2</c:v>
                </c:pt>
                <c:pt idx="804">
                  <c:v>-0.8</c:v>
                </c:pt>
                <c:pt idx="805">
                  <c:v>0.8</c:v>
                </c:pt>
                <c:pt idx="806">
                  <c:v>-2.8</c:v>
                </c:pt>
                <c:pt idx="807">
                  <c:v>2.2000000000000002</c:v>
                </c:pt>
                <c:pt idx="808">
                  <c:v>-5.6</c:v>
                </c:pt>
                <c:pt idx="809">
                  <c:v>10.6</c:v>
                </c:pt>
                <c:pt idx="810">
                  <c:v>2</c:v>
                </c:pt>
                <c:pt idx="811">
                  <c:v>-0.8</c:v>
                </c:pt>
                <c:pt idx="812">
                  <c:v>1.6</c:v>
                </c:pt>
                <c:pt idx="813">
                  <c:v>1.6</c:v>
                </c:pt>
                <c:pt idx="814">
                  <c:v>-5.2</c:v>
                </c:pt>
                <c:pt idx="815">
                  <c:v>-2.8</c:v>
                </c:pt>
                <c:pt idx="816">
                  <c:v>-10</c:v>
                </c:pt>
                <c:pt idx="817">
                  <c:v>-4.8</c:v>
                </c:pt>
                <c:pt idx="818">
                  <c:v>7</c:v>
                </c:pt>
                <c:pt idx="819">
                  <c:v>12</c:v>
                </c:pt>
                <c:pt idx="820">
                  <c:v>3</c:v>
                </c:pt>
                <c:pt idx="821">
                  <c:v>-8.8000000000000007</c:v>
                </c:pt>
                <c:pt idx="822">
                  <c:v>8.6</c:v>
                </c:pt>
                <c:pt idx="823">
                  <c:v>-5.6</c:v>
                </c:pt>
                <c:pt idx="824">
                  <c:v>6.4</c:v>
                </c:pt>
                <c:pt idx="825">
                  <c:v>6.4</c:v>
                </c:pt>
                <c:pt idx="826">
                  <c:v>12.8</c:v>
                </c:pt>
                <c:pt idx="827">
                  <c:v>1.6</c:v>
                </c:pt>
                <c:pt idx="828">
                  <c:v>-9.6</c:v>
                </c:pt>
                <c:pt idx="829">
                  <c:v>-4.4000000000000004</c:v>
                </c:pt>
                <c:pt idx="830">
                  <c:v>1.6</c:v>
                </c:pt>
                <c:pt idx="831">
                  <c:v>-6.2</c:v>
                </c:pt>
                <c:pt idx="832">
                  <c:v>-1</c:v>
                </c:pt>
                <c:pt idx="833">
                  <c:v>-11.6</c:v>
                </c:pt>
                <c:pt idx="834">
                  <c:v>-2.8</c:v>
                </c:pt>
                <c:pt idx="835">
                  <c:v>18.600000000000001</c:v>
                </c:pt>
                <c:pt idx="836">
                  <c:v>3</c:v>
                </c:pt>
                <c:pt idx="837">
                  <c:v>6.8</c:v>
                </c:pt>
                <c:pt idx="838">
                  <c:v>9</c:v>
                </c:pt>
                <c:pt idx="839">
                  <c:v>20.399999999999999</c:v>
                </c:pt>
                <c:pt idx="840">
                  <c:v>-0.8</c:v>
                </c:pt>
                <c:pt idx="841">
                  <c:v>7.8</c:v>
                </c:pt>
                <c:pt idx="842">
                  <c:v>8.4</c:v>
                </c:pt>
                <c:pt idx="843">
                  <c:v>6.2</c:v>
                </c:pt>
                <c:pt idx="844">
                  <c:v>7.2</c:v>
                </c:pt>
                <c:pt idx="845">
                  <c:v>15</c:v>
                </c:pt>
                <c:pt idx="846">
                  <c:v>8.6</c:v>
                </c:pt>
                <c:pt idx="847">
                  <c:v>-13</c:v>
                </c:pt>
                <c:pt idx="848">
                  <c:v>2.2000000000000002</c:v>
                </c:pt>
                <c:pt idx="849">
                  <c:v>17</c:v>
                </c:pt>
                <c:pt idx="850">
                  <c:v>-4.2</c:v>
                </c:pt>
                <c:pt idx="851">
                  <c:v>-2.4</c:v>
                </c:pt>
                <c:pt idx="852">
                  <c:v>5</c:v>
                </c:pt>
                <c:pt idx="853">
                  <c:v>5.6</c:v>
                </c:pt>
                <c:pt idx="854">
                  <c:v>8.4</c:v>
                </c:pt>
                <c:pt idx="855">
                  <c:v>8.4</c:v>
                </c:pt>
                <c:pt idx="856">
                  <c:v>9.4</c:v>
                </c:pt>
                <c:pt idx="857">
                  <c:v>17.399999999999999</c:v>
                </c:pt>
                <c:pt idx="858">
                  <c:v>5</c:v>
                </c:pt>
                <c:pt idx="859">
                  <c:v>0.4</c:v>
                </c:pt>
                <c:pt idx="860">
                  <c:v>5.2</c:v>
                </c:pt>
                <c:pt idx="861">
                  <c:v>-1.6</c:v>
                </c:pt>
                <c:pt idx="862">
                  <c:v>-4.8</c:v>
                </c:pt>
                <c:pt idx="863">
                  <c:v>19.8</c:v>
                </c:pt>
                <c:pt idx="864">
                  <c:v>15</c:v>
                </c:pt>
                <c:pt idx="865">
                  <c:v>3.2</c:v>
                </c:pt>
                <c:pt idx="866">
                  <c:v>3.2</c:v>
                </c:pt>
                <c:pt idx="867">
                  <c:v>1.4</c:v>
                </c:pt>
                <c:pt idx="868">
                  <c:v>0.2</c:v>
                </c:pt>
                <c:pt idx="869">
                  <c:v>0.2</c:v>
                </c:pt>
                <c:pt idx="870">
                  <c:v>22.2</c:v>
                </c:pt>
                <c:pt idx="871">
                  <c:v>0.8</c:v>
                </c:pt>
                <c:pt idx="872">
                  <c:v>-7.2</c:v>
                </c:pt>
                <c:pt idx="873">
                  <c:v>9</c:v>
                </c:pt>
                <c:pt idx="874">
                  <c:v>12.2</c:v>
                </c:pt>
                <c:pt idx="875">
                  <c:v>5</c:v>
                </c:pt>
                <c:pt idx="876">
                  <c:v>3.6</c:v>
                </c:pt>
                <c:pt idx="877">
                  <c:v>-3</c:v>
                </c:pt>
                <c:pt idx="878">
                  <c:v>23</c:v>
                </c:pt>
                <c:pt idx="879">
                  <c:v>-1.2</c:v>
                </c:pt>
                <c:pt idx="880">
                  <c:v>18.8</c:v>
                </c:pt>
                <c:pt idx="881">
                  <c:v>5</c:v>
                </c:pt>
                <c:pt idx="882">
                  <c:v>-6</c:v>
                </c:pt>
                <c:pt idx="883">
                  <c:v>-0.4</c:v>
                </c:pt>
                <c:pt idx="884">
                  <c:v>3.4</c:v>
                </c:pt>
                <c:pt idx="885">
                  <c:v>-0.2</c:v>
                </c:pt>
                <c:pt idx="886">
                  <c:v>-4.2</c:v>
                </c:pt>
                <c:pt idx="887">
                  <c:v>-8.4</c:v>
                </c:pt>
                <c:pt idx="888">
                  <c:v>0.8</c:v>
                </c:pt>
                <c:pt idx="889">
                  <c:v>-1</c:v>
                </c:pt>
                <c:pt idx="890">
                  <c:v>-4.8</c:v>
                </c:pt>
                <c:pt idx="891">
                  <c:v>-3</c:v>
                </c:pt>
                <c:pt idx="892">
                  <c:v>-4.2</c:v>
                </c:pt>
                <c:pt idx="893">
                  <c:v>2.2000000000000002</c:v>
                </c:pt>
                <c:pt idx="894">
                  <c:v>-1.4</c:v>
                </c:pt>
                <c:pt idx="895">
                  <c:v>12</c:v>
                </c:pt>
                <c:pt idx="896">
                  <c:v>11.8</c:v>
                </c:pt>
                <c:pt idx="897">
                  <c:v>-1</c:v>
                </c:pt>
                <c:pt idx="898">
                  <c:v>-0.8</c:v>
                </c:pt>
                <c:pt idx="899">
                  <c:v>5.2</c:v>
                </c:pt>
                <c:pt idx="900">
                  <c:v>6.8</c:v>
                </c:pt>
                <c:pt idx="901">
                  <c:v>-1.2</c:v>
                </c:pt>
                <c:pt idx="902">
                  <c:v>-3.4</c:v>
                </c:pt>
                <c:pt idx="903">
                  <c:v>-3.4</c:v>
                </c:pt>
                <c:pt idx="904">
                  <c:v>-6</c:v>
                </c:pt>
                <c:pt idx="905">
                  <c:v>-2.4</c:v>
                </c:pt>
                <c:pt idx="906">
                  <c:v>-0.8</c:v>
                </c:pt>
                <c:pt idx="907">
                  <c:v>8</c:v>
                </c:pt>
                <c:pt idx="908">
                  <c:v>-0.8</c:v>
                </c:pt>
                <c:pt idx="909">
                  <c:v>0.4</c:v>
                </c:pt>
                <c:pt idx="910">
                  <c:v>-8.6</c:v>
                </c:pt>
                <c:pt idx="911">
                  <c:v>10.4</c:v>
                </c:pt>
                <c:pt idx="912">
                  <c:v>3.4</c:v>
                </c:pt>
                <c:pt idx="913">
                  <c:v>-1.6</c:v>
                </c:pt>
                <c:pt idx="914">
                  <c:v>-0.2</c:v>
                </c:pt>
                <c:pt idx="915">
                  <c:v>-2.4</c:v>
                </c:pt>
                <c:pt idx="916">
                  <c:v>-4.8</c:v>
                </c:pt>
                <c:pt idx="917">
                  <c:v>4.8</c:v>
                </c:pt>
                <c:pt idx="918">
                  <c:v>5.8</c:v>
                </c:pt>
                <c:pt idx="919">
                  <c:v>6.6</c:v>
                </c:pt>
                <c:pt idx="920">
                  <c:v>-2.4</c:v>
                </c:pt>
                <c:pt idx="921">
                  <c:v>-4</c:v>
                </c:pt>
                <c:pt idx="922">
                  <c:v>3.4</c:v>
                </c:pt>
                <c:pt idx="923">
                  <c:v>15.2</c:v>
                </c:pt>
                <c:pt idx="924">
                  <c:v>-1.6</c:v>
                </c:pt>
                <c:pt idx="925">
                  <c:v>-4.4000000000000004</c:v>
                </c:pt>
                <c:pt idx="926">
                  <c:v>-10.8</c:v>
                </c:pt>
                <c:pt idx="927">
                  <c:v>-7.4</c:v>
                </c:pt>
                <c:pt idx="928">
                  <c:v>-0.8</c:v>
                </c:pt>
                <c:pt idx="929">
                  <c:v>-5.2</c:v>
                </c:pt>
                <c:pt idx="930">
                  <c:v>-8.1999999999999993</c:v>
                </c:pt>
                <c:pt idx="931">
                  <c:v>-6.6</c:v>
                </c:pt>
                <c:pt idx="932">
                  <c:v>5.4</c:v>
                </c:pt>
                <c:pt idx="933">
                  <c:v>2</c:v>
                </c:pt>
                <c:pt idx="934">
                  <c:v>-6</c:v>
                </c:pt>
                <c:pt idx="935">
                  <c:v>-5</c:v>
                </c:pt>
                <c:pt idx="936">
                  <c:v>-2.4</c:v>
                </c:pt>
                <c:pt idx="937">
                  <c:v>-11</c:v>
                </c:pt>
                <c:pt idx="938">
                  <c:v>-1.4</c:v>
                </c:pt>
                <c:pt idx="939">
                  <c:v>-3.8</c:v>
                </c:pt>
                <c:pt idx="940">
                  <c:v>-1</c:v>
                </c:pt>
                <c:pt idx="941">
                  <c:v>-6.6</c:v>
                </c:pt>
                <c:pt idx="942">
                  <c:v>-2.4</c:v>
                </c:pt>
                <c:pt idx="943">
                  <c:v>-2.8</c:v>
                </c:pt>
                <c:pt idx="944">
                  <c:v>2.4</c:v>
                </c:pt>
                <c:pt idx="945">
                  <c:v>-0.6</c:v>
                </c:pt>
                <c:pt idx="946">
                  <c:v>15.2</c:v>
                </c:pt>
                <c:pt idx="947">
                  <c:v>-1.2</c:v>
                </c:pt>
                <c:pt idx="948">
                  <c:v>9</c:v>
                </c:pt>
                <c:pt idx="949">
                  <c:v>-2</c:v>
                </c:pt>
                <c:pt idx="950">
                  <c:v>-8</c:v>
                </c:pt>
                <c:pt idx="951">
                  <c:v>-4.5999999999999996</c:v>
                </c:pt>
                <c:pt idx="952">
                  <c:v>4.2</c:v>
                </c:pt>
                <c:pt idx="953">
                  <c:v>6</c:v>
                </c:pt>
                <c:pt idx="954">
                  <c:v>8</c:v>
                </c:pt>
                <c:pt idx="955">
                  <c:v>-6.6</c:v>
                </c:pt>
                <c:pt idx="956">
                  <c:v>3.6</c:v>
                </c:pt>
                <c:pt idx="957">
                  <c:v>2.2000000000000002</c:v>
                </c:pt>
                <c:pt idx="958">
                  <c:v>-1.2</c:v>
                </c:pt>
                <c:pt idx="959">
                  <c:v>-1.6</c:v>
                </c:pt>
                <c:pt idx="960">
                  <c:v>12.6</c:v>
                </c:pt>
                <c:pt idx="961">
                  <c:v>16</c:v>
                </c:pt>
                <c:pt idx="962">
                  <c:v>15.6</c:v>
                </c:pt>
                <c:pt idx="963">
                  <c:v>4.2</c:v>
                </c:pt>
                <c:pt idx="964">
                  <c:v>1.4</c:v>
                </c:pt>
                <c:pt idx="965">
                  <c:v>-1</c:v>
                </c:pt>
                <c:pt idx="966">
                  <c:v>7</c:v>
                </c:pt>
                <c:pt idx="967">
                  <c:v>-7.8</c:v>
                </c:pt>
                <c:pt idx="968">
                  <c:v>17.2</c:v>
                </c:pt>
                <c:pt idx="969">
                  <c:v>-1.6</c:v>
                </c:pt>
                <c:pt idx="970">
                  <c:v>6.2</c:v>
                </c:pt>
                <c:pt idx="971">
                  <c:v>9.8000000000000007</c:v>
                </c:pt>
                <c:pt idx="972">
                  <c:v>1.6</c:v>
                </c:pt>
                <c:pt idx="973">
                  <c:v>11.8</c:v>
                </c:pt>
                <c:pt idx="974">
                  <c:v>-4</c:v>
                </c:pt>
                <c:pt idx="975">
                  <c:v>14.4</c:v>
                </c:pt>
                <c:pt idx="976">
                  <c:v>-0.8</c:v>
                </c:pt>
                <c:pt idx="977">
                  <c:v>9.4</c:v>
                </c:pt>
                <c:pt idx="978">
                  <c:v>7.4</c:v>
                </c:pt>
                <c:pt idx="979">
                  <c:v>1.2</c:v>
                </c:pt>
                <c:pt idx="980">
                  <c:v>11</c:v>
                </c:pt>
                <c:pt idx="981">
                  <c:v>5.4</c:v>
                </c:pt>
                <c:pt idx="982">
                  <c:v>-5.2</c:v>
                </c:pt>
                <c:pt idx="983">
                  <c:v>-8</c:v>
                </c:pt>
                <c:pt idx="984">
                  <c:v>3.6</c:v>
                </c:pt>
                <c:pt idx="985">
                  <c:v>7.6</c:v>
                </c:pt>
                <c:pt idx="986">
                  <c:v>8.1999999999999993</c:v>
                </c:pt>
                <c:pt idx="987">
                  <c:v>6.8</c:v>
                </c:pt>
                <c:pt idx="988">
                  <c:v>-13.6</c:v>
                </c:pt>
                <c:pt idx="989">
                  <c:v>0.4</c:v>
                </c:pt>
                <c:pt idx="990">
                  <c:v>10</c:v>
                </c:pt>
                <c:pt idx="991">
                  <c:v>19.2</c:v>
                </c:pt>
                <c:pt idx="992">
                  <c:v>0.2</c:v>
                </c:pt>
                <c:pt idx="993">
                  <c:v>-7.8</c:v>
                </c:pt>
                <c:pt idx="994">
                  <c:v>7.6</c:v>
                </c:pt>
                <c:pt idx="995">
                  <c:v>-0.8</c:v>
                </c:pt>
                <c:pt idx="996">
                  <c:v>3.4</c:v>
                </c:pt>
                <c:pt idx="997">
                  <c:v>1</c:v>
                </c:pt>
                <c:pt idx="998">
                  <c:v>3.4</c:v>
                </c:pt>
                <c:pt idx="999">
                  <c:v>3.6</c:v>
                </c:pt>
                <c:pt idx="1000">
                  <c:v>-5.4</c:v>
                </c:pt>
                <c:pt idx="1001">
                  <c:v>5</c:v>
                </c:pt>
                <c:pt idx="1002">
                  <c:v>1.6</c:v>
                </c:pt>
                <c:pt idx="1003">
                  <c:v>-4.8</c:v>
                </c:pt>
                <c:pt idx="1004">
                  <c:v>6.2</c:v>
                </c:pt>
                <c:pt idx="1005">
                  <c:v>7</c:v>
                </c:pt>
                <c:pt idx="1006">
                  <c:v>-0.2</c:v>
                </c:pt>
                <c:pt idx="1007">
                  <c:v>17.600000000000001</c:v>
                </c:pt>
                <c:pt idx="1008">
                  <c:v>-12.6</c:v>
                </c:pt>
                <c:pt idx="1009">
                  <c:v>6.6</c:v>
                </c:pt>
                <c:pt idx="1010">
                  <c:v>-1.2</c:v>
                </c:pt>
                <c:pt idx="1011">
                  <c:v>2.8</c:v>
                </c:pt>
                <c:pt idx="1012">
                  <c:v>-8.6</c:v>
                </c:pt>
                <c:pt idx="1013">
                  <c:v>-4.4000000000000004</c:v>
                </c:pt>
                <c:pt idx="1014">
                  <c:v>-2.8</c:v>
                </c:pt>
                <c:pt idx="1015">
                  <c:v>-10.6</c:v>
                </c:pt>
                <c:pt idx="1016">
                  <c:v>7.4</c:v>
                </c:pt>
                <c:pt idx="1017">
                  <c:v>9.6</c:v>
                </c:pt>
                <c:pt idx="1018">
                  <c:v>7.2</c:v>
                </c:pt>
                <c:pt idx="1019">
                  <c:v>3.2</c:v>
                </c:pt>
                <c:pt idx="1020">
                  <c:v>4.8</c:v>
                </c:pt>
                <c:pt idx="1021">
                  <c:v>13.8</c:v>
                </c:pt>
                <c:pt idx="1022">
                  <c:v>7</c:v>
                </c:pt>
                <c:pt idx="1023">
                  <c:v>13</c:v>
                </c:pt>
                <c:pt idx="1024">
                  <c:v>15.8</c:v>
                </c:pt>
                <c:pt idx="1025">
                  <c:v>10.6</c:v>
                </c:pt>
                <c:pt idx="1026">
                  <c:v>17.399999999999999</c:v>
                </c:pt>
                <c:pt idx="1027">
                  <c:v>14.2</c:v>
                </c:pt>
                <c:pt idx="1028">
                  <c:v>5</c:v>
                </c:pt>
                <c:pt idx="1029">
                  <c:v>19.600000000000001</c:v>
                </c:pt>
                <c:pt idx="1030">
                  <c:v>4.4000000000000004</c:v>
                </c:pt>
                <c:pt idx="1031">
                  <c:v>8.8000000000000007</c:v>
                </c:pt>
                <c:pt idx="1032">
                  <c:v>22.2</c:v>
                </c:pt>
                <c:pt idx="1033">
                  <c:v>14.2</c:v>
                </c:pt>
                <c:pt idx="1034">
                  <c:v>17.2</c:v>
                </c:pt>
                <c:pt idx="1035">
                  <c:v>1.6</c:v>
                </c:pt>
              </c:numCache>
            </c:numRef>
          </c:val>
          <c:smooth val="0"/>
          <c:extLst>
            <c:ext xmlns:c16="http://schemas.microsoft.com/office/drawing/2014/chart" uri="{C3380CC4-5D6E-409C-BE32-E72D297353CC}">
              <c16:uniqueId val="{00000000-2518-4B2E-97F5-43A3680604BA}"/>
            </c:ext>
          </c:extLst>
        </c:ser>
        <c:ser>
          <c:idx val="1"/>
          <c:order val="1"/>
          <c:tx>
            <c:strRef>
              <c:f>'T2'!$C$3</c:f>
              <c:strCache>
                <c:ptCount val="1"/>
                <c:pt idx="0">
                  <c:v>Excess deaths
7-day rolling average</c:v>
                </c:pt>
              </c:strCache>
            </c:strRef>
          </c:tx>
          <c:spPr>
            <a:ln w="28575" cap="rnd">
              <a:solidFill>
                <a:schemeClr val="accent5">
                  <a:lumMod val="75000"/>
                </a:schemeClr>
              </a:solidFill>
              <a:round/>
            </a:ln>
            <a:effectLst/>
          </c:spPr>
          <c:marker>
            <c:symbol val="none"/>
          </c:marker>
          <c:cat>
            <c:numRef>
              <c:f>'T2'!$A$4:$A$1039</c:f>
              <c:numCache>
                <c:formatCode>d\-mmm\-yy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'T2'!$C$4:$C$1039</c:f>
              <c:numCache>
                <c:formatCode>0.0</c:formatCode>
                <c:ptCount val="1036"/>
                <c:pt idx="3">
                  <c:v>-2.1428571428571428</c:v>
                </c:pt>
                <c:pt idx="4">
                  <c:v>-0.4571428571428568</c:v>
                </c:pt>
                <c:pt idx="5">
                  <c:v>2.8000000000000003</c:v>
                </c:pt>
                <c:pt idx="6">
                  <c:v>3.8571428571428572</c:v>
                </c:pt>
                <c:pt idx="7">
                  <c:v>4.1142857142857148</c:v>
                </c:pt>
                <c:pt idx="8">
                  <c:v>4.8285714285714283</c:v>
                </c:pt>
                <c:pt idx="9">
                  <c:v>4.1714285714285717</c:v>
                </c:pt>
                <c:pt idx="10">
                  <c:v>3.5714285714285716</c:v>
                </c:pt>
                <c:pt idx="11">
                  <c:v>2.4</c:v>
                </c:pt>
                <c:pt idx="12">
                  <c:v>-8.571428571428566E-2</c:v>
                </c:pt>
                <c:pt idx="13">
                  <c:v>0.37142857142857189</c:v>
                </c:pt>
                <c:pt idx="14">
                  <c:v>-0.97142857142857131</c:v>
                </c:pt>
                <c:pt idx="15">
                  <c:v>-2.5428571428571431</c:v>
                </c:pt>
                <c:pt idx="16">
                  <c:v>-2.4</c:v>
                </c:pt>
                <c:pt idx="17">
                  <c:v>-0.79999999999999982</c:v>
                </c:pt>
                <c:pt idx="18">
                  <c:v>-0.94285714285714306</c:v>
                </c:pt>
                <c:pt idx="19">
                  <c:v>-2.8571428571428654E-2</c:v>
                </c:pt>
                <c:pt idx="20">
                  <c:v>1.7142857142857142</c:v>
                </c:pt>
                <c:pt idx="21">
                  <c:v>3.0857142857142854</c:v>
                </c:pt>
                <c:pt idx="22">
                  <c:v>4.4285714285714288</c:v>
                </c:pt>
                <c:pt idx="23">
                  <c:v>6.2571428571428571</c:v>
                </c:pt>
                <c:pt idx="24">
                  <c:v>8.0285714285714285</c:v>
                </c:pt>
                <c:pt idx="25">
                  <c:v>8.1999999999999993</c:v>
                </c:pt>
                <c:pt idx="26">
                  <c:v>10.457142857142856</c:v>
                </c:pt>
                <c:pt idx="27">
                  <c:v>9.5714285714285712</c:v>
                </c:pt>
                <c:pt idx="28">
                  <c:v>8.5428571428571409</c:v>
                </c:pt>
                <c:pt idx="29">
                  <c:v>8.742857142857142</c:v>
                </c:pt>
                <c:pt idx="30">
                  <c:v>11.828571428571427</c:v>
                </c:pt>
                <c:pt idx="31">
                  <c:v>12.2</c:v>
                </c:pt>
                <c:pt idx="32">
                  <c:v>13.771428571428572</c:v>
                </c:pt>
                <c:pt idx="33">
                  <c:v>12.885714285714286</c:v>
                </c:pt>
                <c:pt idx="34">
                  <c:v>14.742857142857144</c:v>
                </c:pt>
                <c:pt idx="35">
                  <c:v>15.885714285714286</c:v>
                </c:pt>
                <c:pt idx="36">
                  <c:v>17.600000000000001</c:v>
                </c:pt>
                <c:pt idx="37">
                  <c:v>19.485714285714288</c:v>
                </c:pt>
                <c:pt idx="38">
                  <c:v>20.828571428571426</c:v>
                </c:pt>
                <c:pt idx="39">
                  <c:v>22.542857142857141</c:v>
                </c:pt>
                <c:pt idx="40">
                  <c:v>22.914285714285715</c:v>
                </c:pt>
                <c:pt idx="41">
                  <c:v>21.485714285714288</c:v>
                </c:pt>
                <c:pt idx="42">
                  <c:v>23</c:v>
                </c:pt>
                <c:pt idx="43">
                  <c:v>23.314285714285717</c:v>
                </c:pt>
                <c:pt idx="44">
                  <c:v>20.085714285714289</c:v>
                </c:pt>
                <c:pt idx="45">
                  <c:v>18.74285714285714</c:v>
                </c:pt>
                <c:pt idx="46">
                  <c:v>19.571428571428566</c:v>
                </c:pt>
                <c:pt idx="47">
                  <c:v>18.885714285714283</c:v>
                </c:pt>
                <c:pt idx="48">
                  <c:v>19.457142857142856</c:v>
                </c:pt>
                <c:pt idx="49">
                  <c:v>19.599999999999998</c:v>
                </c:pt>
                <c:pt idx="50">
                  <c:v>20.028571428571428</c:v>
                </c:pt>
                <c:pt idx="51">
                  <c:v>17.600000000000001</c:v>
                </c:pt>
                <c:pt idx="52">
                  <c:v>17.171428571428571</c:v>
                </c:pt>
                <c:pt idx="53">
                  <c:v>15.857142857142858</c:v>
                </c:pt>
                <c:pt idx="54">
                  <c:v>17.2</c:v>
                </c:pt>
                <c:pt idx="55">
                  <c:v>15.942857142857141</c:v>
                </c:pt>
                <c:pt idx="56">
                  <c:v>14.342857142857143</c:v>
                </c:pt>
                <c:pt idx="57">
                  <c:v>11.542857142857143</c:v>
                </c:pt>
                <c:pt idx="58">
                  <c:v>14.085714285714285</c:v>
                </c:pt>
                <c:pt idx="59">
                  <c:v>12.371428571428572</c:v>
                </c:pt>
                <c:pt idx="60">
                  <c:v>14.342857142857142</c:v>
                </c:pt>
                <c:pt idx="61">
                  <c:v>13.914285714285713</c:v>
                </c:pt>
                <c:pt idx="62">
                  <c:v>14.77142857142857</c:v>
                </c:pt>
                <c:pt idx="63">
                  <c:v>16.25714285714286</c:v>
                </c:pt>
                <c:pt idx="64">
                  <c:v>16.028571428571428</c:v>
                </c:pt>
                <c:pt idx="65">
                  <c:v>12.942857142857145</c:v>
                </c:pt>
                <c:pt idx="66">
                  <c:v>13.171428571428573</c:v>
                </c:pt>
                <c:pt idx="67">
                  <c:v>8.8857142857142843</c:v>
                </c:pt>
                <c:pt idx="68">
                  <c:v>6.9714285714285706</c:v>
                </c:pt>
                <c:pt idx="69">
                  <c:v>5.4571428571428573</c:v>
                </c:pt>
                <c:pt idx="70">
                  <c:v>3</c:v>
                </c:pt>
                <c:pt idx="71">
                  <c:v>5.0857142857142845</c:v>
                </c:pt>
                <c:pt idx="72">
                  <c:v>5.7714285714285714</c:v>
                </c:pt>
                <c:pt idx="73">
                  <c:v>6.6857142857142851</c:v>
                </c:pt>
                <c:pt idx="74">
                  <c:v>7.7714285714285714</c:v>
                </c:pt>
                <c:pt idx="75">
                  <c:v>10.514285714285716</c:v>
                </c:pt>
                <c:pt idx="76">
                  <c:v>10.285714285714286</c:v>
                </c:pt>
                <c:pt idx="77">
                  <c:v>9.3428571428571434</c:v>
                </c:pt>
                <c:pt idx="78">
                  <c:v>7.4285714285714279</c:v>
                </c:pt>
                <c:pt idx="79">
                  <c:v>8.3714285714285701</c:v>
                </c:pt>
                <c:pt idx="80">
                  <c:v>8.6285714285714299</c:v>
                </c:pt>
                <c:pt idx="81">
                  <c:v>6.3999999999999995</c:v>
                </c:pt>
                <c:pt idx="82">
                  <c:v>4.3142857142857149</c:v>
                </c:pt>
                <c:pt idx="83">
                  <c:v>6.3714285714285719</c:v>
                </c:pt>
                <c:pt idx="84">
                  <c:v>8.3142857142857132</c:v>
                </c:pt>
                <c:pt idx="85">
                  <c:v>8.9142857142857146</c:v>
                </c:pt>
                <c:pt idx="86">
                  <c:v>7.9428571428571431</c:v>
                </c:pt>
                <c:pt idx="87">
                  <c:v>5.0857142857142863</c:v>
                </c:pt>
                <c:pt idx="88">
                  <c:v>7.4285714285714288</c:v>
                </c:pt>
                <c:pt idx="89">
                  <c:v>7.5142857142857133</c:v>
                </c:pt>
                <c:pt idx="90">
                  <c:v>4.9142857142857155</c:v>
                </c:pt>
                <c:pt idx="91">
                  <c:v>2.0285714285714285</c:v>
                </c:pt>
                <c:pt idx="92">
                  <c:v>1.9428571428571426</c:v>
                </c:pt>
                <c:pt idx="93">
                  <c:v>1.3142857142857138</c:v>
                </c:pt>
                <c:pt idx="94">
                  <c:v>3.3999999999999995</c:v>
                </c:pt>
                <c:pt idx="95">
                  <c:v>2.1142857142857139</c:v>
                </c:pt>
                <c:pt idx="96">
                  <c:v>0.37142857142857111</c:v>
                </c:pt>
                <c:pt idx="97">
                  <c:v>0.62857142857142811</c:v>
                </c:pt>
                <c:pt idx="98">
                  <c:v>1.5999999999999996</c:v>
                </c:pt>
                <c:pt idx="99">
                  <c:v>5.714285714285678E-2</c:v>
                </c:pt>
                <c:pt idx="100">
                  <c:v>-0.1428571428571431</c:v>
                </c:pt>
                <c:pt idx="101">
                  <c:v>-0.74285714285714277</c:v>
                </c:pt>
                <c:pt idx="102">
                  <c:v>-2.0285714285714285</c:v>
                </c:pt>
                <c:pt idx="103">
                  <c:v>1.0857142857142859</c:v>
                </c:pt>
                <c:pt idx="104">
                  <c:v>1.285714285714286</c:v>
                </c:pt>
                <c:pt idx="105">
                  <c:v>-0.31428571428571395</c:v>
                </c:pt>
                <c:pt idx="106">
                  <c:v>1.485714285714286</c:v>
                </c:pt>
                <c:pt idx="107">
                  <c:v>1.7428571428571433</c:v>
                </c:pt>
                <c:pt idx="108">
                  <c:v>0.60000000000000042</c:v>
                </c:pt>
                <c:pt idx="109">
                  <c:v>0.1428571428571431</c:v>
                </c:pt>
                <c:pt idx="110">
                  <c:v>-0.42857142857142833</c:v>
                </c:pt>
                <c:pt idx="111">
                  <c:v>0.17142857142857157</c:v>
                </c:pt>
                <c:pt idx="112">
                  <c:v>3.6285714285714286</c:v>
                </c:pt>
                <c:pt idx="113">
                  <c:v>1.8857142857142857</c:v>
                </c:pt>
                <c:pt idx="114">
                  <c:v>0.42857142857142855</c:v>
                </c:pt>
                <c:pt idx="115">
                  <c:v>0.54285714285714282</c:v>
                </c:pt>
                <c:pt idx="116">
                  <c:v>0.8857142857142859</c:v>
                </c:pt>
                <c:pt idx="117">
                  <c:v>-1.7428571428571427</c:v>
                </c:pt>
                <c:pt idx="118">
                  <c:v>-1.0571428571428572</c:v>
                </c:pt>
                <c:pt idx="119">
                  <c:v>-3.6857142857142855</c:v>
                </c:pt>
                <c:pt idx="120">
                  <c:v>-4.5714285714285712</c:v>
                </c:pt>
                <c:pt idx="121">
                  <c:v>-3.6857142857142855</c:v>
                </c:pt>
                <c:pt idx="122">
                  <c:v>-2.8857142857142857</c:v>
                </c:pt>
                <c:pt idx="123">
                  <c:v>-1.7428571428571427</c:v>
                </c:pt>
                <c:pt idx="124">
                  <c:v>-3.1142857142857143</c:v>
                </c:pt>
                <c:pt idx="125">
                  <c:v>-3.8285714285714283</c:v>
                </c:pt>
                <c:pt idx="126">
                  <c:v>-2.9428571428571426</c:v>
                </c:pt>
                <c:pt idx="127">
                  <c:v>-1.4857142857142858</c:v>
                </c:pt>
                <c:pt idx="128">
                  <c:v>-0.57142857142857173</c:v>
                </c:pt>
                <c:pt idx="129">
                  <c:v>-1.0571428571428576</c:v>
                </c:pt>
                <c:pt idx="130">
                  <c:v>-1.4000000000000004</c:v>
                </c:pt>
                <c:pt idx="131">
                  <c:v>1.5714285714285714</c:v>
                </c:pt>
                <c:pt idx="132">
                  <c:v>0.42857142857142866</c:v>
                </c:pt>
                <c:pt idx="133">
                  <c:v>-2.857142857142847E-2</c:v>
                </c:pt>
                <c:pt idx="134">
                  <c:v>-1.3714285714285714</c:v>
                </c:pt>
                <c:pt idx="135">
                  <c:v>-0.57142857142857173</c:v>
                </c:pt>
                <c:pt idx="136">
                  <c:v>-8.5714285714285979E-2</c:v>
                </c:pt>
                <c:pt idx="137">
                  <c:v>-5.7142857142857419E-2</c:v>
                </c:pt>
                <c:pt idx="138">
                  <c:v>0.77142857142857124</c:v>
                </c:pt>
                <c:pt idx="139">
                  <c:v>2.9428571428571431</c:v>
                </c:pt>
                <c:pt idx="140">
                  <c:v>4.2285714285714286</c:v>
                </c:pt>
                <c:pt idx="141">
                  <c:v>6</c:v>
                </c:pt>
                <c:pt idx="142">
                  <c:v>7.2571428571428571</c:v>
                </c:pt>
                <c:pt idx="143">
                  <c:v>6.9714285714285706</c:v>
                </c:pt>
                <c:pt idx="144">
                  <c:v>7.8857142857142861</c:v>
                </c:pt>
                <c:pt idx="145">
                  <c:v>6.9428571428571422</c:v>
                </c:pt>
                <c:pt idx="146">
                  <c:v>4.9714285714285698</c:v>
                </c:pt>
                <c:pt idx="147">
                  <c:v>3.8571428571428572</c:v>
                </c:pt>
                <c:pt idx="148">
                  <c:v>3.5714285714285716</c:v>
                </c:pt>
                <c:pt idx="149">
                  <c:v>0.5714285714285714</c:v>
                </c:pt>
                <c:pt idx="150">
                  <c:v>1.1999999999999997</c:v>
                </c:pt>
                <c:pt idx="151">
                  <c:v>0.45714285714285702</c:v>
                </c:pt>
                <c:pt idx="152">
                  <c:v>0.77142857142857135</c:v>
                </c:pt>
                <c:pt idx="153">
                  <c:v>0.79999999999999993</c:v>
                </c:pt>
                <c:pt idx="154">
                  <c:v>1.8857142857142859</c:v>
                </c:pt>
                <c:pt idx="155">
                  <c:v>2.8857142857142857</c:v>
                </c:pt>
                <c:pt idx="156">
                  <c:v>4.2571428571428571</c:v>
                </c:pt>
                <c:pt idx="157">
                  <c:v>4.4000000000000004</c:v>
                </c:pt>
                <c:pt idx="158">
                  <c:v>4.7714285714285722</c:v>
                </c:pt>
                <c:pt idx="159">
                  <c:v>2.6571428571428575</c:v>
                </c:pt>
                <c:pt idx="160">
                  <c:v>2.2285714285714286</c:v>
                </c:pt>
                <c:pt idx="161">
                  <c:v>1.4000000000000004</c:v>
                </c:pt>
                <c:pt idx="162">
                  <c:v>-0.51428571428571401</c:v>
                </c:pt>
                <c:pt idx="163">
                  <c:v>-1.7714285714285711</c:v>
                </c:pt>
                <c:pt idx="164">
                  <c:v>-1.3428571428571427</c:v>
                </c:pt>
                <c:pt idx="165">
                  <c:v>-0.39999999999999986</c:v>
                </c:pt>
                <c:pt idx="166">
                  <c:v>1.5428571428571429</c:v>
                </c:pt>
                <c:pt idx="167">
                  <c:v>3.5142857142857147</c:v>
                </c:pt>
                <c:pt idx="168">
                  <c:v>5.2857142857142856</c:v>
                </c:pt>
                <c:pt idx="169">
                  <c:v>6.8571428571428568</c:v>
                </c:pt>
                <c:pt idx="170">
                  <c:v>8.2285714285714278</c:v>
                </c:pt>
                <c:pt idx="171">
                  <c:v>7.1428571428571432</c:v>
                </c:pt>
                <c:pt idx="172">
                  <c:v>6.2000000000000011</c:v>
                </c:pt>
                <c:pt idx="173">
                  <c:v>6.5714285714285712</c:v>
                </c:pt>
                <c:pt idx="174">
                  <c:v>5.3714285714285719</c:v>
                </c:pt>
                <c:pt idx="175">
                  <c:v>5.1142857142857139</c:v>
                </c:pt>
                <c:pt idx="176">
                  <c:v>2.2285714285714282</c:v>
                </c:pt>
                <c:pt idx="177">
                  <c:v>2.5142857142857138</c:v>
                </c:pt>
                <c:pt idx="178">
                  <c:v>2.1714285714285717</c:v>
                </c:pt>
                <c:pt idx="179">
                  <c:v>1.6</c:v>
                </c:pt>
                <c:pt idx="180">
                  <c:v>2.2571428571428571</c:v>
                </c:pt>
                <c:pt idx="181">
                  <c:v>3</c:v>
                </c:pt>
                <c:pt idx="182">
                  <c:v>2.2000000000000002</c:v>
                </c:pt>
                <c:pt idx="183">
                  <c:v>3.4000000000000008</c:v>
                </c:pt>
                <c:pt idx="184">
                  <c:v>8.571428571428541E-2</c:v>
                </c:pt>
                <c:pt idx="185">
                  <c:v>0.62857142857142867</c:v>
                </c:pt>
                <c:pt idx="186">
                  <c:v>0.42857142857142838</c:v>
                </c:pt>
                <c:pt idx="187">
                  <c:v>0.45714285714285702</c:v>
                </c:pt>
                <c:pt idx="188">
                  <c:v>-0.45714285714285718</c:v>
                </c:pt>
                <c:pt idx="189">
                  <c:v>0.51428571428571435</c:v>
                </c:pt>
                <c:pt idx="190">
                  <c:v>-0.71428571428571419</c:v>
                </c:pt>
                <c:pt idx="191">
                  <c:v>2.4000000000000008</c:v>
                </c:pt>
                <c:pt idx="192">
                  <c:v>2.6857142857142859</c:v>
                </c:pt>
                <c:pt idx="193">
                  <c:v>4.9142857142857155</c:v>
                </c:pt>
                <c:pt idx="194">
                  <c:v>3.5714285714285716</c:v>
                </c:pt>
                <c:pt idx="195">
                  <c:v>4.5428571428571427</c:v>
                </c:pt>
                <c:pt idx="196">
                  <c:v>3.5428571428571423</c:v>
                </c:pt>
                <c:pt idx="197">
                  <c:v>6.1999999999999984</c:v>
                </c:pt>
                <c:pt idx="198">
                  <c:v>4.9428571428571422</c:v>
                </c:pt>
                <c:pt idx="199">
                  <c:v>4.9714285714285706</c:v>
                </c:pt>
                <c:pt idx="200">
                  <c:v>5.2285714285714295</c:v>
                </c:pt>
                <c:pt idx="201">
                  <c:v>3.9142857142857146</c:v>
                </c:pt>
                <c:pt idx="202">
                  <c:v>5.2</c:v>
                </c:pt>
                <c:pt idx="203">
                  <c:v>6.0571428571428569</c:v>
                </c:pt>
                <c:pt idx="204">
                  <c:v>5.9428571428571431</c:v>
                </c:pt>
                <c:pt idx="205">
                  <c:v>6.7142857142857144</c:v>
                </c:pt>
                <c:pt idx="206">
                  <c:v>9.0857142857142854</c:v>
                </c:pt>
                <c:pt idx="207">
                  <c:v>5.7142857142857144</c:v>
                </c:pt>
                <c:pt idx="208">
                  <c:v>8.8571428571428577</c:v>
                </c:pt>
                <c:pt idx="209">
                  <c:v>6.2857142857142856</c:v>
                </c:pt>
                <c:pt idx="210">
                  <c:v>6.5714285714285703</c:v>
                </c:pt>
                <c:pt idx="211">
                  <c:v>7.3999999999999995</c:v>
                </c:pt>
                <c:pt idx="212">
                  <c:v>6.8571428571428568</c:v>
                </c:pt>
                <c:pt idx="213">
                  <c:v>4.9142857142857137</c:v>
                </c:pt>
                <c:pt idx="214">
                  <c:v>7</c:v>
                </c:pt>
                <c:pt idx="215">
                  <c:v>5.4285714285714288</c:v>
                </c:pt>
                <c:pt idx="216">
                  <c:v>5.5142857142857142</c:v>
                </c:pt>
                <c:pt idx="217">
                  <c:v>4.9428571428571431</c:v>
                </c:pt>
                <c:pt idx="218">
                  <c:v>3.8000000000000003</c:v>
                </c:pt>
                <c:pt idx="219">
                  <c:v>2.3142857142857141</c:v>
                </c:pt>
                <c:pt idx="220">
                  <c:v>2.0571428571428569</c:v>
                </c:pt>
                <c:pt idx="221">
                  <c:v>2.7714285714285718</c:v>
                </c:pt>
                <c:pt idx="222">
                  <c:v>3.0285714285714289</c:v>
                </c:pt>
                <c:pt idx="223">
                  <c:v>4.2285714285714286</c:v>
                </c:pt>
                <c:pt idx="224">
                  <c:v>2.8000000000000003</c:v>
                </c:pt>
                <c:pt idx="225">
                  <c:v>3.6</c:v>
                </c:pt>
                <c:pt idx="226">
                  <c:v>4.5428571428571427</c:v>
                </c:pt>
                <c:pt idx="227">
                  <c:v>4.2285714285714286</c:v>
                </c:pt>
                <c:pt idx="228">
                  <c:v>3.4857142857142853</c:v>
                </c:pt>
                <c:pt idx="229">
                  <c:v>2.7142857142857149</c:v>
                </c:pt>
                <c:pt idx="230">
                  <c:v>4.3714285714285719</c:v>
                </c:pt>
                <c:pt idx="231">
                  <c:v>7.3428571428571434</c:v>
                </c:pt>
                <c:pt idx="232">
                  <c:v>7.7428571428571429</c:v>
                </c:pt>
                <c:pt idx="233">
                  <c:v>9.4</c:v>
                </c:pt>
                <c:pt idx="234">
                  <c:v>8.8000000000000007</c:v>
                </c:pt>
                <c:pt idx="235">
                  <c:v>9.6571428571428584</c:v>
                </c:pt>
                <c:pt idx="236">
                  <c:v>10.657142857142857</c:v>
                </c:pt>
                <c:pt idx="237">
                  <c:v>10.742857142857144</c:v>
                </c:pt>
                <c:pt idx="238">
                  <c:v>8.4571428571428573</c:v>
                </c:pt>
                <c:pt idx="239">
                  <c:v>8.8857142857142861</c:v>
                </c:pt>
                <c:pt idx="240">
                  <c:v>10.485714285714286</c:v>
                </c:pt>
                <c:pt idx="241">
                  <c:v>11.885714285714286</c:v>
                </c:pt>
                <c:pt idx="242">
                  <c:v>13.114285714285716</c:v>
                </c:pt>
                <c:pt idx="243">
                  <c:v>13.514285714285718</c:v>
                </c:pt>
                <c:pt idx="244">
                  <c:v>13.457142857142857</c:v>
                </c:pt>
                <c:pt idx="245">
                  <c:v>17</c:v>
                </c:pt>
                <c:pt idx="246">
                  <c:v>16.285714285714285</c:v>
                </c:pt>
                <c:pt idx="247">
                  <c:v>17.542857142857141</c:v>
                </c:pt>
                <c:pt idx="248">
                  <c:v>16.885714285714283</c:v>
                </c:pt>
                <c:pt idx="249">
                  <c:v>16.685714285714287</c:v>
                </c:pt>
                <c:pt idx="250">
                  <c:v>15.914285714285713</c:v>
                </c:pt>
                <c:pt idx="251">
                  <c:v>14.685714285714285</c:v>
                </c:pt>
                <c:pt idx="252">
                  <c:v>12.314285714285715</c:v>
                </c:pt>
                <c:pt idx="253">
                  <c:v>12.057142857142859</c:v>
                </c:pt>
                <c:pt idx="254">
                  <c:v>11.571428571428571</c:v>
                </c:pt>
                <c:pt idx="255">
                  <c:v>12.571428571428571</c:v>
                </c:pt>
                <c:pt idx="256">
                  <c:v>10.571428571428571</c:v>
                </c:pt>
                <c:pt idx="257">
                  <c:v>10.571428571428571</c:v>
                </c:pt>
                <c:pt idx="258">
                  <c:v>11.685714285714285</c:v>
                </c:pt>
                <c:pt idx="259">
                  <c:v>11.571428571428571</c:v>
                </c:pt>
                <c:pt idx="260">
                  <c:v>13.685714285714285</c:v>
                </c:pt>
                <c:pt idx="261">
                  <c:v>12.514285714285714</c:v>
                </c:pt>
                <c:pt idx="262">
                  <c:v>10.02857142857143</c:v>
                </c:pt>
                <c:pt idx="263">
                  <c:v>10.342857142857145</c:v>
                </c:pt>
                <c:pt idx="264">
                  <c:v>9.0857142857142872</c:v>
                </c:pt>
                <c:pt idx="265">
                  <c:v>7.5714285714285712</c:v>
                </c:pt>
                <c:pt idx="266">
                  <c:v>7.4285714285714297</c:v>
                </c:pt>
                <c:pt idx="267">
                  <c:v>4.5142857142857142</c:v>
                </c:pt>
                <c:pt idx="268">
                  <c:v>1.9428571428571431</c:v>
                </c:pt>
                <c:pt idx="269">
                  <c:v>4.3142857142857141</c:v>
                </c:pt>
                <c:pt idx="270">
                  <c:v>5.6285714285714281</c:v>
                </c:pt>
                <c:pt idx="271">
                  <c:v>8.5428571428571427</c:v>
                </c:pt>
                <c:pt idx="272">
                  <c:v>7.4857142857142858</c:v>
                </c:pt>
                <c:pt idx="273">
                  <c:v>7.5428571428571436</c:v>
                </c:pt>
                <c:pt idx="274">
                  <c:v>7.4</c:v>
                </c:pt>
                <c:pt idx="275">
                  <c:v>8</c:v>
                </c:pt>
                <c:pt idx="276">
                  <c:v>5.8857142857142861</c:v>
                </c:pt>
                <c:pt idx="277">
                  <c:v>3.1142857142857143</c:v>
                </c:pt>
                <c:pt idx="278">
                  <c:v>2.2857142857142856</c:v>
                </c:pt>
                <c:pt idx="279">
                  <c:v>2.9428571428571431</c:v>
                </c:pt>
                <c:pt idx="280">
                  <c:v>2.4857142857142853</c:v>
                </c:pt>
                <c:pt idx="281">
                  <c:v>4.3142857142857141</c:v>
                </c:pt>
                <c:pt idx="282">
                  <c:v>5.7428571428571429</c:v>
                </c:pt>
                <c:pt idx="283">
                  <c:v>6.1714285714285717</c:v>
                </c:pt>
                <c:pt idx="284">
                  <c:v>8.9142857142857146</c:v>
                </c:pt>
                <c:pt idx="285">
                  <c:v>7.0000000000000009</c:v>
                </c:pt>
                <c:pt idx="286">
                  <c:v>4.8285714285714283</c:v>
                </c:pt>
                <c:pt idx="287">
                  <c:v>5.5142857142857133</c:v>
                </c:pt>
                <c:pt idx="288">
                  <c:v>3.8857142857142857</c:v>
                </c:pt>
                <c:pt idx="289">
                  <c:v>3.6285714285714286</c:v>
                </c:pt>
                <c:pt idx="290">
                  <c:v>5.2571428571428571</c:v>
                </c:pt>
                <c:pt idx="291">
                  <c:v>7.1428571428571432</c:v>
                </c:pt>
                <c:pt idx="292">
                  <c:v>8.8857142857142861</c:v>
                </c:pt>
                <c:pt idx="293">
                  <c:v>10.94285714285714</c:v>
                </c:pt>
                <c:pt idx="294">
                  <c:v>12.828571428571427</c:v>
                </c:pt>
                <c:pt idx="295">
                  <c:v>13.942857142857141</c:v>
                </c:pt>
                <c:pt idx="296">
                  <c:v>12.514285714285714</c:v>
                </c:pt>
                <c:pt idx="297">
                  <c:v>12.228571428571426</c:v>
                </c:pt>
                <c:pt idx="298">
                  <c:v>10.085714285714287</c:v>
                </c:pt>
                <c:pt idx="299">
                  <c:v>8.7142857142857135</c:v>
                </c:pt>
                <c:pt idx="300">
                  <c:v>8.7142857142857135</c:v>
                </c:pt>
                <c:pt idx="301">
                  <c:v>7.2285714285714278</c:v>
                </c:pt>
                <c:pt idx="302">
                  <c:v>7.9142857142857137</c:v>
                </c:pt>
                <c:pt idx="303">
                  <c:v>10.457142857142857</c:v>
                </c:pt>
                <c:pt idx="304">
                  <c:v>9.5999999999999979</c:v>
                </c:pt>
                <c:pt idx="305">
                  <c:v>8.6857142857142868</c:v>
                </c:pt>
                <c:pt idx="306">
                  <c:v>9.9142857142857146</c:v>
                </c:pt>
                <c:pt idx="307">
                  <c:v>11.457142857142857</c:v>
                </c:pt>
                <c:pt idx="308">
                  <c:v>11.057142857142855</c:v>
                </c:pt>
                <c:pt idx="309">
                  <c:v>12.857142857142858</c:v>
                </c:pt>
                <c:pt idx="310">
                  <c:v>10.742857142857144</c:v>
                </c:pt>
                <c:pt idx="311">
                  <c:v>10.799999999999999</c:v>
                </c:pt>
                <c:pt idx="312">
                  <c:v>9.3142857142857132</c:v>
                </c:pt>
                <c:pt idx="313">
                  <c:v>11.942857142857141</c:v>
                </c:pt>
                <c:pt idx="314">
                  <c:v>11.685714285714285</c:v>
                </c:pt>
                <c:pt idx="315">
                  <c:v>10.914285714285715</c:v>
                </c:pt>
                <c:pt idx="316">
                  <c:v>10.457142857142857</c:v>
                </c:pt>
                <c:pt idx="317">
                  <c:v>11.342857142857143</c:v>
                </c:pt>
                <c:pt idx="318">
                  <c:v>11.714285714285714</c:v>
                </c:pt>
                <c:pt idx="319">
                  <c:v>14.799999999999999</c:v>
                </c:pt>
                <c:pt idx="320">
                  <c:v>12.028571428571427</c:v>
                </c:pt>
                <c:pt idx="321">
                  <c:v>13.742857142857142</c:v>
                </c:pt>
                <c:pt idx="322">
                  <c:v>15.142857142857141</c:v>
                </c:pt>
                <c:pt idx="323">
                  <c:v>12.771428571428572</c:v>
                </c:pt>
                <c:pt idx="324">
                  <c:v>11.657142857142858</c:v>
                </c:pt>
                <c:pt idx="325">
                  <c:v>13.171428571428573</c:v>
                </c:pt>
                <c:pt idx="326">
                  <c:v>11.171428571428573</c:v>
                </c:pt>
                <c:pt idx="327">
                  <c:v>11.457142857142857</c:v>
                </c:pt>
                <c:pt idx="328">
                  <c:v>8.1428571428571423</c:v>
                </c:pt>
                <c:pt idx="329">
                  <c:v>7.8</c:v>
                </c:pt>
                <c:pt idx="330">
                  <c:v>8.9142857142857146</c:v>
                </c:pt>
                <c:pt idx="331">
                  <c:v>9.7142857142857135</c:v>
                </c:pt>
                <c:pt idx="332">
                  <c:v>9.5142857142857142</c:v>
                </c:pt>
                <c:pt idx="333">
                  <c:v>10.4</c:v>
                </c:pt>
                <c:pt idx="334">
                  <c:v>13.314285714285713</c:v>
                </c:pt>
                <c:pt idx="335">
                  <c:v>16.171428571428571</c:v>
                </c:pt>
                <c:pt idx="336">
                  <c:v>15.342857142857142</c:v>
                </c:pt>
                <c:pt idx="337">
                  <c:v>13.685714285714285</c:v>
                </c:pt>
                <c:pt idx="338">
                  <c:v>14.285714285714288</c:v>
                </c:pt>
                <c:pt idx="339">
                  <c:v>12.542857142857143</c:v>
                </c:pt>
                <c:pt idx="340">
                  <c:v>11.485714285714284</c:v>
                </c:pt>
                <c:pt idx="341">
                  <c:v>7.7428571428571429</c:v>
                </c:pt>
                <c:pt idx="342">
                  <c:v>3.5714285714285716</c:v>
                </c:pt>
                <c:pt idx="343">
                  <c:v>3.6857142857142864</c:v>
                </c:pt>
                <c:pt idx="344">
                  <c:v>4.4285714285714288</c:v>
                </c:pt>
                <c:pt idx="345">
                  <c:v>3.1999999999999997</c:v>
                </c:pt>
                <c:pt idx="346">
                  <c:v>2.4571428571428564</c:v>
                </c:pt>
                <c:pt idx="347">
                  <c:v>1.8285714285714281</c:v>
                </c:pt>
                <c:pt idx="348">
                  <c:v>2.0571428571428574</c:v>
                </c:pt>
                <c:pt idx="349">
                  <c:v>4.0285714285714285</c:v>
                </c:pt>
                <c:pt idx="350">
                  <c:v>4.4285714285714288</c:v>
                </c:pt>
                <c:pt idx="351">
                  <c:v>1.6857142857142855</c:v>
                </c:pt>
                <c:pt idx="352">
                  <c:v>0.6</c:v>
                </c:pt>
                <c:pt idx="353">
                  <c:v>-0.39999999999999974</c:v>
                </c:pt>
                <c:pt idx="354">
                  <c:v>-1</c:v>
                </c:pt>
                <c:pt idx="355">
                  <c:v>0.20000000000000032</c:v>
                </c:pt>
                <c:pt idx="356">
                  <c:v>-3</c:v>
                </c:pt>
                <c:pt idx="357">
                  <c:v>-2.5714285714285716</c:v>
                </c:pt>
                <c:pt idx="358">
                  <c:v>-2.7999999999999994</c:v>
                </c:pt>
                <c:pt idx="359">
                  <c:v>-3.1428571428571428</c:v>
                </c:pt>
                <c:pt idx="360">
                  <c:v>-1.5428571428571425</c:v>
                </c:pt>
                <c:pt idx="361">
                  <c:v>-2.2285714285714282</c:v>
                </c:pt>
                <c:pt idx="362">
                  <c:v>-4.2285714285714286</c:v>
                </c:pt>
                <c:pt idx="363">
                  <c:v>-2.4857142857142853</c:v>
                </c:pt>
                <c:pt idx="364">
                  <c:v>-5.1142857142857139</c:v>
                </c:pt>
                <c:pt idx="365">
                  <c:v>-4.4000000000000004</c:v>
                </c:pt>
                <c:pt idx="366">
                  <c:v>-4.8857142857142861</c:v>
                </c:pt>
                <c:pt idx="367">
                  <c:v>-6.742857142857142</c:v>
                </c:pt>
                <c:pt idx="368">
                  <c:v>-3.657142857142857</c:v>
                </c:pt>
                <c:pt idx="369">
                  <c:v>-2.9142857142857146</c:v>
                </c:pt>
                <c:pt idx="370">
                  <c:v>-1.1142857142857145</c:v>
                </c:pt>
                <c:pt idx="371">
                  <c:v>-1.1714285714285719</c:v>
                </c:pt>
                <c:pt idx="372">
                  <c:v>0.94285714285714284</c:v>
                </c:pt>
                <c:pt idx="373">
                  <c:v>-2.8571428571428976E-2</c:v>
                </c:pt>
                <c:pt idx="374">
                  <c:v>0.8285714285714284</c:v>
                </c:pt>
                <c:pt idx="375">
                  <c:v>-2.971428571428572</c:v>
                </c:pt>
                <c:pt idx="376">
                  <c:v>-3.5142857142857151</c:v>
                </c:pt>
                <c:pt idx="377">
                  <c:v>-5.0857142857142845</c:v>
                </c:pt>
                <c:pt idx="378">
                  <c:v>-5.7714285714285714</c:v>
                </c:pt>
                <c:pt idx="379">
                  <c:v>-7.5428571428571427</c:v>
                </c:pt>
                <c:pt idx="380">
                  <c:v>-7.6285714285714281</c:v>
                </c:pt>
                <c:pt idx="381">
                  <c:v>-6.8</c:v>
                </c:pt>
                <c:pt idx="382">
                  <c:v>-2.4857142857142862</c:v>
                </c:pt>
                <c:pt idx="383">
                  <c:v>-2.6</c:v>
                </c:pt>
                <c:pt idx="384">
                  <c:v>-1.5999999999999999</c:v>
                </c:pt>
                <c:pt idx="385">
                  <c:v>0.22857142857142859</c:v>
                </c:pt>
                <c:pt idx="386">
                  <c:v>-0.17142857142857132</c:v>
                </c:pt>
                <c:pt idx="387">
                  <c:v>1.971428571428572</c:v>
                </c:pt>
                <c:pt idx="388">
                  <c:v>1.4285714285714288</c:v>
                </c:pt>
                <c:pt idx="389">
                  <c:v>-2.1428571428571428</c:v>
                </c:pt>
                <c:pt idx="390">
                  <c:v>-1.3428571428571427</c:v>
                </c:pt>
                <c:pt idx="391">
                  <c:v>-4.5428571428571427</c:v>
                </c:pt>
                <c:pt idx="392">
                  <c:v>-4.3428571428571434</c:v>
                </c:pt>
                <c:pt idx="393">
                  <c:v>-4.1142857142857148</c:v>
                </c:pt>
                <c:pt idx="394">
                  <c:v>-6.2571428571428571</c:v>
                </c:pt>
                <c:pt idx="395">
                  <c:v>-6.6</c:v>
                </c:pt>
                <c:pt idx="396">
                  <c:v>-6.1428571428571432</c:v>
                </c:pt>
                <c:pt idx="397">
                  <c:v>-8.5714285714285712</c:v>
                </c:pt>
                <c:pt idx="398">
                  <c:v>-7.0285714285714294</c:v>
                </c:pt>
                <c:pt idx="399">
                  <c:v>-9.2857142857142865</c:v>
                </c:pt>
                <c:pt idx="400">
                  <c:v>-8.9714285714285715</c:v>
                </c:pt>
                <c:pt idx="401">
                  <c:v>-7.3142857142857141</c:v>
                </c:pt>
                <c:pt idx="402">
                  <c:v>-6.8285714285714274</c:v>
                </c:pt>
                <c:pt idx="403">
                  <c:v>-8.3142857142857132</c:v>
                </c:pt>
                <c:pt idx="404">
                  <c:v>-7.2285714285714286</c:v>
                </c:pt>
                <c:pt idx="405">
                  <c:v>-5.6285714285714281</c:v>
                </c:pt>
                <c:pt idx="406">
                  <c:v>-3.3428571428571425</c:v>
                </c:pt>
                <c:pt idx="407">
                  <c:v>-4</c:v>
                </c:pt>
                <c:pt idx="408">
                  <c:v>-3.3714285714285706</c:v>
                </c:pt>
                <c:pt idx="409">
                  <c:v>-4.1428571428571423</c:v>
                </c:pt>
                <c:pt idx="410">
                  <c:v>-1.3714285714285714</c:v>
                </c:pt>
                <c:pt idx="411">
                  <c:v>-2.5428571428571423</c:v>
                </c:pt>
                <c:pt idx="412">
                  <c:v>-5.2571428571428571</c:v>
                </c:pt>
                <c:pt idx="413">
                  <c:v>-6.2571428571428571</c:v>
                </c:pt>
                <c:pt idx="414">
                  <c:v>-5.4857142857142858</c:v>
                </c:pt>
                <c:pt idx="415">
                  <c:v>-5.5142857142857142</c:v>
                </c:pt>
                <c:pt idx="416">
                  <c:v>-3.4</c:v>
                </c:pt>
                <c:pt idx="417">
                  <c:v>-5.3428571428571434</c:v>
                </c:pt>
                <c:pt idx="418">
                  <c:v>-4.7428571428571429</c:v>
                </c:pt>
                <c:pt idx="419">
                  <c:v>-4.4285714285714288</c:v>
                </c:pt>
                <c:pt idx="420">
                  <c:v>-3.1999999999999997</c:v>
                </c:pt>
                <c:pt idx="421">
                  <c:v>-3.371428571428571</c:v>
                </c:pt>
                <c:pt idx="422">
                  <c:v>-2.5714285714285716</c:v>
                </c:pt>
                <c:pt idx="423">
                  <c:v>-4.8571428571428568</c:v>
                </c:pt>
                <c:pt idx="424">
                  <c:v>-2.7428571428571429</c:v>
                </c:pt>
                <c:pt idx="425">
                  <c:v>-3.6285714285714286</c:v>
                </c:pt>
                <c:pt idx="426">
                  <c:v>-2.2000000000000002</c:v>
                </c:pt>
                <c:pt idx="427">
                  <c:v>-2.3142857142857145</c:v>
                </c:pt>
                <c:pt idx="428">
                  <c:v>-2.6285714285714286</c:v>
                </c:pt>
                <c:pt idx="429">
                  <c:v>-4.3428571428571425</c:v>
                </c:pt>
                <c:pt idx="430">
                  <c:v>-2.9428571428571426</c:v>
                </c:pt>
                <c:pt idx="431">
                  <c:v>-2.8000000000000003</c:v>
                </c:pt>
                <c:pt idx="432">
                  <c:v>-1.9142857142857141</c:v>
                </c:pt>
                <c:pt idx="433">
                  <c:v>2</c:v>
                </c:pt>
                <c:pt idx="434">
                  <c:v>1.2857142857142858</c:v>
                </c:pt>
                <c:pt idx="435">
                  <c:v>0.82857142857142863</c:v>
                </c:pt>
                <c:pt idx="436">
                  <c:v>2.5428571428571423</c:v>
                </c:pt>
                <c:pt idx="437">
                  <c:v>1.5999999999999999</c:v>
                </c:pt>
                <c:pt idx="438">
                  <c:v>2.9142857142857141</c:v>
                </c:pt>
                <c:pt idx="439">
                  <c:v>2.5142857142857151</c:v>
                </c:pt>
                <c:pt idx="440">
                  <c:v>-1.7428571428571424</c:v>
                </c:pt>
                <c:pt idx="441">
                  <c:v>-3.7142857142857144</c:v>
                </c:pt>
                <c:pt idx="442">
                  <c:v>-1.6285714285714283</c:v>
                </c:pt>
                <c:pt idx="443">
                  <c:v>-2.9428571428571426</c:v>
                </c:pt>
                <c:pt idx="444">
                  <c:v>-1.9714285714285715</c:v>
                </c:pt>
                <c:pt idx="445">
                  <c:v>-2.8857142857142857</c:v>
                </c:pt>
                <c:pt idx="446">
                  <c:v>-1.5428571428571429</c:v>
                </c:pt>
                <c:pt idx="447">
                  <c:v>-8.571428571428566E-2</c:v>
                </c:pt>
                <c:pt idx="448">
                  <c:v>3.2571428571428567</c:v>
                </c:pt>
                <c:pt idx="449">
                  <c:v>2.1428571428571423</c:v>
                </c:pt>
                <c:pt idx="450">
                  <c:v>2.371428571428571</c:v>
                </c:pt>
                <c:pt idx="451">
                  <c:v>2.5428571428571431</c:v>
                </c:pt>
                <c:pt idx="452">
                  <c:v>1.6571428571428573</c:v>
                </c:pt>
                <c:pt idx="453">
                  <c:v>2.6857142857142864</c:v>
                </c:pt>
                <c:pt idx="454">
                  <c:v>1.9714285714285713</c:v>
                </c:pt>
                <c:pt idx="455">
                  <c:v>2.8571428571428598E-2</c:v>
                </c:pt>
                <c:pt idx="456">
                  <c:v>0.65714285714285736</c:v>
                </c:pt>
                <c:pt idx="457">
                  <c:v>-0.48571428571428577</c:v>
                </c:pt>
                <c:pt idx="458">
                  <c:v>-1.8</c:v>
                </c:pt>
                <c:pt idx="459">
                  <c:v>-3.0285714285714285</c:v>
                </c:pt>
                <c:pt idx="460">
                  <c:v>-5.6571428571428566</c:v>
                </c:pt>
                <c:pt idx="461">
                  <c:v>-5.0857142857142845</c:v>
                </c:pt>
                <c:pt idx="462">
                  <c:v>-2.9428571428571426</c:v>
                </c:pt>
                <c:pt idx="463">
                  <c:v>-3.6857142857142864</c:v>
                </c:pt>
                <c:pt idx="464">
                  <c:v>-2.4857142857142862</c:v>
                </c:pt>
                <c:pt idx="465">
                  <c:v>-0.14285714285714285</c:v>
                </c:pt>
                <c:pt idx="466">
                  <c:v>0.42857142857142855</c:v>
                </c:pt>
                <c:pt idx="467">
                  <c:v>4</c:v>
                </c:pt>
                <c:pt idx="468">
                  <c:v>4.6000000000000005</c:v>
                </c:pt>
                <c:pt idx="469">
                  <c:v>4.4285714285714288</c:v>
                </c:pt>
                <c:pt idx="470">
                  <c:v>4.7714285714285722</c:v>
                </c:pt>
                <c:pt idx="471">
                  <c:v>4.114285714285713</c:v>
                </c:pt>
                <c:pt idx="472">
                  <c:v>3.8571428571428572</c:v>
                </c:pt>
                <c:pt idx="473">
                  <c:v>6.3142857142857141</c:v>
                </c:pt>
                <c:pt idx="474">
                  <c:v>6.4571428571428573</c:v>
                </c:pt>
                <c:pt idx="475">
                  <c:v>6.7428571428571429</c:v>
                </c:pt>
                <c:pt idx="476">
                  <c:v>4.0285714285714285</c:v>
                </c:pt>
                <c:pt idx="477">
                  <c:v>3.2571428571428576</c:v>
                </c:pt>
                <c:pt idx="478">
                  <c:v>4.4285714285714288</c:v>
                </c:pt>
                <c:pt idx="479">
                  <c:v>4.8285714285714283</c:v>
                </c:pt>
                <c:pt idx="480">
                  <c:v>3.0285714285714285</c:v>
                </c:pt>
                <c:pt idx="481">
                  <c:v>-0.54285714285714259</c:v>
                </c:pt>
                <c:pt idx="482">
                  <c:v>-1.1714285714285713</c:v>
                </c:pt>
                <c:pt idx="483">
                  <c:v>-0.39999999999999974</c:v>
                </c:pt>
                <c:pt idx="484">
                  <c:v>5.7142857142857384E-2</c:v>
                </c:pt>
                <c:pt idx="485">
                  <c:v>-0.39999999999999986</c:v>
                </c:pt>
                <c:pt idx="486">
                  <c:v>-0.94285714285714306</c:v>
                </c:pt>
                <c:pt idx="487">
                  <c:v>0.34285714285714264</c:v>
                </c:pt>
                <c:pt idx="488">
                  <c:v>2.4571428571428569</c:v>
                </c:pt>
                <c:pt idx="489">
                  <c:v>2.0285714285714289</c:v>
                </c:pt>
                <c:pt idx="490">
                  <c:v>1.4000000000000001</c:v>
                </c:pt>
                <c:pt idx="491">
                  <c:v>2.342857142857143</c:v>
                </c:pt>
                <c:pt idx="492">
                  <c:v>3.2571428571428567</c:v>
                </c:pt>
                <c:pt idx="493">
                  <c:v>3.6571428571428575</c:v>
                </c:pt>
                <c:pt idx="494">
                  <c:v>1.6</c:v>
                </c:pt>
                <c:pt idx="495">
                  <c:v>0.8571428571428571</c:v>
                </c:pt>
                <c:pt idx="496">
                  <c:v>0.91428571428571437</c:v>
                </c:pt>
                <c:pt idx="497">
                  <c:v>4.257142857142858</c:v>
                </c:pt>
                <c:pt idx="498">
                  <c:v>4.2571428571428571</c:v>
                </c:pt>
                <c:pt idx="499">
                  <c:v>4.2285714285714286</c:v>
                </c:pt>
                <c:pt idx="500">
                  <c:v>3.7428571428571433</c:v>
                </c:pt>
                <c:pt idx="501">
                  <c:v>4.1428571428571423</c:v>
                </c:pt>
                <c:pt idx="502">
                  <c:v>4.7714285714285705</c:v>
                </c:pt>
                <c:pt idx="503">
                  <c:v>4.7142857142857144</c:v>
                </c:pt>
                <c:pt idx="504">
                  <c:v>4.7714285714285714</c:v>
                </c:pt>
                <c:pt idx="505">
                  <c:v>5.0285714285714294</c:v>
                </c:pt>
                <c:pt idx="506">
                  <c:v>6.7714285714285714</c:v>
                </c:pt>
                <c:pt idx="507">
                  <c:v>7.2000000000000011</c:v>
                </c:pt>
                <c:pt idx="508">
                  <c:v>8.6571428571428566</c:v>
                </c:pt>
                <c:pt idx="509">
                  <c:v>7.8</c:v>
                </c:pt>
                <c:pt idx="510">
                  <c:v>7.8285714285714292</c:v>
                </c:pt>
                <c:pt idx="511">
                  <c:v>6.3714285714285719</c:v>
                </c:pt>
                <c:pt idx="512">
                  <c:v>7.3999999999999995</c:v>
                </c:pt>
                <c:pt idx="513">
                  <c:v>6.2857142857142856</c:v>
                </c:pt>
                <c:pt idx="514">
                  <c:v>6.4285714285714288</c:v>
                </c:pt>
                <c:pt idx="515">
                  <c:v>6.0571428571428569</c:v>
                </c:pt>
                <c:pt idx="516">
                  <c:v>6.4857142857142858</c:v>
                </c:pt>
                <c:pt idx="517">
                  <c:v>7.0285714285714294</c:v>
                </c:pt>
                <c:pt idx="518">
                  <c:v>8.4</c:v>
                </c:pt>
                <c:pt idx="519">
                  <c:v>7.4857142857142858</c:v>
                </c:pt>
                <c:pt idx="520">
                  <c:v>6.7142857142857135</c:v>
                </c:pt>
                <c:pt idx="521">
                  <c:v>8.1999999999999993</c:v>
                </c:pt>
                <c:pt idx="522">
                  <c:v>9.2000000000000011</c:v>
                </c:pt>
                <c:pt idx="523">
                  <c:v>10.200000000000001</c:v>
                </c:pt>
                <c:pt idx="524">
                  <c:v>10.114285714285716</c:v>
                </c:pt>
                <c:pt idx="525">
                  <c:v>10.342857142857142</c:v>
                </c:pt>
                <c:pt idx="526">
                  <c:v>9.6857142857142851</c:v>
                </c:pt>
                <c:pt idx="527">
                  <c:v>11.685714285714287</c:v>
                </c:pt>
                <c:pt idx="528">
                  <c:v>9.1142857142857157</c:v>
                </c:pt>
                <c:pt idx="529">
                  <c:v>9.742857142857142</c:v>
                </c:pt>
                <c:pt idx="530">
                  <c:v>10.085714285714285</c:v>
                </c:pt>
                <c:pt idx="531">
                  <c:v>9.6571428571428584</c:v>
                </c:pt>
                <c:pt idx="532">
                  <c:v>11.657142857142857</c:v>
                </c:pt>
                <c:pt idx="533">
                  <c:v>10.771428571428572</c:v>
                </c:pt>
                <c:pt idx="534">
                  <c:v>8.7428571428571438</c:v>
                </c:pt>
                <c:pt idx="535">
                  <c:v>10.514285714285716</c:v>
                </c:pt>
                <c:pt idx="536">
                  <c:v>9.3142857142857149</c:v>
                </c:pt>
                <c:pt idx="537">
                  <c:v>11.314285714285713</c:v>
                </c:pt>
                <c:pt idx="538">
                  <c:v>13.171428571428574</c:v>
                </c:pt>
                <c:pt idx="539">
                  <c:v>10.257142857142856</c:v>
                </c:pt>
                <c:pt idx="540">
                  <c:v>12.142857142857144</c:v>
                </c:pt>
                <c:pt idx="541">
                  <c:v>13.828571428571427</c:v>
                </c:pt>
                <c:pt idx="542">
                  <c:v>13.171428571428573</c:v>
                </c:pt>
                <c:pt idx="543">
                  <c:v>13.971428571428573</c:v>
                </c:pt>
                <c:pt idx="544">
                  <c:v>10.771428571428572</c:v>
                </c:pt>
                <c:pt idx="545">
                  <c:v>12.342857142857142</c:v>
                </c:pt>
                <c:pt idx="546">
                  <c:v>13.399999999999997</c:v>
                </c:pt>
                <c:pt idx="547">
                  <c:v>13.542857142857143</c:v>
                </c:pt>
                <c:pt idx="548">
                  <c:v>12.085714285714285</c:v>
                </c:pt>
                <c:pt idx="549">
                  <c:v>11.4</c:v>
                </c:pt>
                <c:pt idx="550">
                  <c:v>12.142857142857142</c:v>
                </c:pt>
                <c:pt idx="551">
                  <c:v>13.028571428571428</c:v>
                </c:pt>
                <c:pt idx="552">
                  <c:v>12.171428571428569</c:v>
                </c:pt>
                <c:pt idx="553">
                  <c:v>12.628571428571428</c:v>
                </c:pt>
                <c:pt idx="554">
                  <c:v>12.742857142857144</c:v>
                </c:pt>
                <c:pt idx="555">
                  <c:v>13.885714285714286</c:v>
                </c:pt>
                <c:pt idx="556">
                  <c:v>14.6</c:v>
                </c:pt>
                <c:pt idx="557">
                  <c:v>16.085714285714285</c:v>
                </c:pt>
                <c:pt idx="558">
                  <c:v>16.600000000000001</c:v>
                </c:pt>
                <c:pt idx="559">
                  <c:v>15.857142857142858</c:v>
                </c:pt>
                <c:pt idx="560">
                  <c:v>15.314285714285715</c:v>
                </c:pt>
                <c:pt idx="561">
                  <c:v>17.25714285714286</c:v>
                </c:pt>
                <c:pt idx="562">
                  <c:v>18.342857142857145</c:v>
                </c:pt>
                <c:pt idx="563">
                  <c:v>17.114285714285714</c:v>
                </c:pt>
                <c:pt idx="564">
                  <c:v>14.799999999999999</c:v>
                </c:pt>
                <c:pt idx="565">
                  <c:v>13.114285714285712</c:v>
                </c:pt>
                <c:pt idx="566">
                  <c:v>10.37142857142857</c:v>
                </c:pt>
                <c:pt idx="567">
                  <c:v>7.2857142857142847</c:v>
                </c:pt>
                <c:pt idx="568">
                  <c:v>4.6571428571428575</c:v>
                </c:pt>
                <c:pt idx="569">
                  <c:v>3.4857142857142862</c:v>
                </c:pt>
                <c:pt idx="570">
                  <c:v>6.0285714285714294</c:v>
                </c:pt>
                <c:pt idx="571">
                  <c:v>4.3714285714285719</c:v>
                </c:pt>
                <c:pt idx="572">
                  <c:v>5.4</c:v>
                </c:pt>
                <c:pt idx="573">
                  <c:v>7.6285714285714308</c:v>
                </c:pt>
                <c:pt idx="574">
                  <c:v>9.7428571428571438</c:v>
                </c:pt>
                <c:pt idx="575">
                  <c:v>9.0857142857142854</c:v>
                </c:pt>
                <c:pt idx="576">
                  <c:v>8.9714285714285715</c:v>
                </c:pt>
                <c:pt idx="577">
                  <c:v>7.9428571428571431</c:v>
                </c:pt>
                <c:pt idx="578">
                  <c:v>10.142857142857142</c:v>
                </c:pt>
                <c:pt idx="579">
                  <c:v>10.142857142857142</c:v>
                </c:pt>
                <c:pt idx="580">
                  <c:v>7.2000000000000011</c:v>
                </c:pt>
                <c:pt idx="581">
                  <c:v>5.8285714285714292</c:v>
                </c:pt>
                <c:pt idx="582">
                  <c:v>6.7714285714285722</c:v>
                </c:pt>
                <c:pt idx="583">
                  <c:v>7.5142857142857142</c:v>
                </c:pt>
                <c:pt idx="584">
                  <c:v>6.257142857142858</c:v>
                </c:pt>
                <c:pt idx="585">
                  <c:v>4.6000000000000005</c:v>
                </c:pt>
                <c:pt idx="586">
                  <c:v>4.9428571428571431</c:v>
                </c:pt>
                <c:pt idx="587">
                  <c:v>6.6000000000000005</c:v>
                </c:pt>
                <c:pt idx="588">
                  <c:v>6.7428571428571447</c:v>
                </c:pt>
                <c:pt idx="589">
                  <c:v>6.4571428571428582</c:v>
                </c:pt>
                <c:pt idx="590">
                  <c:v>3.5142857142857147</c:v>
                </c:pt>
                <c:pt idx="591">
                  <c:v>3.6857142857142859</c:v>
                </c:pt>
                <c:pt idx="592">
                  <c:v>2.8857142857142857</c:v>
                </c:pt>
                <c:pt idx="593">
                  <c:v>3.3999999999999995</c:v>
                </c:pt>
                <c:pt idx="594">
                  <c:v>6.2285714285714278</c:v>
                </c:pt>
                <c:pt idx="595">
                  <c:v>6.9714285714285706</c:v>
                </c:pt>
                <c:pt idx="596">
                  <c:v>5.3999999999999995</c:v>
                </c:pt>
                <c:pt idx="597">
                  <c:v>7.9428571428571422</c:v>
                </c:pt>
                <c:pt idx="598">
                  <c:v>7.6857142857142851</c:v>
                </c:pt>
                <c:pt idx="599">
                  <c:v>8.3428571428571416</c:v>
                </c:pt>
                <c:pt idx="600">
                  <c:v>5.5714285714285712</c:v>
                </c:pt>
                <c:pt idx="601">
                  <c:v>2.1714285714285717</c:v>
                </c:pt>
                <c:pt idx="602">
                  <c:v>3.2285714285714286</c:v>
                </c:pt>
                <c:pt idx="603">
                  <c:v>5</c:v>
                </c:pt>
                <c:pt idx="604">
                  <c:v>5.3999999999999995</c:v>
                </c:pt>
                <c:pt idx="605">
                  <c:v>4.7142857142857144</c:v>
                </c:pt>
                <c:pt idx="606">
                  <c:v>5.4571428571428573</c:v>
                </c:pt>
                <c:pt idx="607">
                  <c:v>7.8571428571428585</c:v>
                </c:pt>
                <c:pt idx="608">
                  <c:v>10.685714285714285</c:v>
                </c:pt>
                <c:pt idx="609">
                  <c:v>11</c:v>
                </c:pt>
                <c:pt idx="610">
                  <c:v>12.400000000000002</c:v>
                </c:pt>
                <c:pt idx="611">
                  <c:v>11.542857142857141</c:v>
                </c:pt>
                <c:pt idx="612">
                  <c:v>12.4</c:v>
                </c:pt>
                <c:pt idx="613">
                  <c:v>12.257142857142856</c:v>
                </c:pt>
                <c:pt idx="614">
                  <c:v>10.971428571428572</c:v>
                </c:pt>
                <c:pt idx="615">
                  <c:v>8.4285714285714288</c:v>
                </c:pt>
                <c:pt idx="616">
                  <c:v>7.9714285714285733</c:v>
                </c:pt>
                <c:pt idx="617">
                  <c:v>4.628571428571429</c:v>
                </c:pt>
                <c:pt idx="618">
                  <c:v>3.3428571428571425</c:v>
                </c:pt>
                <c:pt idx="619">
                  <c:v>4.5142857142857142</c:v>
                </c:pt>
                <c:pt idx="620">
                  <c:v>2.2857142857142856</c:v>
                </c:pt>
                <c:pt idx="621">
                  <c:v>3.0857142857142854</c:v>
                </c:pt>
                <c:pt idx="622">
                  <c:v>5.5428571428571427</c:v>
                </c:pt>
                <c:pt idx="623">
                  <c:v>4.4857142857142858</c:v>
                </c:pt>
                <c:pt idx="624">
                  <c:v>7.2571428571428571</c:v>
                </c:pt>
                <c:pt idx="625">
                  <c:v>9.5999999999999979</c:v>
                </c:pt>
                <c:pt idx="626">
                  <c:v>10.257142857142858</c:v>
                </c:pt>
                <c:pt idx="627">
                  <c:v>11.285714285714286</c:v>
                </c:pt>
                <c:pt idx="628">
                  <c:v>9.6571428571428566</c:v>
                </c:pt>
                <c:pt idx="629">
                  <c:v>9.5142857142857142</c:v>
                </c:pt>
                <c:pt idx="630">
                  <c:v>9.6285714285714281</c:v>
                </c:pt>
                <c:pt idx="631">
                  <c:v>8.0857142857142854</c:v>
                </c:pt>
                <c:pt idx="632">
                  <c:v>6.3142857142857149</c:v>
                </c:pt>
                <c:pt idx="633">
                  <c:v>6.2285714285714286</c:v>
                </c:pt>
                <c:pt idx="634">
                  <c:v>8</c:v>
                </c:pt>
                <c:pt idx="635">
                  <c:v>10.62857142857143</c:v>
                </c:pt>
                <c:pt idx="636">
                  <c:v>9.4</c:v>
                </c:pt>
                <c:pt idx="637">
                  <c:v>10.085714285714287</c:v>
                </c:pt>
                <c:pt idx="638">
                  <c:v>10.400000000000002</c:v>
                </c:pt>
                <c:pt idx="639">
                  <c:v>10.085714285714287</c:v>
                </c:pt>
                <c:pt idx="640">
                  <c:v>8.3428571428571416</c:v>
                </c:pt>
                <c:pt idx="641">
                  <c:v>6.3428571428571425</c:v>
                </c:pt>
                <c:pt idx="642">
                  <c:v>4.7142857142857153</c:v>
                </c:pt>
                <c:pt idx="643">
                  <c:v>6.1428571428571432</c:v>
                </c:pt>
                <c:pt idx="644">
                  <c:v>6.0571428571428561</c:v>
                </c:pt>
                <c:pt idx="645">
                  <c:v>6.5142857142857142</c:v>
                </c:pt>
                <c:pt idx="646">
                  <c:v>5.3142857142857149</c:v>
                </c:pt>
                <c:pt idx="647">
                  <c:v>6.6857142857142851</c:v>
                </c:pt>
                <c:pt idx="648">
                  <c:v>6.5142857142857133</c:v>
                </c:pt>
                <c:pt idx="649">
                  <c:v>5.371428571428571</c:v>
                </c:pt>
                <c:pt idx="650">
                  <c:v>4.9142857142857155</c:v>
                </c:pt>
                <c:pt idx="651">
                  <c:v>4.7142857142857144</c:v>
                </c:pt>
                <c:pt idx="652">
                  <c:v>5.6000000000000005</c:v>
                </c:pt>
                <c:pt idx="653">
                  <c:v>6.2285714285714286</c:v>
                </c:pt>
                <c:pt idx="654">
                  <c:v>1.6285714285714283</c:v>
                </c:pt>
                <c:pt idx="655">
                  <c:v>2.8857142857142861</c:v>
                </c:pt>
                <c:pt idx="656">
                  <c:v>4.7999999999999989</c:v>
                </c:pt>
                <c:pt idx="657">
                  <c:v>1.0857142857142859</c:v>
                </c:pt>
                <c:pt idx="658">
                  <c:v>-0.17142857142857126</c:v>
                </c:pt>
                <c:pt idx="659">
                  <c:v>-2.4571428571428569</c:v>
                </c:pt>
                <c:pt idx="660">
                  <c:v>-2.6</c:v>
                </c:pt>
                <c:pt idx="661">
                  <c:v>-2.4</c:v>
                </c:pt>
                <c:pt idx="662">
                  <c:v>-1.6</c:v>
                </c:pt>
                <c:pt idx="663">
                  <c:v>-1.2571428571428569</c:v>
                </c:pt>
                <c:pt idx="664">
                  <c:v>2.857142857142847E-2</c:v>
                </c:pt>
                <c:pt idx="665">
                  <c:v>-1.3714285714285712</c:v>
                </c:pt>
                <c:pt idx="666">
                  <c:v>-3</c:v>
                </c:pt>
                <c:pt idx="667">
                  <c:v>-0.37142857142857111</c:v>
                </c:pt>
                <c:pt idx="668">
                  <c:v>3.3142857142857145</c:v>
                </c:pt>
                <c:pt idx="669">
                  <c:v>0.80000000000000038</c:v>
                </c:pt>
                <c:pt idx="670">
                  <c:v>0.11428571428571464</c:v>
                </c:pt>
                <c:pt idx="671">
                  <c:v>1.4000000000000004</c:v>
                </c:pt>
                <c:pt idx="672">
                  <c:v>2.0571428571428578</c:v>
                </c:pt>
                <c:pt idx="673">
                  <c:v>3.0571428571428574</c:v>
                </c:pt>
                <c:pt idx="674">
                  <c:v>-3.1428571428571428</c:v>
                </c:pt>
                <c:pt idx="675">
                  <c:v>-4.8857142857142861</c:v>
                </c:pt>
                <c:pt idx="676">
                  <c:v>-4.3428571428571425</c:v>
                </c:pt>
                <c:pt idx="677">
                  <c:v>-5.5428571428571436</c:v>
                </c:pt>
                <c:pt idx="678">
                  <c:v>-9.3428571428571434</c:v>
                </c:pt>
                <c:pt idx="679">
                  <c:v>-8.0571428571428587</c:v>
                </c:pt>
                <c:pt idx="680">
                  <c:v>-8.4</c:v>
                </c:pt>
                <c:pt idx="681">
                  <c:v>-6.3142857142857149</c:v>
                </c:pt>
                <c:pt idx="682">
                  <c:v>-10</c:v>
                </c:pt>
                <c:pt idx="683">
                  <c:v>-10.885714285714286</c:v>
                </c:pt>
                <c:pt idx="684">
                  <c:v>-11.4</c:v>
                </c:pt>
                <c:pt idx="685">
                  <c:v>-9.4571428571428573</c:v>
                </c:pt>
                <c:pt idx="686">
                  <c:v>-9.8571428571428577</c:v>
                </c:pt>
                <c:pt idx="687">
                  <c:v>-8.0285714285714285</c:v>
                </c:pt>
                <c:pt idx="688">
                  <c:v>-6.0571428571428569</c:v>
                </c:pt>
                <c:pt idx="689">
                  <c:v>-1.8571428571428572</c:v>
                </c:pt>
                <c:pt idx="690">
                  <c:v>-2.0285714285714285</c:v>
                </c:pt>
                <c:pt idx="691">
                  <c:v>-0.94285714285714295</c:v>
                </c:pt>
                <c:pt idx="692">
                  <c:v>0.14285714285714274</c:v>
                </c:pt>
                <c:pt idx="693">
                  <c:v>-1.1142857142857143</c:v>
                </c:pt>
                <c:pt idx="694">
                  <c:v>-2.0285714285714285</c:v>
                </c:pt>
                <c:pt idx="695">
                  <c:v>-0.97142857142857153</c:v>
                </c:pt>
                <c:pt idx="696">
                  <c:v>-1.2285714285714284</c:v>
                </c:pt>
                <c:pt idx="697">
                  <c:v>-0.45714285714285702</c:v>
                </c:pt>
                <c:pt idx="698">
                  <c:v>-0.48571428571428588</c:v>
                </c:pt>
                <c:pt idx="699">
                  <c:v>1.1714285714285713</c:v>
                </c:pt>
                <c:pt idx="700">
                  <c:v>2.2571428571428571</c:v>
                </c:pt>
                <c:pt idx="701">
                  <c:v>2.657142857142857</c:v>
                </c:pt>
                <c:pt idx="702">
                  <c:v>1.5714285714285712</c:v>
                </c:pt>
                <c:pt idx="703">
                  <c:v>1.1142857142857143</c:v>
                </c:pt>
                <c:pt idx="704">
                  <c:v>0.59999999999999987</c:v>
                </c:pt>
                <c:pt idx="705">
                  <c:v>0.42857142857142855</c:v>
                </c:pt>
                <c:pt idx="706">
                  <c:v>-0.68571428571428561</c:v>
                </c:pt>
                <c:pt idx="707">
                  <c:v>-0.45714285714285702</c:v>
                </c:pt>
                <c:pt idx="708">
                  <c:v>-0.19999999999999987</c:v>
                </c:pt>
                <c:pt idx="709">
                  <c:v>-2.2571428571428571</c:v>
                </c:pt>
                <c:pt idx="710">
                  <c:v>-2.7142857142857144</c:v>
                </c:pt>
                <c:pt idx="711">
                  <c:v>-4.0571428571428569</c:v>
                </c:pt>
                <c:pt idx="712">
                  <c:v>-4.6285714285714281</c:v>
                </c:pt>
                <c:pt idx="713">
                  <c:v>-4.7714285714285714</c:v>
                </c:pt>
                <c:pt idx="714">
                  <c:v>-5.5428571428571427</c:v>
                </c:pt>
                <c:pt idx="715">
                  <c:v>-8.4285714285714288</c:v>
                </c:pt>
                <c:pt idx="716">
                  <c:v>-6.3142857142857149</c:v>
                </c:pt>
                <c:pt idx="717">
                  <c:v>-3.0000000000000004</c:v>
                </c:pt>
                <c:pt idx="718">
                  <c:v>-0.85714285714285743</c:v>
                </c:pt>
                <c:pt idx="719">
                  <c:v>-8.5714285714285895E-2</c:v>
                </c:pt>
                <c:pt idx="720">
                  <c:v>-2.3714285714285714</c:v>
                </c:pt>
                <c:pt idx="721">
                  <c:v>-2.0571428571428574</c:v>
                </c:pt>
                <c:pt idx="722">
                  <c:v>1.5999999999999999</c:v>
                </c:pt>
                <c:pt idx="723">
                  <c:v>2.4857142857142853</c:v>
                </c:pt>
                <c:pt idx="724">
                  <c:v>8.5714285714285479E-2</c:v>
                </c:pt>
                <c:pt idx="725">
                  <c:v>0.77142857142857146</c:v>
                </c:pt>
                <c:pt idx="726">
                  <c:v>-0.51428571428571446</c:v>
                </c:pt>
                <c:pt idx="727">
                  <c:v>2.9142857142857141</c:v>
                </c:pt>
                <c:pt idx="728">
                  <c:v>2.5428571428571431</c:v>
                </c:pt>
                <c:pt idx="729">
                  <c:v>0.7142857142857143</c:v>
                </c:pt>
                <c:pt idx="730">
                  <c:v>0.7142857142857143</c:v>
                </c:pt>
                <c:pt idx="731">
                  <c:v>1.5428571428571429</c:v>
                </c:pt>
                <c:pt idx="732">
                  <c:v>0.97142857142857153</c:v>
                </c:pt>
                <c:pt idx="733">
                  <c:v>6</c:v>
                </c:pt>
                <c:pt idx="734">
                  <c:v>4.1428571428571432</c:v>
                </c:pt>
                <c:pt idx="735">
                  <c:v>3.3999999999999995</c:v>
                </c:pt>
                <c:pt idx="736">
                  <c:v>3.5142857142857138</c:v>
                </c:pt>
                <c:pt idx="737">
                  <c:v>2.0285714285714289</c:v>
                </c:pt>
                <c:pt idx="738">
                  <c:v>-0.8571428571428571</c:v>
                </c:pt>
                <c:pt idx="739">
                  <c:v>-0.51428571428571412</c:v>
                </c:pt>
                <c:pt idx="740">
                  <c:v>-2.6857142857142855</c:v>
                </c:pt>
                <c:pt idx="741">
                  <c:v>-2.8571428571428568</c:v>
                </c:pt>
                <c:pt idx="742">
                  <c:v>-0.71428571428571408</c:v>
                </c:pt>
                <c:pt idx="743">
                  <c:v>5.7142857142857419E-2</c:v>
                </c:pt>
                <c:pt idx="744">
                  <c:v>3.8571428571428572</c:v>
                </c:pt>
                <c:pt idx="745">
                  <c:v>6.6285714285714281</c:v>
                </c:pt>
                <c:pt idx="746">
                  <c:v>5.9999999999999991</c:v>
                </c:pt>
                <c:pt idx="747">
                  <c:v>4.2857142857142847</c:v>
                </c:pt>
                <c:pt idx="748">
                  <c:v>4.1714285714285708</c:v>
                </c:pt>
                <c:pt idx="749">
                  <c:v>5.6285714285714272</c:v>
                </c:pt>
                <c:pt idx="750">
                  <c:v>4.9428571428571413</c:v>
                </c:pt>
                <c:pt idx="751">
                  <c:v>3.9142857142857141</c:v>
                </c:pt>
                <c:pt idx="752">
                  <c:v>2.5428571428571431</c:v>
                </c:pt>
                <c:pt idx="753">
                  <c:v>3.6000000000000005</c:v>
                </c:pt>
                <c:pt idx="754">
                  <c:v>3.9428571428571431</c:v>
                </c:pt>
                <c:pt idx="755">
                  <c:v>4.7142857142857144</c:v>
                </c:pt>
                <c:pt idx="756">
                  <c:v>2.2857142857142856</c:v>
                </c:pt>
                <c:pt idx="757">
                  <c:v>4.5142857142857142</c:v>
                </c:pt>
                <c:pt idx="758">
                  <c:v>2.9714285714285711</c:v>
                </c:pt>
                <c:pt idx="759">
                  <c:v>4</c:v>
                </c:pt>
                <c:pt idx="760">
                  <c:v>5.3428571428571434</c:v>
                </c:pt>
                <c:pt idx="761">
                  <c:v>6.1999999999999984</c:v>
                </c:pt>
                <c:pt idx="762">
                  <c:v>7.2571428571428571</c:v>
                </c:pt>
                <c:pt idx="763">
                  <c:v>6.8285714285714283</c:v>
                </c:pt>
                <c:pt idx="764">
                  <c:v>6.9714285714285724</c:v>
                </c:pt>
                <c:pt idx="765">
                  <c:v>6.3714285714285728</c:v>
                </c:pt>
                <c:pt idx="766">
                  <c:v>6.5428571428571445</c:v>
                </c:pt>
                <c:pt idx="767">
                  <c:v>4.742857142857142</c:v>
                </c:pt>
                <c:pt idx="768">
                  <c:v>3.1999999999999997</c:v>
                </c:pt>
                <c:pt idx="769">
                  <c:v>2.5142857142857138</c:v>
                </c:pt>
                <c:pt idx="770">
                  <c:v>3.5142857142857138</c:v>
                </c:pt>
                <c:pt idx="771">
                  <c:v>1.2571428571428573</c:v>
                </c:pt>
                <c:pt idx="772">
                  <c:v>0.62857142857142889</c:v>
                </c:pt>
                <c:pt idx="773">
                  <c:v>1</c:v>
                </c:pt>
                <c:pt idx="774">
                  <c:v>2.5714285714285716</c:v>
                </c:pt>
                <c:pt idx="775">
                  <c:v>1.8857142857142857</c:v>
                </c:pt>
                <c:pt idx="776">
                  <c:v>1.3142857142857143</c:v>
                </c:pt>
                <c:pt idx="777">
                  <c:v>2.2285714285714282</c:v>
                </c:pt>
                <c:pt idx="778">
                  <c:v>2.2857142857142856</c:v>
                </c:pt>
                <c:pt idx="779">
                  <c:v>2.8857142857142857</c:v>
                </c:pt>
                <c:pt idx="780">
                  <c:v>0.94285714285714251</c:v>
                </c:pt>
                <c:pt idx="781">
                  <c:v>-0.57142857142857173</c:v>
                </c:pt>
                <c:pt idx="782">
                  <c:v>0.17142857142857126</c:v>
                </c:pt>
                <c:pt idx="783">
                  <c:v>0.17142857142857121</c:v>
                </c:pt>
                <c:pt idx="784">
                  <c:v>-1.5142857142857145</c:v>
                </c:pt>
                <c:pt idx="785">
                  <c:v>-2.4285714285714284</c:v>
                </c:pt>
                <c:pt idx="786">
                  <c:v>-2.4857142857142853</c:v>
                </c:pt>
                <c:pt idx="787">
                  <c:v>-2.0857142857142859</c:v>
                </c:pt>
                <c:pt idx="788">
                  <c:v>-2.6000000000000005</c:v>
                </c:pt>
                <c:pt idx="789">
                  <c:v>-2.6571428571428575</c:v>
                </c:pt>
                <c:pt idx="790">
                  <c:v>-2.6571428571428575</c:v>
                </c:pt>
                <c:pt idx="791">
                  <c:v>-2.9714285714285715</c:v>
                </c:pt>
                <c:pt idx="792">
                  <c:v>-1.657142857142857</c:v>
                </c:pt>
                <c:pt idx="793">
                  <c:v>-2.1142857142857143</c:v>
                </c:pt>
                <c:pt idx="794">
                  <c:v>-0.97142857142857131</c:v>
                </c:pt>
                <c:pt idx="795">
                  <c:v>-0.39999999999999991</c:v>
                </c:pt>
                <c:pt idx="796">
                  <c:v>0.39999999999999997</c:v>
                </c:pt>
                <c:pt idx="797">
                  <c:v>0.7142857142857143</c:v>
                </c:pt>
                <c:pt idx="798">
                  <c:v>2.6285714285714286</c:v>
                </c:pt>
                <c:pt idx="799">
                  <c:v>0.77142857142857146</c:v>
                </c:pt>
                <c:pt idx="800">
                  <c:v>1.8857142857142861</c:v>
                </c:pt>
                <c:pt idx="801">
                  <c:v>1.485714285714286</c:v>
                </c:pt>
                <c:pt idx="802">
                  <c:v>1.2571428571428573</c:v>
                </c:pt>
                <c:pt idx="803">
                  <c:v>0.48571428571428577</c:v>
                </c:pt>
                <c:pt idx="804">
                  <c:v>0.28571428571428586</c:v>
                </c:pt>
                <c:pt idx="805">
                  <c:v>-1.6571428571428568</c:v>
                </c:pt>
                <c:pt idx="806">
                  <c:v>1.6571428571428573</c:v>
                </c:pt>
                <c:pt idx="807">
                  <c:v>0.91428571428571437</c:v>
                </c:pt>
                <c:pt idx="808">
                  <c:v>0.91428571428571437</c:v>
                </c:pt>
                <c:pt idx="809">
                  <c:v>1.0285714285714287</c:v>
                </c:pt>
                <c:pt idx="810">
                  <c:v>1.6571428571428568</c:v>
                </c:pt>
                <c:pt idx="811">
                  <c:v>0.6</c:v>
                </c:pt>
                <c:pt idx="812">
                  <c:v>0.99999999999999967</c:v>
                </c:pt>
                <c:pt idx="813">
                  <c:v>-1.9428571428571428</c:v>
                </c:pt>
                <c:pt idx="814">
                  <c:v>-2.9142857142857141</c:v>
                </c:pt>
                <c:pt idx="815">
                  <c:v>-1.8000000000000003</c:v>
                </c:pt>
                <c:pt idx="816">
                  <c:v>-0.31428571428571417</c:v>
                </c:pt>
                <c:pt idx="817">
                  <c:v>-0.11428571428571439</c:v>
                </c:pt>
                <c:pt idx="818">
                  <c:v>-0.62857142857142889</c:v>
                </c:pt>
                <c:pt idx="819">
                  <c:v>0.99999999999999978</c:v>
                </c:pt>
                <c:pt idx="820">
                  <c:v>1.6285714285714286</c:v>
                </c:pt>
                <c:pt idx="821">
                  <c:v>3.2285714285714278</c:v>
                </c:pt>
                <c:pt idx="822">
                  <c:v>3.1428571428571428</c:v>
                </c:pt>
                <c:pt idx="823">
                  <c:v>3.2571428571428571</c:v>
                </c:pt>
                <c:pt idx="824">
                  <c:v>3.0571428571428574</c:v>
                </c:pt>
                <c:pt idx="825">
                  <c:v>2.9428571428571431</c:v>
                </c:pt>
                <c:pt idx="826">
                  <c:v>1.0857142857142859</c:v>
                </c:pt>
                <c:pt idx="827">
                  <c:v>2.1142857142857143</c:v>
                </c:pt>
                <c:pt idx="828">
                  <c:v>0.31428571428571483</c:v>
                </c:pt>
                <c:pt idx="829">
                  <c:v>-0.74285714285714277</c:v>
                </c:pt>
                <c:pt idx="830">
                  <c:v>-4.2285714285714286</c:v>
                </c:pt>
                <c:pt idx="831">
                  <c:v>-4.8571428571428568</c:v>
                </c:pt>
                <c:pt idx="832">
                  <c:v>-0.82857142857142863</c:v>
                </c:pt>
                <c:pt idx="833">
                  <c:v>0.22857142857142879</c:v>
                </c:pt>
                <c:pt idx="834">
                  <c:v>0.97142857142857142</c:v>
                </c:pt>
                <c:pt idx="835">
                  <c:v>3.1428571428571432</c:v>
                </c:pt>
                <c:pt idx="836">
                  <c:v>6.2000000000000011</c:v>
                </c:pt>
                <c:pt idx="837">
                  <c:v>7.7428571428571429</c:v>
                </c:pt>
                <c:pt idx="838">
                  <c:v>9.257142857142858</c:v>
                </c:pt>
                <c:pt idx="839">
                  <c:v>7.8</c:v>
                </c:pt>
                <c:pt idx="840">
                  <c:v>8.257142857142858</c:v>
                </c:pt>
                <c:pt idx="841">
                  <c:v>8.3142857142857149</c:v>
                </c:pt>
                <c:pt idx="842">
                  <c:v>9.1714285714285726</c:v>
                </c:pt>
                <c:pt idx="843">
                  <c:v>7.4857142857142858</c:v>
                </c:pt>
                <c:pt idx="844">
                  <c:v>5.742857142857142</c:v>
                </c:pt>
                <c:pt idx="845">
                  <c:v>4.9428571428571431</c:v>
                </c:pt>
                <c:pt idx="846">
                  <c:v>6.1714285714285717</c:v>
                </c:pt>
                <c:pt idx="847">
                  <c:v>4.6857142857142851</c:v>
                </c:pt>
                <c:pt idx="848">
                  <c:v>3.3142857142857145</c:v>
                </c:pt>
                <c:pt idx="849">
                  <c:v>1.8857142857142859</c:v>
                </c:pt>
                <c:pt idx="850">
                  <c:v>1.4571428571428571</c:v>
                </c:pt>
                <c:pt idx="851">
                  <c:v>4.5142857142857142</c:v>
                </c:pt>
                <c:pt idx="852">
                  <c:v>5.3999999999999995</c:v>
                </c:pt>
                <c:pt idx="853">
                  <c:v>4.3142857142857149</c:v>
                </c:pt>
                <c:pt idx="854">
                  <c:v>7.3999999999999995</c:v>
                </c:pt>
                <c:pt idx="855">
                  <c:v>8.4571428571428573</c:v>
                </c:pt>
                <c:pt idx="856">
                  <c:v>7.7999999999999989</c:v>
                </c:pt>
                <c:pt idx="857">
                  <c:v>7.7428571428571429</c:v>
                </c:pt>
                <c:pt idx="858">
                  <c:v>6.3142857142857149</c:v>
                </c:pt>
                <c:pt idx="859">
                  <c:v>4.4285714285714279</c:v>
                </c:pt>
                <c:pt idx="860">
                  <c:v>5.9142857142857128</c:v>
                </c:pt>
                <c:pt idx="861">
                  <c:v>5.5714285714285712</c:v>
                </c:pt>
                <c:pt idx="862">
                  <c:v>5.3142857142857149</c:v>
                </c:pt>
                <c:pt idx="863">
                  <c:v>5.7142857142857153</c:v>
                </c:pt>
                <c:pt idx="864">
                  <c:v>5.1714285714285708</c:v>
                </c:pt>
                <c:pt idx="865">
                  <c:v>5.4285714285714297</c:v>
                </c:pt>
                <c:pt idx="866">
                  <c:v>6.1428571428571441</c:v>
                </c:pt>
                <c:pt idx="867">
                  <c:v>6.4857142857142849</c:v>
                </c:pt>
                <c:pt idx="868">
                  <c:v>4.4571428571428573</c:v>
                </c:pt>
                <c:pt idx="869">
                  <c:v>2.9714285714285715</c:v>
                </c:pt>
                <c:pt idx="870">
                  <c:v>3.8000000000000003</c:v>
                </c:pt>
                <c:pt idx="871">
                  <c:v>5.3428571428571425</c:v>
                </c:pt>
                <c:pt idx="872">
                  <c:v>6.0285714285714294</c:v>
                </c:pt>
                <c:pt idx="873">
                  <c:v>6.5142857142857142</c:v>
                </c:pt>
                <c:pt idx="874">
                  <c:v>2.9142857142857141</c:v>
                </c:pt>
                <c:pt idx="875">
                  <c:v>6.0857142857142863</c:v>
                </c:pt>
                <c:pt idx="876">
                  <c:v>6.9428571428571422</c:v>
                </c:pt>
                <c:pt idx="877">
                  <c:v>8.3428571428571416</c:v>
                </c:pt>
                <c:pt idx="878">
                  <c:v>7.3142857142857149</c:v>
                </c:pt>
                <c:pt idx="879">
                  <c:v>5.7428571428571429</c:v>
                </c:pt>
                <c:pt idx="880">
                  <c:v>5.1714285714285717</c:v>
                </c:pt>
                <c:pt idx="881">
                  <c:v>6.0857142857142863</c:v>
                </c:pt>
                <c:pt idx="882">
                  <c:v>2.7714285714285718</c:v>
                </c:pt>
                <c:pt idx="883">
                  <c:v>2.342857142857143</c:v>
                </c:pt>
                <c:pt idx="884">
                  <c:v>-1.5428571428571429</c:v>
                </c:pt>
                <c:pt idx="885">
                  <c:v>-2.1428571428571428</c:v>
                </c:pt>
                <c:pt idx="886">
                  <c:v>-1.4285714285714286</c:v>
                </c:pt>
                <c:pt idx="887">
                  <c:v>-2.0571428571428569</c:v>
                </c:pt>
                <c:pt idx="888">
                  <c:v>-2.9714285714285715</c:v>
                </c:pt>
                <c:pt idx="889">
                  <c:v>-3.5428571428571431</c:v>
                </c:pt>
                <c:pt idx="890">
                  <c:v>-2.628571428571429</c:v>
                </c:pt>
                <c:pt idx="891">
                  <c:v>-1.6285714285714286</c:v>
                </c:pt>
                <c:pt idx="892">
                  <c:v>-2.8571428571428723E-2</c:v>
                </c:pt>
                <c:pt idx="893">
                  <c:v>1.8</c:v>
                </c:pt>
                <c:pt idx="894">
                  <c:v>2.3428571428571425</c:v>
                </c:pt>
                <c:pt idx="895">
                  <c:v>2.657142857142857</c:v>
                </c:pt>
                <c:pt idx="896">
                  <c:v>4</c:v>
                </c:pt>
                <c:pt idx="897">
                  <c:v>4.6571428571428566</c:v>
                </c:pt>
                <c:pt idx="898">
                  <c:v>4.6857142857142851</c:v>
                </c:pt>
                <c:pt idx="899">
                  <c:v>2.4857142857142862</c:v>
                </c:pt>
                <c:pt idx="900">
                  <c:v>0.31428571428571422</c:v>
                </c:pt>
                <c:pt idx="901">
                  <c:v>-0.4</c:v>
                </c:pt>
                <c:pt idx="902">
                  <c:v>-0.62857142857142867</c:v>
                </c:pt>
                <c:pt idx="903">
                  <c:v>-1.4857142857142858</c:v>
                </c:pt>
                <c:pt idx="904">
                  <c:v>-1.3142857142857143</c:v>
                </c:pt>
                <c:pt idx="905">
                  <c:v>-1.2571428571428573</c:v>
                </c:pt>
                <c:pt idx="906">
                  <c:v>-0.71428571428571441</c:v>
                </c:pt>
                <c:pt idx="907">
                  <c:v>-1.4571428571428573</c:v>
                </c:pt>
                <c:pt idx="908">
                  <c:v>0.8857142857142859</c:v>
                </c:pt>
                <c:pt idx="909">
                  <c:v>1.7142857142857146</c:v>
                </c:pt>
                <c:pt idx="910">
                  <c:v>1.6000000000000003</c:v>
                </c:pt>
                <c:pt idx="911">
                  <c:v>0.42857142857142866</c:v>
                </c:pt>
                <c:pt idx="912">
                  <c:v>0.20000000000000023</c:v>
                </c:pt>
                <c:pt idx="913">
                  <c:v>-0.5428571428571427</c:v>
                </c:pt>
                <c:pt idx="914">
                  <c:v>1.3714285714285717</c:v>
                </c:pt>
                <c:pt idx="915">
                  <c:v>0.7142857142857143</c:v>
                </c:pt>
                <c:pt idx="916">
                  <c:v>1.1714285714285713</c:v>
                </c:pt>
                <c:pt idx="917">
                  <c:v>1.0571428571428569</c:v>
                </c:pt>
                <c:pt idx="918">
                  <c:v>0.51428571428571423</c:v>
                </c:pt>
                <c:pt idx="919">
                  <c:v>1.3428571428571427</c:v>
                </c:pt>
                <c:pt idx="920">
                  <c:v>4.2</c:v>
                </c:pt>
                <c:pt idx="921">
                  <c:v>3.2857142857142851</c:v>
                </c:pt>
                <c:pt idx="922">
                  <c:v>1.8285714285714278</c:v>
                </c:pt>
                <c:pt idx="923">
                  <c:v>-0.65714285714285736</c:v>
                </c:pt>
                <c:pt idx="924">
                  <c:v>-1.3714285714285717</c:v>
                </c:pt>
                <c:pt idx="925">
                  <c:v>-0.91428571428571492</c:v>
                </c:pt>
                <c:pt idx="926">
                  <c:v>-2.1428571428571432</c:v>
                </c:pt>
                <c:pt idx="927">
                  <c:v>-5.4857142857142867</c:v>
                </c:pt>
                <c:pt idx="928">
                  <c:v>-6.2</c:v>
                </c:pt>
                <c:pt idx="929">
                  <c:v>-4.8000000000000016</c:v>
                </c:pt>
                <c:pt idx="930">
                  <c:v>-2.971428571428572</c:v>
                </c:pt>
                <c:pt idx="931">
                  <c:v>-2.7714285714285714</c:v>
                </c:pt>
                <c:pt idx="932">
                  <c:v>-3.3714285714285714</c:v>
                </c:pt>
                <c:pt idx="933">
                  <c:v>-2.9714285714285711</c:v>
                </c:pt>
                <c:pt idx="934">
                  <c:v>-3.3714285714285714</c:v>
                </c:pt>
                <c:pt idx="935">
                  <c:v>-2.6285714285714286</c:v>
                </c:pt>
                <c:pt idx="936">
                  <c:v>-3.9428571428571426</c:v>
                </c:pt>
                <c:pt idx="937">
                  <c:v>-4.371428571428571</c:v>
                </c:pt>
                <c:pt idx="938">
                  <c:v>-4.4571428571428564</c:v>
                </c:pt>
                <c:pt idx="939">
                  <c:v>-4.0857142857142863</c:v>
                </c:pt>
                <c:pt idx="940">
                  <c:v>-4.1428571428571423</c:v>
                </c:pt>
                <c:pt idx="941">
                  <c:v>-2.2285714285714286</c:v>
                </c:pt>
                <c:pt idx="942">
                  <c:v>-2.1142857142857139</c:v>
                </c:pt>
                <c:pt idx="943">
                  <c:v>0.59999999999999987</c:v>
                </c:pt>
                <c:pt idx="944">
                  <c:v>0.57142857142857129</c:v>
                </c:pt>
                <c:pt idx="945">
                  <c:v>2.8000000000000003</c:v>
                </c:pt>
                <c:pt idx="946">
                  <c:v>2.8571428571428572</c:v>
                </c:pt>
                <c:pt idx="947">
                  <c:v>2.1142857142857143</c:v>
                </c:pt>
                <c:pt idx="948">
                  <c:v>1.1142857142857141</c:v>
                </c:pt>
                <c:pt idx="949">
                  <c:v>1.8000000000000003</c:v>
                </c:pt>
                <c:pt idx="950">
                  <c:v>0.48571428571428577</c:v>
                </c:pt>
                <c:pt idx="951">
                  <c:v>1.8000000000000003</c:v>
                </c:pt>
                <c:pt idx="952">
                  <c:v>-0.42857142857142833</c:v>
                </c:pt>
                <c:pt idx="953">
                  <c:v>0.37142857142857172</c:v>
                </c:pt>
                <c:pt idx="954">
                  <c:v>1.8285714285714287</c:v>
                </c:pt>
                <c:pt idx="955">
                  <c:v>2.3142857142857141</c:v>
                </c:pt>
                <c:pt idx="956">
                  <c:v>1.4857142857142858</c:v>
                </c:pt>
                <c:pt idx="957">
                  <c:v>2.4285714285714284</c:v>
                </c:pt>
                <c:pt idx="958">
                  <c:v>3.5714285714285716</c:v>
                </c:pt>
                <c:pt idx="959">
                  <c:v>6.7428571428571429</c:v>
                </c:pt>
                <c:pt idx="960">
                  <c:v>6.8285714285714292</c:v>
                </c:pt>
                <c:pt idx="961">
                  <c:v>6.7142857142857144</c:v>
                </c:pt>
                <c:pt idx="962">
                  <c:v>6.7428571428571429</c:v>
                </c:pt>
                <c:pt idx="963">
                  <c:v>7.9714285714285724</c:v>
                </c:pt>
                <c:pt idx="964">
                  <c:v>5.0571428571428578</c:v>
                </c:pt>
                <c:pt idx="965">
                  <c:v>5.2285714285714278</c:v>
                </c:pt>
                <c:pt idx="966">
                  <c:v>2.7714285714285714</c:v>
                </c:pt>
                <c:pt idx="967">
                  <c:v>3.0571428571428574</c:v>
                </c:pt>
                <c:pt idx="968">
                  <c:v>4.2571428571428571</c:v>
                </c:pt>
                <c:pt idx="969">
                  <c:v>4.6285714285714281</c:v>
                </c:pt>
                <c:pt idx="970">
                  <c:v>5.3142857142857149</c:v>
                </c:pt>
                <c:pt idx="971">
                  <c:v>5.8571428571428568</c:v>
                </c:pt>
                <c:pt idx="972">
                  <c:v>5.4571428571428573</c:v>
                </c:pt>
                <c:pt idx="973">
                  <c:v>5.5714285714285721</c:v>
                </c:pt>
                <c:pt idx="974">
                  <c:v>6.0285714285714294</c:v>
                </c:pt>
                <c:pt idx="975">
                  <c:v>5.6857142857142851</c:v>
                </c:pt>
                <c:pt idx="976">
                  <c:v>5.628571428571429</c:v>
                </c:pt>
                <c:pt idx="977">
                  <c:v>5.5142857142857133</c:v>
                </c:pt>
                <c:pt idx="978">
                  <c:v>6.8571428571428559</c:v>
                </c:pt>
                <c:pt idx="979">
                  <c:v>4.0571428571428578</c:v>
                </c:pt>
                <c:pt idx="980">
                  <c:v>3.0285714285714285</c:v>
                </c:pt>
                <c:pt idx="981">
                  <c:v>2.2000000000000002</c:v>
                </c:pt>
                <c:pt idx="982">
                  <c:v>2.2285714285714286</c:v>
                </c:pt>
                <c:pt idx="983">
                  <c:v>3.2285714285714282</c:v>
                </c:pt>
                <c:pt idx="984">
                  <c:v>2.6285714285714286</c:v>
                </c:pt>
                <c:pt idx="985">
                  <c:v>-8.571428571428566E-2</c:v>
                </c:pt>
                <c:pt idx="986">
                  <c:v>0.7142857142857143</c:v>
                </c:pt>
                <c:pt idx="987">
                  <c:v>3.2857142857142856</c:v>
                </c:pt>
                <c:pt idx="988">
                  <c:v>5.5142857142857133</c:v>
                </c:pt>
                <c:pt idx="989">
                  <c:v>4.4571428571428573</c:v>
                </c:pt>
                <c:pt idx="990">
                  <c:v>2.1714285714285713</c:v>
                </c:pt>
                <c:pt idx="991">
                  <c:v>2.2857142857142856</c:v>
                </c:pt>
                <c:pt idx="992">
                  <c:v>4.1142857142857148</c:v>
                </c:pt>
                <c:pt idx="993">
                  <c:v>4.5428571428571418</c:v>
                </c:pt>
                <c:pt idx="994">
                  <c:v>3.2571428571428562</c:v>
                </c:pt>
                <c:pt idx="995">
                  <c:v>1</c:v>
                </c:pt>
                <c:pt idx="996">
                  <c:v>1.4857142857142855</c:v>
                </c:pt>
                <c:pt idx="997">
                  <c:v>1.8285714285714285</c:v>
                </c:pt>
                <c:pt idx="998">
                  <c:v>1.4571428571428571</c:v>
                </c:pt>
                <c:pt idx="999">
                  <c:v>1.8</c:v>
                </c:pt>
                <c:pt idx="1000">
                  <c:v>0.62857142857142845</c:v>
                </c:pt>
                <c:pt idx="1001">
                  <c:v>1.3714285714285714</c:v>
                </c:pt>
                <c:pt idx="1002">
                  <c:v>1.8857142857142857</c:v>
                </c:pt>
                <c:pt idx="1003">
                  <c:v>1.342857142857143</c:v>
                </c:pt>
                <c:pt idx="1004">
                  <c:v>4.628571428571429</c:v>
                </c:pt>
                <c:pt idx="1005">
                  <c:v>2.1142857142857148</c:v>
                </c:pt>
                <c:pt idx="1006">
                  <c:v>2.8285714285714292</c:v>
                </c:pt>
                <c:pt idx="1007">
                  <c:v>3.342857142857143</c:v>
                </c:pt>
                <c:pt idx="1008">
                  <c:v>2.8571428571428577</c:v>
                </c:pt>
                <c:pt idx="1009">
                  <c:v>0.62857142857142911</c:v>
                </c:pt>
                <c:pt idx="1010">
                  <c:v>2.8571428571428976E-2</c:v>
                </c:pt>
                <c:pt idx="1011">
                  <c:v>-2.8857142857142857</c:v>
                </c:pt>
                <c:pt idx="1012">
                  <c:v>-2.6</c:v>
                </c:pt>
                <c:pt idx="1013">
                  <c:v>-2.4857142857142853</c:v>
                </c:pt>
                <c:pt idx="1014">
                  <c:v>-0.94285714285714328</c:v>
                </c:pt>
                <c:pt idx="1015">
                  <c:v>-0.31428571428571433</c:v>
                </c:pt>
                <c:pt idx="1016">
                  <c:v>1.3714285714285714</c:v>
                </c:pt>
                <c:pt idx="1017">
                  <c:v>2.6857142857142859</c:v>
                </c:pt>
                <c:pt idx="1018">
                  <c:v>5.0571428571428578</c:v>
                </c:pt>
                <c:pt idx="1019">
                  <c:v>7.5714285714285712</c:v>
                </c:pt>
                <c:pt idx="1020">
                  <c:v>8.3714285714285719</c:v>
                </c:pt>
                <c:pt idx="1021">
                  <c:v>9.2571428571428562</c:v>
                </c:pt>
                <c:pt idx="1022">
                  <c:v>9.742857142857142</c:v>
                </c:pt>
                <c:pt idx="1023">
                  <c:v>11.771428571428572</c:v>
                </c:pt>
                <c:pt idx="1024">
                  <c:v>13.114285714285714</c:v>
                </c:pt>
                <c:pt idx="1025">
                  <c:v>11.857142857142858</c:v>
                </c:pt>
                <c:pt idx="1026">
                  <c:v>13.657142857142857</c:v>
                </c:pt>
                <c:pt idx="1027">
                  <c:v>12.428571428571429</c:v>
                </c:pt>
                <c:pt idx="1028">
                  <c:v>11.428571428571431</c:v>
                </c:pt>
                <c:pt idx="1029">
                  <c:v>13.085714285714285</c:v>
                </c:pt>
                <c:pt idx="1030">
                  <c:v>12.62857142857143</c:v>
                </c:pt>
                <c:pt idx="1031">
                  <c:v>13.057142857142859</c:v>
                </c:pt>
                <c:pt idx="1032">
                  <c:v>12.571428571428571</c:v>
                </c:pt>
                <c:pt idx="1033">
                  <c:v>11.399999999999999</c:v>
                </c:pt>
                <c:pt idx="1034">
                  <c:v>12.8</c:v>
                </c:pt>
                <c:pt idx="1035">
                  <c:v>13.799999999999999</c:v>
                </c:pt>
              </c:numCache>
            </c:numRef>
          </c:val>
          <c:smooth val="0"/>
          <c:extLst>
            <c:ext xmlns:c16="http://schemas.microsoft.com/office/drawing/2014/chart" uri="{C3380CC4-5D6E-409C-BE32-E72D297353CC}">
              <c16:uniqueId val="{00000001-2518-4B2E-97F5-43A3680604BA}"/>
            </c:ext>
          </c:extLst>
        </c:ser>
        <c:dLbls>
          <c:showLegendKey val="0"/>
          <c:showVal val="0"/>
          <c:showCatName val="0"/>
          <c:showSerName val="0"/>
          <c:showPercent val="0"/>
          <c:showBubbleSize val="0"/>
        </c:dLbls>
        <c:smooth val="0"/>
        <c:axId val="958275152"/>
        <c:axId val="958275544"/>
      </c:lineChart>
      <c:dateAx>
        <c:axId val="958275152"/>
        <c:scaling>
          <c:orientation val="minMax"/>
        </c:scaling>
        <c:delete val="0"/>
        <c:axPos val="b"/>
        <c:numFmt formatCode="mmm\-yy" sourceLinked="0"/>
        <c:majorTickMark val="out"/>
        <c:minorTickMark val="none"/>
        <c:tickLblPos val="low"/>
        <c:spPr>
          <a:noFill/>
          <a:ln w="12700"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8275544"/>
        <c:crosses val="autoZero"/>
        <c:auto val="1"/>
        <c:lblOffset val="100"/>
        <c:baseTimeUnit val="days"/>
        <c:majorUnit val="1"/>
        <c:majorTimeUnit val="months"/>
      </c:dateAx>
      <c:valAx>
        <c:axId val="958275544"/>
        <c:scaling>
          <c:orientation val="minMax"/>
          <c:max val="60"/>
          <c:min val="-3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958275152"/>
        <c:crosses val="autoZero"/>
        <c:crossBetween val="between"/>
        <c:majorUnit val="30"/>
      </c:valAx>
      <c:spPr>
        <a:noFill/>
        <a:ln>
          <a:noFill/>
        </a:ln>
        <a:effectLst/>
      </c:spPr>
    </c:plotArea>
    <c:legend>
      <c:legendPos val="b"/>
      <c:layout>
        <c:manualLayout>
          <c:xMode val="edge"/>
          <c:yMode val="edge"/>
          <c:x val="0.85497191747914003"/>
          <c:y val="5.4546350720244476E-2"/>
          <c:w val="0.13301207852615543"/>
          <c:h val="0.1370394193683535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3959258552888"/>
          <c:y val="1.4285714285714285E-2"/>
          <c:w val="0.64444613973426335"/>
          <c:h val="0.87524634420697411"/>
        </c:manualLayout>
      </c:layout>
      <c:barChart>
        <c:barDir val="bar"/>
        <c:grouping val="stacked"/>
        <c:varyColors val="0"/>
        <c:ser>
          <c:idx val="0"/>
          <c:order val="0"/>
          <c:tx>
            <c:strRef>
              <c:f>'C7'!$C$5:$C$6</c:f>
              <c:strCache>
                <c:ptCount val="2"/>
                <c:pt idx="0">
                  <c:v>Non-Covid</c:v>
                </c:pt>
                <c:pt idx="1">
                  <c:v>in Hospital</c:v>
                </c:pt>
              </c:strCache>
            </c:strRef>
          </c:tx>
          <c:spPr>
            <a:solidFill>
              <a:schemeClr val="accent1">
                <a:lumMod val="50000"/>
              </a:schemeClr>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'C7'!$B$7:$B$8</c:f>
              <c:strCache>
                <c:ptCount val="2"/>
                <c:pt idx="0">
                  <c:v>March 2020 to 
December 2022</c:v>
                </c:pt>
                <c:pt idx="1">
                  <c:v>Average 
previous 5 years</c:v>
                </c:pt>
              </c:strCache>
            </c:strRef>
          </c:cat>
          <c:val>
            <c:numRef>
              <c:f>'C7'!$C$7:$C$8</c:f>
              <c:numCache>
                <c:formatCode>#,##0</c:formatCode>
                <c:ptCount val="2"/>
                <c:pt idx="0">
                  <c:v>18398.599999999999</c:v>
                </c:pt>
                <c:pt idx="1">
                  <c:v>20878.399999999998</c:v>
                </c:pt>
              </c:numCache>
            </c:numRef>
          </c:val>
          <c:extLst>
            <c:ext xmlns:c16="http://schemas.microsoft.com/office/drawing/2014/chart" uri="{C3380CC4-5D6E-409C-BE32-E72D297353CC}">
              <c16:uniqueId val="{00000000-AE00-4C7A-8D04-BAC146DA4F85}"/>
            </c:ext>
          </c:extLst>
        </c:ser>
        <c:ser>
          <c:idx val="1"/>
          <c:order val="1"/>
          <c:tx>
            <c:strRef>
              <c:f>'C7'!$D$5:$D$6</c:f>
              <c:strCache>
                <c:ptCount val="2"/>
                <c:pt idx="0">
                  <c:v>Non-Covid</c:v>
                </c:pt>
                <c:pt idx="1">
                  <c:v>in Care home</c:v>
                </c:pt>
              </c:strCache>
            </c:strRef>
          </c:tx>
          <c:spPr>
            <a:solidFill>
              <a:schemeClr val="accent1">
                <a:lumMod val="75000"/>
              </a:schemeClr>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'C7'!$B$7:$B$8</c:f>
              <c:strCache>
                <c:ptCount val="2"/>
                <c:pt idx="0">
                  <c:v>March 2020 to 
December 2022</c:v>
                </c:pt>
                <c:pt idx="1">
                  <c:v>Average 
previous 5 years</c:v>
                </c:pt>
              </c:strCache>
            </c:strRef>
          </c:cat>
          <c:val>
            <c:numRef>
              <c:f>'C7'!$D$7:$D$8</c:f>
              <c:numCache>
                <c:formatCode>#,##0</c:formatCode>
                <c:ptCount val="2"/>
                <c:pt idx="0">
                  <c:v>7501.4</c:v>
                </c:pt>
                <c:pt idx="1">
                  <c:v>8464.6</c:v>
                </c:pt>
              </c:numCache>
            </c:numRef>
          </c:val>
          <c:extLst>
            <c:ext xmlns:c16="http://schemas.microsoft.com/office/drawing/2014/chart" uri="{C3380CC4-5D6E-409C-BE32-E72D297353CC}">
              <c16:uniqueId val="{00000001-AE00-4C7A-8D04-BAC146DA4F85}"/>
            </c:ext>
          </c:extLst>
        </c:ser>
        <c:ser>
          <c:idx val="2"/>
          <c:order val="2"/>
          <c:tx>
            <c:strRef>
              <c:f>'C7'!$E$5:$E$6</c:f>
              <c:strCache>
                <c:ptCount val="2"/>
                <c:pt idx="0">
                  <c:v>Non-Covid</c:v>
                </c:pt>
                <c:pt idx="1">
                  <c:v>at Home</c:v>
                </c:pt>
              </c:strCache>
            </c:strRef>
          </c:tx>
          <c:spPr>
            <a:solidFill>
              <a:schemeClr val="accent1">
                <a:lumMod val="60000"/>
                <a:lumOff val="40000"/>
              </a:schemeClr>
            </a:solidFill>
            <a:ln>
              <a:solidFill>
                <a:schemeClr val="tx1"/>
              </a:solid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'C7'!$B$7:$B$8</c:f>
              <c:strCache>
                <c:ptCount val="2"/>
                <c:pt idx="0">
                  <c:v>March 2020 to 
December 2022</c:v>
                </c:pt>
                <c:pt idx="1">
                  <c:v>Average 
previous 5 years</c:v>
                </c:pt>
              </c:strCache>
            </c:strRef>
          </c:cat>
          <c:val>
            <c:numRef>
              <c:f>'C7'!$E$7:$E$8</c:f>
              <c:numCache>
                <c:formatCode>#,##0</c:formatCode>
                <c:ptCount val="2"/>
                <c:pt idx="0">
                  <c:v>15780.599999999999</c:v>
                </c:pt>
                <c:pt idx="1">
                  <c:v>13042.199999999999</c:v>
                </c:pt>
              </c:numCache>
            </c:numRef>
          </c:val>
          <c:extLst>
            <c:ext xmlns:c16="http://schemas.microsoft.com/office/drawing/2014/chart" uri="{C3380CC4-5D6E-409C-BE32-E72D297353CC}">
              <c16:uniqueId val="{00000002-AE00-4C7A-8D04-BAC146DA4F85}"/>
            </c:ext>
          </c:extLst>
        </c:ser>
        <c:ser>
          <c:idx val="3"/>
          <c:order val="3"/>
          <c:tx>
            <c:strRef>
              <c:f>'C7'!$F$5:$F$6</c:f>
              <c:strCache>
                <c:ptCount val="2"/>
                <c:pt idx="0">
                  <c:v>Non-Covid</c:v>
                </c:pt>
                <c:pt idx="1">
                  <c:v>elsewhere</c:v>
                </c:pt>
              </c:strCache>
            </c:strRef>
          </c:tx>
          <c:spPr>
            <a:solidFill>
              <a:schemeClr val="accent1">
                <a:lumMod val="40000"/>
                <a:lumOff val="60000"/>
              </a:schemeClr>
            </a:solidFill>
            <a:ln>
              <a:solidFill>
                <a:schemeClr val="tx1"/>
              </a:solidFill>
            </a:ln>
            <a:effectLst/>
          </c:spPr>
          <c:invertIfNegative val="0"/>
          <c:cat>
            <c:strRef>
              <c:f>'C7'!$B$7:$B$8</c:f>
              <c:strCache>
                <c:ptCount val="2"/>
                <c:pt idx="0">
                  <c:v>March 2020 to 
December 2022</c:v>
                </c:pt>
                <c:pt idx="1">
                  <c:v>Average 
previous 5 years</c:v>
                </c:pt>
              </c:strCache>
            </c:strRef>
          </c:cat>
          <c:val>
            <c:numRef>
              <c:f>'C7'!$F$7:$F$8</c:f>
              <c:numCache>
                <c:formatCode>#,##0</c:formatCode>
                <c:ptCount val="2"/>
                <c:pt idx="0">
                  <c:v>2376.2000000000003</c:v>
                </c:pt>
                <c:pt idx="1">
                  <c:v>2656.4</c:v>
                </c:pt>
              </c:numCache>
            </c:numRef>
          </c:val>
          <c:extLst>
            <c:ext xmlns:c16="http://schemas.microsoft.com/office/drawing/2014/chart" uri="{C3380CC4-5D6E-409C-BE32-E72D297353CC}">
              <c16:uniqueId val="{00000003-AE00-4C7A-8D04-BAC146DA4F85}"/>
            </c:ext>
          </c:extLst>
        </c:ser>
        <c:ser>
          <c:idx val="4"/>
          <c:order val="4"/>
          <c:tx>
            <c:strRef>
              <c:f>'C7'!$G$5:$G$6</c:f>
              <c:strCache>
                <c:ptCount val="2"/>
                <c:pt idx="0">
                  <c:v>Covid-19 related</c:v>
                </c:pt>
                <c:pt idx="1">
                  <c:v>in Hospital</c:v>
                </c:pt>
              </c:strCache>
            </c:strRef>
          </c:tx>
          <c:spPr>
            <a:solidFill>
              <a:schemeClr val="accent4">
                <a:lumMod val="50000"/>
              </a:schemeClr>
            </a:solidFill>
            <a:ln>
              <a:solidFill>
                <a:schemeClr val="tx1"/>
              </a:solidFill>
            </a:ln>
            <a:effectLst/>
          </c:spPr>
          <c:invertIfNegative val="0"/>
          <c:cat>
            <c:strRef>
              <c:f>'C7'!$B$7:$B$8</c:f>
              <c:strCache>
                <c:ptCount val="2"/>
                <c:pt idx="0">
                  <c:v>March 2020 to 
December 2022</c:v>
                </c:pt>
                <c:pt idx="1">
                  <c:v>Average 
previous 5 years</c:v>
                </c:pt>
              </c:strCache>
            </c:strRef>
          </c:cat>
          <c:val>
            <c:numRef>
              <c:f>'C7'!$G$7:$G$8</c:f>
              <c:numCache>
                <c:formatCode>#,##0</c:formatCode>
                <c:ptCount val="2"/>
                <c:pt idx="0">
                  <c:v>3536</c:v>
                </c:pt>
                <c:pt idx="1">
                  <c:v>204.4</c:v>
                </c:pt>
              </c:numCache>
            </c:numRef>
          </c:val>
          <c:extLst>
            <c:ext xmlns:c16="http://schemas.microsoft.com/office/drawing/2014/chart" uri="{C3380CC4-5D6E-409C-BE32-E72D297353CC}">
              <c16:uniqueId val="{00000004-AE00-4C7A-8D04-BAC146DA4F85}"/>
            </c:ext>
          </c:extLst>
        </c:ser>
        <c:ser>
          <c:idx val="5"/>
          <c:order val="5"/>
          <c:tx>
            <c:strRef>
              <c:f>'C7'!$H$5:$H$6</c:f>
              <c:strCache>
                <c:ptCount val="2"/>
                <c:pt idx="0">
                  <c:v>Covid-19 related</c:v>
                </c:pt>
                <c:pt idx="1">
                  <c:v>in Care home</c:v>
                </c:pt>
              </c:strCache>
            </c:strRef>
          </c:tx>
          <c:spPr>
            <a:solidFill>
              <a:schemeClr val="accent4">
                <a:lumMod val="75000"/>
              </a:schemeClr>
            </a:solidFill>
            <a:ln>
              <a:solidFill>
                <a:schemeClr val="tx1"/>
              </a:solidFill>
            </a:ln>
            <a:effectLst/>
          </c:spPr>
          <c:invertIfNegative val="0"/>
          <c:cat>
            <c:strRef>
              <c:f>'C7'!$B$7:$B$8</c:f>
              <c:strCache>
                <c:ptCount val="2"/>
                <c:pt idx="0">
                  <c:v>March 2020 to 
December 2022</c:v>
                </c:pt>
                <c:pt idx="1">
                  <c:v>Average 
previous 5 years</c:v>
                </c:pt>
              </c:strCache>
            </c:strRef>
          </c:cat>
          <c:val>
            <c:numRef>
              <c:f>'C7'!$H$7:$H$8</c:f>
              <c:numCache>
                <c:formatCode>#,##0</c:formatCode>
                <c:ptCount val="2"/>
                <c:pt idx="0">
                  <c:v>1041</c:v>
                </c:pt>
                <c:pt idx="1">
                  <c:v>224.4</c:v>
                </c:pt>
              </c:numCache>
            </c:numRef>
          </c:val>
          <c:extLst>
            <c:ext xmlns:c16="http://schemas.microsoft.com/office/drawing/2014/chart" uri="{C3380CC4-5D6E-409C-BE32-E72D297353CC}">
              <c16:uniqueId val="{00000005-AE00-4C7A-8D04-BAC146DA4F85}"/>
            </c:ext>
          </c:extLst>
        </c:ser>
        <c:ser>
          <c:idx val="6"/>
          <c:order val="6"/>
          <c:tx>
            <c:strRef>
              <c:f>'C7'!$I$5:$I$6</c:f>
              <c:strCache>
                <c:ptCount val="2"/>
                <c:pt idx="0">
                  <c:v>Covid-19 related</c:v>
                </c:pt>
                <c:pt idx="1">
                  <c:v>at Home</c:v>
                </c:pt>
              </c:strCache>
            </c:strRef>
          </c:tx>
          <c:spPr>
            <a:solidFill>
              <a:schemeClr val="accent4">
                <a:lumMod val="60000"/>
                <a:lumOff val="40000"/>
              </a:schemeClr>
            </a:solidFill>
            <a:ln>
              <a:solidFill>
                <a:schemeClr val="tx1"/>
              </a:solidFill>
            </a:ln>
            <a:effectLst/>
          </c:spPr>
          <c:invertIfNegative val="0"/>
          <c:cat>
            <c:strRef>
              <c:f>'C7'!$B$7:$B$8</c:f>
              <c:strCache>
                <c:ptCount val="2"/>
                <c:pt idx="0">
                  <c:v>March 2020 to 
December 2022</c:v>
                </c:pt>
                <c:pt idx="1">
                  <c:v>Average 
previous 5 years</c:v>
                </c:pt>
              </c:strCache>
            </c:strRef>
          </c:cat>
          <c:val>
            <c:numRef>
              <c:f>'C7'!$I$7:$I$8</c:f>
              <c:numCache>
                <c:formatCode>#,##0</c:formatCode>
                <c:ptCount val="2"/>
                <c:pt idx="0">
                  <c:v>438</c:v>
                </c:pt>
                <c:pt idx="1">
                  <c:v>18</c:v>
                </c:pt>
              </c:numCache>
            </c:numRef>
          </c:val>
          <c:extLst>
            <c:ext xmlns:c16="http://schemas.microsoft.com/office/drawing/2014/chart" uri="{C3380CC4-5D6E-409C-BE32-E72D297353CC}">
              <c16:uniqueId val="{00000006-AE00-4C7A-8D04-BAC146DA4F85}"/>
            </c:ext>
          </c:extLst>
        </c:ser>
        <c:ser>
          <c:idx val="7"/>
          <c:order val="7"/>
          <c:tx>
            <c:strRef>
              <c:f>'C7'!$J$5:$J$6</c:f>
              <c:strCache>
                <c:ptCount val="2"/>
                <c:pt idx="0">
                  <c:v>Covid-19 related</c:v>
                </c:pt>
                <c:pt idx="1">
                  <c:v>elsewhere</c:v>
                </c:pt>
              </c:strCache>
            </c:strRef>
          </c:tx>
          <c:spPr>
            <a:solidFill>
              <a:schemeClr val="accent4">
                <a:lumMod val="40000"/>
                <a:lumOff val="60000"/>
              </a:schemeClr>
            </a:solidFill>
            <a:ln>
              <a:solidFill>
                <a:schemeClr val="tx1"/>
              </a:solidFill>
            </a:ln>
            <a:effectLst/>
          </c:spPr>
          <c:invertIfNegative val="0"/>
          <c:cat>
            <c:strRef>
              <c:f>'C7'!$B$7:$B$8</c:f>
              <c:strCache>
                <c:ptCount val="2"/>
                <c:pt idx="0">
                  <c:v>March 2020 to 
December 2022</c:v>
                </c:pt>
                <c:pt idx="1">
                  <c:v>Average 
previous 5 years</c:v>
                </c:pt>
              </c:strCache>
            </c:strRef>
          </c:cat>
          <c:val>
            <c:numRef>
              <c:f>'C7'!$J$7:$J$8</c:f>
              <c:numCache>
                <c:formatCode>#,##0</c:formatCode>
                <c:ptCount val="2"/>
                <c:pt idx="0">
                  <c:v>45</c:v>
                </c:pt>
                <c:pt idx="1">
                  <c:v>2</c:v>
                </c:pt>
              </c:numCache>
            </c:numRef>
          </c:val>
          <c:extLst>
            <c:ext xmlns:c16="http://schemas.microsoft.com/office/drawing/2014/chart" uri="{C3380CC4-5D6E-409C-BE32-E72D297353CC}">
              <c16:uniqueId val="{00000007-AE00-4C7A-8D04-BAC146DA4F85}"/>
            </c:ext>
          </c:extLst>
        </c:ser>
        <c:dLbls>
          <c:showLegendKey val="0"/>
          <c:showVal val="0"/>
          <c:showCatName val="0"/>
          <c:showSerName val="0"/>
          <c:showPercent val="0"/>
          <c:showBubbleSize val="0"/>
        </c:dLbls>
        <c:gapWidth val="40"/>
        <c:overlap val="100"/>
        <c:axId val="383121176"/>
        <c:axId val="383121960"/>
      </c:barChart>
      <c:catAx>
        <c:axId val="38312117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83121960"/>
        <c:crosses val="autoZero"/>
        <c:auto val="1"/>
        <c:lblAlgn val="ctr"/>
        <c:lblOffset val="100"/>
        <c:noMultiLvlLbl val="0"/>
      </c:catAx>
      <c:valAx>
        <c:axId val="383121960"/>
        <c:scaling>
          <c:orientation val="minMax"/>
          <c:max val="500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83121176"/>
        <c:crosses val="autoZero"/>
        <c:crossBetween val="between"/>
        <c:majorUnit val="10000"/>
      </c:valAx>
      <c:spPr>
        <a:noFill/>
        <a:ln>
          <a:noFill/>
        </a:ln>
        <a:effectLst/>
      </c:spPr>
    </c:plotArea>
    <c:legend>
      <c:legendPos val="r"/>
      <c:layout>
        <c:manualLayout>
          <c:xMode val="edge"/>
          <c:yMode val="edge"/>
          <c:x val="0.78525270798223978"/>
          <c:y val="0.13896652603238349"/>
          <c:w val="0.20507377327531762"/>
          <c:h val="0.7067848897111355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03408925083789E-2"/>
          <c:y val="4.6124797214418548E-2"/>
          <c:w val="0.86986293379994173"/>
          <c:h val="0.80383587227475961"/>
        </c:manualLayout>
      </c:layout>
      <c:barChart>
        <c:barDir val="col"/>
        <c:grouping val="clustered"/>
        <c:varyColors val="0"/>
        <c:ser>
          <c:idx val="0"/>
          <c:order val="0"/>
          <c:tx>
            <c:strRef>
              <c:f>'T5'!$A$7</c:f>
              <c:strCache>
                <c:ptCount val="1"/>
                <c:pt idx="0">
                  <c:v>Excess deaths</c:v>
                </c:pt>
              </c:strCache>
            </c:strRef>
          </c:tx>
          <c:spPr>
            <a:solidFill>
              <a:srgbClr val="009BD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'T5'!$C$3:$G$3</c:f>
              <c:strCache>
                <c:ptCount val="5"/>
                <c:pt idx="0">
                  <c:v>Hospital</c:v>
                </c:pt>
                <c:pt idx="1">
                  <c:v>Care home</c:v>
                </c:pt>
                <c:pt idx="2">
                  <c:v>Home</c:v>
                </c:pt>
                <c:pt idx="3">
                  <c:v>Hospice</c:v>
                </c:pt>
                <c:pt idx="4">
                  <c:v>Other places</c:v>
                </c:pt>
              </c:strCache>
            </c:strRef>
          </c:cat>
          <c:val>
            <c:numRef>
              <c:f>'T5'!$C$7:$G$7</c:f>
              <c:numCache>
                <c:formatCode>#,##0.0</c:formatCode>
                <c:ptCount val="5"/>
                <c:pt idx="0">
                  <c:v>1056.2000000000003</c:v>
                </c:pt>
                <c:pt idx="1">
                  <c:v>77.800000000000097</c:v>
                </c:pt>
                <c:pt idx="2">
                  <c:v>3176.4000000000005</c:v>
                </c:pt>
                <c:pt idx="3">
                  <c:v>-223.6</c:v>
                </c:pt>
                <c:pt idx="4">
                  <c:v>-11.599999999999998</c:v>
                </c:pt>
              </c:numCache>
            </c:numRef>
          </c:val>
          <c:extLst>
            <c:ext xmlns:c16="http://schemas.microsoft.com/office/drawing/2014/chart" uri="{C3380CC4-5D6E-409C-BE32-E72D297353CC}">
              <c16:uniqueId val="{00000000-E5FF-4256-AF89-66ED0396AE66}"/>
            </c:ext>
          </c:extLst>
        </c:ser>
        <c:ser>
          <c:idx val="1"/>
          <c:order val="1"/>
          <c:tx>
            <c:strRef>
              <c:f>'T5'!$A$11</c:f>
              <c:strCache>
                <c:ptCount val="1"/>
                <c:pt idx="0">
                  <c:v>Covid-19 related deaths</c:v>
                </c:pt>
              </c:strCache>
            </c:strRef>
          </c:tx>
          <c:spPr>
            <a:solidFill>
              <a:srgbClr val="C6D32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'T5'!$C$3:$G$3</c:f>
              <c:strCache>
                <c:ptCount val="5"/>
                <c:pt idx="0">
                  <c:v>Hospital</c:v>
                </c:pt>
                <c:pt idx="1">
                  <c:v>Care home</c:v>
                </c:pt>
                <c:pt idx="2">
                  <c:v>Home</c:v>
                </c:pt>
                <c:pt idx="3">
                  <c:v>Hospice</c:v>
                </c:pt>
                <c:pt idx="4">
                  <c:v>Other places</c:v>
                </c:pt>
              </c:strCache>
            </c:strRef>
          </c:cat>
          <c:val>
            <c:numRef>
              <c:f>'T5'!$C$11:$G$11</c:f>
              <c:numCache>
                <c:formatCode>#,##0</c:formatCode>
                <c:ptCount val="5"/>
                <c:pt idx="0">
                  <c:v>3536</c:v>
                </c:pt>
                <c:pt idx="1">
                  <c:v>1041</c:v>
                </c:pt>
                <c:pt idx="2">
                  <c:v>438</c:v>
                </c:pt>
                <c:pt idx="3">
                  <c:v>25</c:v>
                </c:pt>
                <c:pt idx="4">
                  <c:v>20</c:v>
                </c:pt>
              </c:numCache>
            </c:numRef>
          </c:val>
          <c:extLst>
            <c:ext xmlns:c16="http://schemas.microsoft.com/office/drawing/2014/chart" uri="{C3380CC4-5D6E-409C-BE32-E72D297353CC}">
              <c16:uniqueId val="{00000001-E5FF-4256-AF89-66ED0396AE66}"/>
            </c:ext>
          </c:extLst>
        </c:ser>
        <c:dLbls>
          <c:showLegendKey val="0"/>
          <c:showVal val="0"/>
          <c:showCatName val="0"/>
          <c:showSerName val="0"/>
          <c:showPercent val="0"/>
          <c:showBubbleSize val="0"/>
        </c:dLbls>
        <c:gapWidth val="100"/>
        <c:overlap val="-5"/>
        <c:axId val="958257120"/>
        <c:axId val="958262216"/>
      </c:barChart>
      <c:catAx>
        <c:axId val="95825712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Place of Death</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2216"/>
        <c:crosses val="autoZero"/>
        <c:auto val="1"/>
        <c:lblAlgn val="ctr"/>
        <c:lblOffset val="100"/>
        <c:noMultiLvlLbl val="0"/>
      </c:catAx>
      <c:valAx>
        <c:axId val="958262216"/>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57120"/>
        <c:crosses val="autoZero"/>
        <c:crossBetween val="between"/>
      </c:valAx>
      <c:spPr>
        <a:noFill/>
        <a:ln>
          <a:noFill/>
        </a:ln>
        <a:effectLst/>
      </c:spPr>
    </c:plotArea>
    <c:legend>
      <c:legendPos val="b"/>
      <c:layout>
        <c:manualLayout>
          <c:xMode val="edge"/>
          <c:yMode val="edge"/>
          <c:x val="0.64282524403831831"/>
          <c:y val="6.8337910022553711E-2"/>
          <c:w val="0.30263737271476093"/>
          <c:h val="0.1588925874061660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209058170054325E-2"/>
          <c:y val="2.7038182122785904E-2"/>
          <c:w val="0.924220960751999"/>
          <c:h val="0.79339983855983187"/>
        </c:manualLayout>
      </c:layout>
      <c:lineChart>
        <c:grouping val="standard"/>
        <c:varyColors val="0"/>
        <c:ser>
          <c:idx val="0"/>
          <c:order val="0"/>
          <c:tx>
            <c:strRef>
              <c:f>'T6'!$B$4</c:f>
              <c:strCache>
                <c:ptCount val="1"/>
                <c:pt idx="0">
                  <c:v>Hospital</c:v>
                </c:pt>
              </c:strCache>
            </c:strRef>
          </c:tx>
          <c:spPr>
            <a:ln w="28575" cap="rnd">
              <a:solidFill>
                <a:srgbClr val="009BD2"/>
              </a:solidFill>
              <a:round/>
            </a:ln>
            <a:effectLst/>
          </c:spPr>
          <c:marker>
            <c:symbol val="circle"/>
            <c:size val="7"/>
            <c:spPr>
              <a:solidFill>
                <a:srgbClr val="009BD2"/>
              </a:solidFill>
              <a:ln w="9525">
                <a:noFill/>
              </a:ln>
              <a:effectLst/>
            </c:spPr>
          </c:marker>
          <c:cat>
            <c:numRef>
              <c:f>'T6'!$C$3:$AJ$3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'T6'!$C$4:$AJ$4</c:f>
              <c:numCache>
                <c:formatCode>#,##0.0</c:formatCode>
                <c:ptCount val="34"/>
                <c:pt idx="0">
                  <c:v>-17.399999999999999</c:v>
                </c:pt>
                <c:pt idx="1">
                  <c:v>7</c:v>
                </c:pt>
                <c:pt idx="2">
                  <c:v>-22</c:v>
                </c:pt>
                <c:pt idx="3">
                  <c:v>-66.8</c:v>
                </c:pt>
                <c:pt idx="4">
                  <c:v>-56.2</c:v>
                </c:pt>
                <c:pt idx="5">
                  <c:v>-0.6</c:v>
                </c:pt>
                <c:pt idx="6">
                  <c:v>0.2</c:v>
                </c:pt>
                <c:pt idx="7">
                  <c:v>93.4</c:v>
                </c:pt>
                <c:pt idx="8">
                  <c:v>95.4</c:v>
                </c:pt>
                <c:pt idx="9">
                  <c:v>47.6</c:v>
                </c:pt>
                <c:pt idx="10">
                  <c:v>176</c:v>
                </c:pt>
                <c:pt idx="11">
                  <c:v>9</c:v>
                </c:pt>
                <c:pt idx="12">
                  <c:v>-133.6</c:v>
                </c:pt>
                <c:pt idx="13">
                  <c:v>-67.599999999999994</c:v>
                </c:pt>
                <c:pt idx="14">
                  <c:v>-39</c:v>
                </c:pt>
                <c:pt idx="15">
                  <c:v>-47.4</c:v>
                </c:pt>
                <c:pt idx="16">
                  <c:v>57.4</c:v>
                </c:pt>
                <c:pt idx="17">
                  <c:v>154.6</c:v>
                </c:pt>
                <c:pt idx="18">
                  <c:v>191.6</c:v>
                </c:pt>
                <c:pt idx="19">
                  <c:v>123.8</c:v>
                </c:pt>
                <c:pt idx="20">
                  <c:v>129.80000000000001</c:v>
                </c:pt>
                <c:pt idx="21">
                  <c:v>6.6</c:v>
                </c:pt>
                <c:pt idx="22">
                  <c:v>-90.2</c:v>
                </c:pt>
                <c:pt idx="23">
                  <c:v>-36</c:v>
                </c:pt>
                <c:pt idx="24">
                  <c:v>37.200000000000003</c:v>
                </c:pt>
                <c:pt idx="25">
                  <c:v>38.4</c:v>
                </c:pt>
                <c:pt idx="26">
                  <c:v>37</c:v>
                </c:pt>
                <c:pt idx="27">
                  <c:v>51.4</c:v>
                </c:pt>
                <c:pt idx="28">
                  <c:v>149.80000000000001</c:v>
                </c:pt>
                <c:pt idx="29">
                  <c:v>0.4</c:v>
                </c:pt>
                <c:pt idx="30">
                  <c:v>9.8000000000000007</c:v>
                </c:pt>
                <c:pt idx="31">
                  <c:v>67</c:v>
                </c:pt>
                <c:pt idx="32">
                  <c:v>40.6</c:v>
                </c:pt>
                <c:pt idx="33">
                  <c:v>109</c:v>
                </c:pt>
              </c:numCache>
            </c:numRef>
          </c:val>
          <c:smooth val="0"/>
          <c:extLst>
            <c:ext xmlns:c16="http://schemas.microsoft.com/office/drawing/2014/chart" uri="{C3380CC4-5D6E-409C-BE32-E72D297353CC}">
              <c16:uniqueId val="{00000000-CF00-4D13-8534-71637B821044}"/>
            </c:ext>
          </c:extLst>
        </c:ser>
        <c:ser>
          <c:idx val="1"/>
          <c:order val="1"/>
          <c:tx>
            <c:strRef>
              <c:f>'T6'!$B$5</c:f>
              <c:strCache>
                <c:ptCount val="1"/>
                <c:pt idx="0">
                  <c:v>Care home</c:v>
                </c:pt>
              </c:strCache>
            </c:strRef>
          </c:tx>
          <c:spPr>
            <a:ln w="28575" cap="rnd">
              <a:solidFill>
                <a:srgbClr val="C6D323"/>
              </a:solidFill>
              <a:round/>
            </a:ln>
            <a:effectLst/>
          </c:spPr>
          <c:marker>
            <c:symbol val="circle"/>
            <c:size val="7"/>
            <c:spPr>
              <a:solidFill>
                <a:srgbClr val="C6D323"/>
              </a:solidFill>
              <a:ln w="9525">
                <a:noFill/>
              </a:ln>
              <a:effectLst/>
            </c:spPr>
          </c:marker>
          <c:cat>
            <c:numRef>
              <c:f>'T6'!$C$3:$AJ$3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'T6'!$C$5:$AJ$5</c:f>
              <c:numCache>
                <c:formatCode>#,##0.0</c:formatCode>
                <c:ptCount val="34"/>
                <c:pt idx="0">
                  <c:v>51</c:v>
                </c:pt>
                <c:pt idx="1">
                  <c:v>305</c:v>
                </c:pt>
                <c:pt idx="2">
                  <c:v>90.4</c:v>
                </c:pt>
                <c:pt idx="3">
                  <c:v>-26</c:v>
                </c:pt>
                <c:pt idx="4">
                  <c:v>-19.399999999999999</c:v>
                </c:pt>
                <c:pt idx="5">
                  <c:v>-18</c:v>
                </c:pt>
                <c:pt idx="6">
                  <c:v>-9.6</c:v>
                </c:pt>
                <c:pt idx="7">
                  <c:v>11.6</c:v>
                </c:pt>
                <c:pt idx="8">
                  <c:v>54.2</c:v>
                </c:pt>
                <c:pt idx="9">
                  <c:v>35.4</c:v>
                </c:pt>
                <c:pt idx="10">
                  <c:v>8.6</c:v>
                </c:pt>
                <c:pt idx="11">
                  <c:v>-60.4</c:v>
                </c:pt>
                <c:pt idx="12">
                  <c:v>-44.4</c:v>
                </c:pt>
                <c:pt idx="13">
                  <c:v>-152.6</c:v>
                </c:pt>
                <c:pt idx="14">
                  <c:v>-68</c:v>
                </c:pt>
                <c:pt idx="15">
                  <c:v>-8.4</c:v>
                </c:pt>
                <c:pt idx="16">
                  <c:v>6.2</c:v>
                </c:pt>
                <c:pt idx="17">
                  <c:v>22.8</c:v>
                </c:pt>
                <c:pt idx="18">
                  <c:v>41.8</c:v>
                </c:pt>
                <c:pt idx="19">
                  <c:v>-28.4</c:v>
                </c:pt>
                <c:pt idx="20">
                  <c:v>16</c:v>
                </c:pt>
                <c:pt idx="21">
                  <c:v>-27.2</c:v>
                </c:pt>
                <c:pt idx="22">
                  <c:v>-62.8</c:v>
                </c:pt>
                <c:pt idx="23">
                  <c:v>-14.6</c:v>
                </c:pt>
                <c:pt idx="24">
                  <c:v>-15.6</c:v>
                </c:pt>
                <c:pt idx="25">
                  <c:v>-54.8</c:v>
                </c:pt>
                <c:pt idx="26">
                  <c:v>-29.6</c:v>
                </c:pt>
                <c:pt idx="27">
                  <c:v>2.8</c:v>
                </c:pt>
                <c:pt idx="28">
                  <c:v>3.6</c:v>
                </c:pt>
                <c:pt idx="29">
                  <c:v>10.6</c:v>
                </c:pt>
                <c:pt idx="30">
                  <c:v>-2</c:v>
                </c:pt>
                <c:pt idx="31">
                  <c:v>25.4</c:v>
                </c:pt>
                <c:pt idx="32">
                  <c:v>15.8</c:v>
                </c:pt>
                <c:pt idx="33">
                  <c:v>18.399999999999999</c:v>
                </c:pt>
              </c:numCache>
            </c:numRef>
          </c:val>
          <c:smooth val="0"/>
          <c:extLst>
            <c:ext xmlns:c16="http://schemas.microsoft.com/office/drawing/2014/chart" uri="{C3380CC4-5D6E-409C-BE32-E72D297353CC}">
              <c16:uniqueId val="{00000001-CF00-4D13-8534-71637B821044}"/>
            </c:ext>
          </c:extLst>
        </c:ser>
        <c:ser>
          <c:idx val="2"/>
          <c:order val="2"/>
          <c:tx>
            <c:strRef>
              <c:f>'T6'!$B$6</c:f>
              <c:strCache>
                <c:ptCount val="1"/>
                <c:pt idx="0">
                  <c:v>Home</c:v>
                </c:pt>
              </c:strCache>
            </c:strRef>
          </c:tx>
          <c:spPr>
            <a:ln w="28575" cap="rnd">
              <a:solidFill>
                <a:schemeClr val="tx1"/>
              </a:solidFill>
              <a:prstDash val="sysDot"/>
              <a:round/>
            </a:ln>
            <a:effectLst/>
          </c:spPr>
          <c:marker>
            <c:symbol val="circle"/>
            <c:size val="7"/>
            <c:spPr>
              <a:solidFill>
                <a:schemeClr val="tx1"/>
              </a:solidFill>
              <a:ln w="9525">
                <a:solidFill>
                  <a:schemeClr val="tx1"/>
                </a:solidFill>
              </a:ln>
              <a:effectLst/>
            </c:spPr>
          </c:marker>
          <c:cat>
            <c:numRef>
              <c:f>'T6'!$C$3:$AJ$3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'T6'!$C$6:$AJ$6</c:f>
              <c:numCache>
                <c:formatCode>#,##0.0</c:formatCode>
                <c:ptCount val="34"/>
                <c:pt idx="0">
                  <c:v>60.4</c:v>
                </c:pt>
                <c:pt idx="1">
                  <c:v>198.6</c:v>
                </c:pt>
                <c:pt idx="2">
                  <c:v>201.2</c:v>
                </c:pt>
                <c:pt idx="3">
                  <c:v>107.6</c:v>
                </c:pt>
                <c:pt idx="4">
                  <c:v>108</c:v>
                </c:pt>
                <c:pt idx="5">
                  <c:v>127.2</c:v>
                </c:pt>
                <c:pt idx="6">
                  <c:v>150.19999999999999</c:v>
                </c:pt>
                <c:pt idx="7">
                  <c:v>111</c:v>
                </c:pt>
                <c:pt idx="8">
                  <c:v>189.8</c:v>
                </c:pt>
                <c:pt idx="9">
                  <c:v>149.4</c:v>
                </c:pt>
                <c:pt idx="10">
                  <c:v>172</c:v>
                </c:pt>
                <c:pt idx="11">
                  <c:v>125.4</c:v>
                </c:pt>
                <c:pt idx="12">
                  <c:v>100.8</c:v>
                </c:pt>
                <c:pt idx="13">
                  <c:v>85.2</c:v>
                </c:pt>
                <c:pt idx="14">
                  <c:v>103</c:v>
                </c:pt>
                <c:pt idx="15">
                  <c:v>84.8</c:v>
                </c:pt>
                <c:pt idx="16">
                  <c:v>99.2</c:v>
                </c:pt>
                <c:pt idx="17">
                  <c:v>152.4</c:v>
                </c:pt>
                <c:pt idx="18">
                  <c:v>114.2</c:v>
                </c:pt>
                <c:pt idx="19">
                  <c:v>108.8</c:v>
                </c:pt>
                <c:pt idx="20">
                  <c:v>103.2</c:v>
                </c:pt>
                <c:pt idx="21">
                  <c:v>92.2</c:v>
                </c:pt>
                <c:pt idx="22">
                  <c:v>43.6</c:v>
                </c:pt>
                <c:pt idx="23">
                  <c:v>17.8</c:v>
                </c:pt>
                <c:pt idx="24">
                  <c:v>76.400000000000006</c:v>
                </c:pt>
                <c:pt idx="25">
                  <c:v>79.8</c:v>
                </c:pt>
                <c:pt idx="26">
                  <c:v>11.2</c:v>
                </c:pt>
                <c:pt idx="27">
                  <c:v>55.4</c:v>
                </c:pt>
                <c:pt idx="28">
                  <c:v>36.4</c:v>
                </c:pt>
                <c:pt idx="29">
                  <c:v>4.4000000000000004</c:v>
                </c:pt>
                <c:pt idx="30">
                  <c:v>-54</c:v>
                </c:pt>
                <c:pt idx="31">
                  <c:v>47.4</c:v>
                </c:pt>
                <c:pt idx="32">
                  <c:v>42.6</c:v>
                </c:pt>
                <c:pt idx="33">
                  <c:v>70.8</c:v>
                </c:pt>
              </c:numCache>
            </c:numRef>
          </c:val>
          <c:smooth val="0"/>
          <c:extLst>
            <c:ext xmlns:c16="http://schemas.microsoft.com/office/drawing/2014/chart" uri="{C3380CC4-5D6E-409C-BE32-E72D297353CC}">
              <c16:uniqueId val="{00000002-CF00-4D13-8534-71637B821044}"/>
            </c:ext>
          </c:extLst>
        </c:ser>
        <c:dLbls>
          <c:showLegendKey val="0"/>
          <c:showVal val="0"/>
          <c:showCatName val="0"/>
          <c:showSerName val="0"/>
          <c:showPercent val="0"/>
          <c:showBubbleSize val="0"/>
        </c:dLbls>
        <c:marker val="1"/>
        <c:smooth val="0"/>
        <c:axId val="958260648"/>
        <c:axId val="958263392"/>
      </c:lineChart>
      <c:catAx>
        <c:axId val="958260648"/>
        <c:scaling>
          <c:orientation val="minMax"/>
        </c:scaling>
        <c:delete val="0"/>
        <c:axPos val="b"/>
        <c:numFmt formatCode="mmm\-yy"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3392"/>
        <c:crosses val="autoZero"/>
        <c:auto val="0"/>
        <c:lblAlgn val="ctr"/>
        <c:lblOffset val="100"/>
        <c:noMultiLvlLbl val="0"/>
      </c:catAx>
      <c:valAx>
        <c:axId val="958263392"/>
        <c:scaling>
          <c:orientation val="minMax"/>
          <c:max val="320"/>
          <c:min val="-200"/>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0648"/>
        <c:crosses val="autoZero"/>
        <c:crossBetween val="between"/>
      </c:valAx>
      <c:spPr>
        <a:solidFill>
          <a:schemeClr val="bg1"/>
        </a:solidFill>
        <a:ln>
          <a:noFill/>
        </a:ln>
        <a:effectLst/>
      </c:spPr>
    </c:plotArea>
    <c:legend>
      <c:legendPos val="b"/>
      <c:layout>
        <c:manualLayout>
          <c:xMode val="edge"/>
          <c:yMode val="edge"/>
          <c:x val="0.82216977920987555"/>
          <c:y val="3.0434326144014607E-2"/>
          <c:w val="0.17783022079012459"/>
          <c:h val="0.194288831873543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72352994134308"/>
          <c:y val="2.7967964518231605E-2"/>
          <c:w val="0.68634464227591596"/>
          <c:h val="0.8350933868756415"/>
        </c:manualLayout>
      </c:layout>
      <c:barChart>
        <c:barDir val="bar"/>
        <c:grouping val="clustered"/>
        <c:varyColors val="0"/>
        <c:ser>
          <c:idx val="0"/>
          <c:order val="0"/>
          <c:tx>
            <c:strRef>
              <c:f>'T7'!$A$7</c:f>
              <c:strCache>
                <c:ptCount val="1"/>
                <c:pt idx="0">
                  <c:v>Excess deaths</c:v>
                </c:pt>
              </c:strCache>
            </c:strRef>
          </c:tx>
          <c:spPr>
            <a:solidFill>
              <a:srgbClr val="009BD2"/>
            </a:solidFill>
            <a:ln>
              <a:noFill/>
            </a:ln>
            <a:effectLst/>
          </c:spPr>
          <c:invertIfNegative val="0"/>
          <c:dPt>
            <c:idx val="3"/>
            <c:invertIfNegative val="0"/>
            <c:bubble3D val="0"/>
            <c:spPr>
              <a:solidFill>
                <a:schemeClr val="bg1"/>
              </a:solidFill>
              <a:ln w="19050">
                <a:solidFill>
                  <a:srgbClr val="009BD2"/>
                </a:solidFill>
              </a:ln>
              <a:effectLst/>
            </c:spPr>
            <c:extLst>
              <c:ext xmlns:c16="http://schemas.microsoft.com/office/drawing/2014/chart" uri="{C3380CC4-5D6E-409C-BE32-E72D297353CC}">
                <c16:uniqueId val="{00000001-9AE6-4C76-9A78-5B55ED6BD7B2}"/>
              </c:ext>
            </c:extLst>
          </c:dPt>
          <c:dLbls>
            <c:dLbl>
              <c:idx val="3"/>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9AE6-4C76-9A78-5B55ED6BD7B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'C10'!$D$3:$D$14</c:f>
              <c:strCache>
                <c:ptCount val="12"/>
                <c:pt idx="0">
                  <c:v>Belfast (978 vs. 407)</c:v>
                </c:pt>
                <c:pt idx="1">
                  <c:v>Ards &amp; North Down (401 vs. 349)</c:v>
                </c:pt>
                <c:pt idx="2">
                  <c:v>Mid &amp; East Antrim (421 vs. 306)</c:v>
                </c:pt>
                <c:pt idx="3">
                  <c:v>NORTHERN IRELAND (5,060 vs. 4,075)</c:v>
                </c:pt>
                <c:pt idx="4">
                  <c:v>Derry City &amp; Strabane (344 vs. 314)</c:v>
                </c:pt>
                <c:pt idx="5">
                  <c:v>Fermanagh &amp; Omagh (219 vs. 251)</c:v>
                </c:pt>
                <c:pt idx="6">
                  <c:v>Newry, Mourne &amp; Down (416 vs. 428)</c:v>
                </c:pt>
                <c:pt idx="7">
                  <c:v>Mid Ulster (392 vs. 333)</c:v>
                </c:pt>
                <c:pt idx="8">
                  <c:v>Antrim &amp; Newtownabbey (445 vs. 386)</c:v>
                </c:pt>
                <c:pt idx="9">
                  <c:v>Causeway Coast &amp; Glens (421 vs. 396)</c:v>
                </c:pt>
                <c:pt idx="10">
                  <c:v>Lisburn &amp; Castlereagh (402 vs. 382)</c:v>
                </c:pt>
                <c:pt idx="11">
                  <c:v>Armagh City, Banbridge &amp; Craigavon (621 vs. 523)</c:v>
                </c:pt>
              </c:strCache>
            </c:strRef>
          </c:cat>
          <c:val>
            <c:numRef>
              <c:f>'C10'!$E$3:$E$14</c:f>
              <c:numCache>
                <c:formatCode>0.0%</c:formatCode>
                <c:ptCount val="12"/>
                <c:pt idx="0">
                  <c:v>4.5021549342468763E-2</c:v>
                </c:pt>
                <c:pt idx="1">
                  <c:v>7.8046819156540395E-2</c:v>
                </c:pt>
                <c:pt idx="2">
                  <c:v>8.1056707866956665E-2</c:v>
                </c:pt>
                <c:pt idx="3">
                  <c:v>8.9583736348768081E-2</c:v>
                </c:pt>
                <c:pt idx="4">
                  <c:v>9.0998609823911003E-2</c:v>
                </c:pt>
                <c:pt idx="5">
                  <c:v>9.1645384896023349E-2</c:v>
                </c:pt>
                <c:pt idx="6">
                  <c:v>0.10698930106989302</c:v>
                </c:pt>
                <c:pt idx="7">
                  <c:v>0.11116310160427806</c:v>
                </c:pt>
                <c:pt idx="8">
                  <c:v>0.11138014527845036</c:v>
                </c:pt>
                <c:pt idx="9">
                  <c:v>0.1118019443816414</c:v>
                </c:pt>
                <c:pt idx="10">
                  <c:v>0.1119901547116737</c:v>
                </c:pt>
                <c:pt idx="11">
                  <c:v>0.11391080692270805</c:v>
                </c:pt>
              </c:numCache>
            </c:numRef>
          </c:val>
          <c:extLst>
            <c:ext xmlns:c16="http://schemas.microsoft.com/office/drawing/2014/chart" uri="{C3380CC4-5D6E-409C-BE32-E72D297353CC}">
              <c16:uniqueId val="{00000002-25B6-4092-8601-67C92077FF30}"/>
            </c:ext>
          </c:extLst>
        </c:ser>
        <c:ser>
          <c:idx val="1"/>
          <c:order val="1"/>
          <c:tx>
            <c:strRef>
              <c:f>'T7'!$A$11</c:f>
              <c:strCache>
                <c:ptCount val="1"/>
                <c:pt idx="0">
                  <c:v>Covid-19 related deaths</c:v>
                </c:pt>
              </c:strCache>
            </c:strRef>
          </c:tx>
          <c:spPr>
            <a:solidFill>
              <a:srgbClr val="C6D323"/>
            </a:solidFill>
            <a:ln>
              <a:noFill/>
            </a:ln>
            <a:effectLst/>
          </c:spPr>
          <c:invertIfNegative val="0"/>
          <c:dPt>
            <c:idx val="3"/>
            <c:invertIfNegative val="0"/>
            <c:bubble3D val="0"/>
            <c:spPr>
              <a:solidFill>
                <a:schemeClr val="bg1"/>
              </a:solidFill>
              <a:ln w="22225">
                <a:solidFill>
                  <a:srgbClr val="C6D323"/>
                </a:solidFill>
              </a:ln>
              <a:effectLst/>
            </c:spPr>
            <c:extLst>
              <c:ext xmlns:c16="http://schemas.microsoft.com/office/drawing/2014/chart" uri="{C3380CC4-5D6E-409C-BE32-E72D297353CC}">
                <c16:uniqueId val="{00000003-9AE6-4C76-9A78-5B55ED6BD7B2}"/>
              </c:ext>
            </c:extLst>
          </c:dPt>
          <c:dPt>
            <c:idx val="9"/>
            <c:invertIfNegative val="0"/>
            <c:bubble3D val="0"/>
            <c:spPr>
              <a:solidFill>
                <a:srgbClr val="C6D323"/>
              </a:solidFill>
              <a:ln w="19050">
                <a:solidFill>
                  <a:srgbClr val="C6D323"/>
                </a:solidFill>
              </a:ln>
              <a:effectLst/>
            </c:spPr>
            <c:extLst>
              <c:ext xmlns:c16="http://schemas.microsoft.com/office/drawing/2014/chart" uri="{C3380CC4-5D6E-409C-BE32-E72D297353CC}">
                <c16:uniqueId val="{00000005-9D34-43FD-8D38-03EEA3A431B8}"/>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'C10'!$G$3:$G$14</c:f>
              <c:numCache>
                <c:formatCode>0.0%;0.0%</c:formatCode>
                <c:ptCount val="12"/>
                <c:pt idx="0">
                  <c:v>-0.10807824068957896</c:v>
                </c:pt>
                <c:pt idx="1">
                  <c:v>-8.9572909220872063E-2</c:v>
                </c:pt>
                <c:pt idx="2">
                  <c:v>-0.11166516365179567</c:v>
                </c:pt>
                <c:pt idx="3">
                  <c:v>-0.11123225999331726</c:v>
                </c:pt>
                <c:pt idx="4">
                  <c:v>-9.9629286376274329E-2</c:v>
                </c:pt>
                <c:pt idx="5">
                  <c:v>-7.989784750091207E-2</c:v>
                </c:pt>
                <c:pt idx="6">
                  <c:v>-0.10398960103989599</c:v>
                </c:pt>
                <c:pt idx="7">
                  <c:v>-0.13101604278074866</c:v>
                </c:pt>
                <c:pt idx="8">
                  <c:v>-0.12827164764210769</c:v>
                </c:pt>
                <c:pt idx="9">
                  <c:v>-0.11898033009269725</c:v>
                </c:pt>
                <c:pt idx="10">
                  <c:v>-0.11779184247538678</c:v>
                </c:pt>
                <c:pt idx="11">
                  <c:v>-0.13535899559701817</c:v>
                </c:pt>
              </c:numCache>
            </c:numRef>
          </c:val>
          <c:extLst>
            <c:ext xmlns:c16="http://schemas.microsoft.com/office/drawing/2014/chart" uri="{C3380CC4-5D6E-409C-BE32-E72D297353CC}">
              <c16:uniqueId val="{00000005-25B6-4092-8601-67C92077FF30}"/>
            </c:ext>
          </c:extLst>
        </c:ser>
        <c:dLbls>
          <c:showLegendKey val="0"/>
          <c:showVal val="0"/>
          <c:showCatName val="0"/>
          <c:showSerName val="0"/>
          <c:showPercent val="0"/>
          <c:showBubbleSize val="0"/>
        </c:dLbls>
        <c:gapWidth val="30"/>
        <c:overlap val="100"/>
        <c:axId val="906608168"/>
        <c:axId val="906597192"/>
      </c:barChart>
      <c:catAx>
        <c:axId val="906608168"/>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7192"/>
        <c:crosses val="autoZero"/>
        <c:auto val="1"/>
        <c:lblAlgn val="ctr"/>
        <c:lblOffset val="100"/>
        <c:noMultiLvlLbl val="0"/>
      </c:catAx>
      <c:valAx>
        <c:axId val="906597192"/>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608168"/>
        <c:crosses val="autoZero"/>
        <c:crossBetween val="between"/>
      </c:valAx>
      <c:spPr>
        <a:noFill/>
        <a:ln>
          <a:noFill/>
        </a:ln>
        <a:effectLst/>
      </c:spPr>
    </c:plotArea>
    <c:legend>
      <c:legendPos val="b"/>
      <c:layout>
        <c:manualLayout>
          <c:xMode val="edge"/>
          <c:yMode val="edge"/>
          <c:x val="0.36212722230475913"/>
          <c:y val="0.91038755740689403"/>
          <c:w val="0.49773027781904622"/>
          <c:h val="8.7549250896167177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19661329919328E-2"/>
          <c:y val="5.0144897716931106E-2"/>
          <c:w val="0.89622209761394367"/>
          <c:h val="0.80383587227475961"/>
        </c:manualLayout>
      </c:layout>
      <c:barChart>
        <c:barDir val="col"/>
        <c:grouping val="clustered"/>
        <c:varyColors val="0"/>
        <c:ser>
          <c:idx val="0"/>
          <c:order val="0"/>
          <c:tx>
            <c:strRef>
              <c:f>'T9'!$A$19</c:f>
              <c:strCache>
                <c:ptCount val="1"/>
                <c:pt idx="0">
                  <c:v>Excess deaths as proportion of average deaths</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'T9'!$C$3:$G$3</c:f>
              <c:strCache>
                <c:ptCount val="5"/>
                <c:pt idx="0">
                  <c:v>Most deprived 20%</c:v>
                </c:pt>
                <c:pt idx="1">
                  <c:v>2nd Quintile</c:v>
                </c:pt>
                <c:pt idx="2">
                  <c:v>3rd Quintile</c:v>
                </c:pt>
                <c:pt idx="3">
                  <c:v>4th Quintile</c:v>
                </c:pt>
                <c:pt idx="4">
                  <c:v>Least deprived 20%</c:v>
                </c:pt>
              </c:strCache>
            </c:strRef>
          </c:cat>
          <c:val>
            <c:numRef>
              <c:f>'T9'!$C$19:$G$19</c:f>
              <c:numCache>
                <c:formatCode>0.0%</c:formatCode>
                <c:ptCount val="5"/>
                <c:pt idx="0">
                  <c:v>7.0997719376771753E-2</c:v>
                </c:pt>
                <c:pt idx="1">
                  <c:v>0.11119132041019979</c:v>
                </c:pt>
                <c:pt idx="2">
                  <c:v>8.6894463667820054E-2</c:v>
                </c:pt>
                <c:pt idx="3">
                  <c:v>9.0305504463684891E-2</c:v>
                </c:pt>
                <c:pt idx="4">
                  <c:v>8.8327779602947382E-2</c:v>
                </c:pt>
              </c:numCache>
            </c:numRef>
          </c:val>
          <c:extLst>
            <c:ext xmlns:c16="http://schemas.microsoft.com/office/drawing/2014/chart" uri="{C3380CC4-5D6E-409C-BE32-E72D297353CC}">
              <c16:uniqueId val="{00000000-A74C-4136-AD72-0496C6E5E5FD}"/>
            </c:ext>
          </c:extLst>
        </c:ser>
        <c:dLbls>
          <c:showLegendKey val="0"/>
          <c:showVal val="0"/>
          <c:showCatName val="0"/>
          <c:showSerName val="0"/>
          <c:showPercent val="0"/>
          <c:showBubbleSize val="0"/>
        </c:dLbls>
        <c:gapWidth val="50"/>
        <c:axId val="906602288"/>
        <c:axId val="906598368"/>
      </c:barChart>
      <c:catAx>
        <c:axId val="90660228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8368"/>
        <c:crosses val="autoZero"/>
        <c:auto val="1"/>
        <c:lblAlgn val="ctr"/>
        <c:lblOffset val="100"/>
        <c:noMultiLvlLbl val="0"/>
      </c:catAx>
      <c:valAx>
        <c:axId val="906598368"/>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602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03408925083789E-2"/>
          <c:y val="5.8185098721956249E-2"/>
          <c:w val="0.86986293379994173"/>
          <c:h val="0.81991627428480984"/>
        </c:manualLayout>
      </c:layout>
      <c:barChart>
        <c:barDir val="col"/>
        <c:grouping val="clustered"/>
        <c:varyColors val="0"/>
        <c:ser>
          <c:idx val="0"/>
          <c:order val="0"/>
          <c:tx>
            <c:strRef>
              <c:f>'T9'!$A$7</c:f>
              <c:strCache>
                <c:ptCount val="1"/>
                <c:pt idx="0">
                  <c:v>Excess deaths</c:v>
                </c:pt>
              </c:strCache>
            </c:strRef>
          </c:tx>
          <c:spPr>
            <a:solidFill>
              <a:srgbClr val="009BD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'T9'!$C$3:$G$3</c:f>
              <c:strCache>
                <c:ptCount val="5"/>
                <c:pt idx="0">
                  <c:v>Most deprived 20%</c:v>
                </c:pt>
                <c:pt idx="1">
                  <c:v>2nd Quintile</c:v>
                </c:pt>
                <c:pt idx="2">
                  <c:v>3rd Quintile</c:v>
                </c:pt>
                <c:pt idx="3">
                  <c:v>4th Quintile</c:v>
                </c:pt>
                <c:pt idx="4">
                  <c:v>Least deprived 20%</c:v>
                </c:pt>
              </c:strCache>
            </c:strRef>
          </c:cat>
          <c:val>
            <c:numRef>
              <c:f>'T9'!$C$7:$G$7</c:f>
              <c:numCache>
                <c:formatCode>#,##0.0</c:formatCode>
                <c:ptCount val="5"/>
                <c:pt idx="0">
                  <c:v>666.2</c:v>
                </c:pt>
                <c:pt idx="1">
                  <c:v>1047.4000000000001</c:v>
                </c:pt>
                <c:pt idx="2">
                  <c:v>803.59999999999991</c:v>
                </c:pt>
                <c:pt idx="3">
                  <c:v>805.19999999999993</c:v>
                </c:pt>
                <c:pt idx="4">
                  <c:v>752.80000000000007</c:v>
                </c:pt>
              </c:numCache>
            </c:numRef>
          </c:val>
          <c:extLst>
            <c:ext xmlns:c16="http://schemas.microsoft.com/office/drawing/2014/chart" uri="{C3380CC4-5D6E-409C-BE32-E72D297353CC}">
              <c16:uniqueId val="{00000000-BD17-422D-8E9E-0C18EFEBA8A1}"/>
            </c:ext>
          </c:extLst>
        </c:ser>
        <c:ser>
          <c:idx val="1"/>
          <c:order val="1"/>
          <c:tx>
            <c:strRef>
              <c:f>'T9'!$A$11</c:f>
              <c:strCache>
                <c:ptCount val="1"/>
                <c:pt idx="0">
                  <c:v>Covid-19 related deaths</c:v>
                </c:pt>
              </c:strCache>
            </c:strRef>
          </c:tx>
          <c:spPr>
            <a:solidFill>
              <a:srgbClr val="C6D32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'T9'!$C$3:$G$3</c:f>
              <c:strCache>
                <c:ptCount val="5"/>
                <c:pt idx="0">
                  <c:v>Most deprived 20%</c:v>
                </c:pt>
                <c:pt idx="1">
                  <c:v>2nd Quintile</c:v>
                </c:pt>
                <c:pt idx="2">
                  <c:v>3rd Quintile</c:v>
                </c:pt>
                <c:pt idx="3">
                  <c:v>4th Quintile</c:v>
                </c:pt>
                <c:pt idx="4">
                  <c:v>Least deprived 20%</c:v>
                </c:pt>
              </c:strCache>
            </c:strRef>
          </c:cat>
          <c:val>
            <c:numRef>
              <c:f>'T9'!$C$11:$G$11</c:f>
              <c:numCache>
                <c:formatCode>#,##0</c:formatCode>
                <c:ptCount val="5"/>
                <c:pt idx="0">
                  <c:v>1012</c:v>
                </c:pt>
                <c:pt idx="1">
                  <c:v>1048</c:v>
                </c:pt>
                <c:pt idx="2">
                  <c:v>1056</c:v>
                </c:pt>
                <c:pt idx="3">
                  <c:v>1006</c:v>
                </c:pt>
                <c:pt idx="4">
                  <c:v>938</c:v>
                </c:pt>
              </c:numCache>
            </c:numRef>
          </c:val>
          <c:extLst>
            <c:ext xmlns:c16="http://schemas.microsoft.com/office/drawing/2014/chart" uri="{C3380CC4-5D6E-409C-BE32-E72D297353CC}">
              <c16:uniqueId val="{00000001-BD17-422D-8E9E-0C18EFEBA8A1}"/>
            </c:ext>
          </c:extLst>
        </c:ser>
        <c:dLbls>
          <c:showLegendKey val="0"/>
          <c:showVal val="0"/>
          <c:showCatName val="0"/>
          <c:showSerName val="0"/>
          <c:showPercent val="0"/>
          <c:showBubbleSize val="0"/>
        </c:dLbls>
        <c:gapWidth val="80"/>
        <c:overlap val="-5"/>
        <c:axId val="958257120"/>
        <c:axId val="958262216"/>
      </c:barChart>
      <c:catAx>
        <c:axId val="958257120"/>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2216"/>
        <c:crosses val="autoZero"/>
        <c:auto val="1"/>
        <c:lblAlgn val="ctr"/>
        <c:lblOffset val="100"/>
        <c:noMultiLvlLbl val="0"/>
      </c:catAx>
      <c:valAx>
        <c:axId val="958262216"/>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57120"/>
        <c:crosses val="autoZero"/>
        <c:crossBetween val="between"/>
      </c:valAx>
      <c:spPr>
        <a:noFill/>
        <a:ln>
          <a:noFill/>
        </a:ln>
        <a:effectLst/>
      </c:spPr>
    </c:plotArea>
    <c:legend>
      <c:legendPos val="b"/>
      <c:layout>
        <c:manualLayout>
          <c:xMode val="edge"/>
          <c:yMode val="edge"/>
          <c:x val="0.76023526411425291"/>
          <c:y val="2.0096703992402962E-2"/>
          <c:w val="0.23355255188243171"/>
          <c:h val="0.1387922288608396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19661329919328E-2"/>
          <c:y val="5.4277588435773884E-2"/>
          <c:w val="0.89402550195669972"/>
          <c:h val="0.81325160885501557"/>
        </c:manualLayout>
      </c:layout>
      <c:barChart>
        <c:barDir val="col"/>
        <c:grouping val="clustered"/>
        <c:varyColors val="0"/>
        <c:ser>
          <c:idx val="0"/>
          <c:order val="0"/>
          <c:tx>
            <c:strRef>
              <c:f>'T11'!$A$7</c:f>
              <c:strCache>
                <c:ptCount val="1"/>
                <c:pt idx="0">
                  <c:v>Excess deaths</c:v>
                </c:pt>
              </c:strCache>
            </c:strRef>
          </c:tx>
          <c:spPr>
            <a:solidFill>
              <a:srgbClr val="009BD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'T11'!$C$3:$E$3</c:f>
              <c:strCache>
                <c:ptCount val="3"/>
                <c:pt idx="0">
                  <c:v>Urban</c:v>
                </c:pt>
                <c:pt idx="1">
                  <c:v>Mixed urban/rural</c:v>
                </c:pt>
                <c:pt idx="2">
                  <c:v>Rural</c:v>
                </c:pt>
              </c:strCache>
            </c:strRef>
          </c:cat>
          <c:val>
            <c:numRef>
              <c:f>'T11'!$C$7:$E$7</c:f>
              <c:numCache>
                <c:formatCode>#,##0.0</c:formatCode>
                <c:ptCount val="3"/>
                <c:pt idx="0">
                  <c:v>2131.4</c:v>
                </c:pt>
                <c:pt idx="1">
                  <c:v>371.6</c:v>
                </c:pt>
                <c:pt idx="2">
                  <c:v>1572.2</c:v>
                </c:pt>
              </c:numCache>
            </c:numRef>
          </c:val>
          <c:extLst>
            <c:ext xmlns:c16="http://schemas.microsoft.com/office/drawing/2014/chart" uri="{C3380CC4-5D6E-409C-BE32-E72D297353CC}">
              <c16:uniqueId val="{00000000-050F-403E-B18B-B5F677B926F8}"/>
            </c:ext>
          </c:extLst>
        </c:ser>
        <c:ser>
          <c:idx val="1"/>
          <c:order val="1"/>
          <c:tx>
            <c:strRef>
              <c:f>'T11'!$A$11</c:f>
              <c:strCache>
                <c:ptCount val="1"/>
                <c:pt idx="0">
                  <c:v>Covid-19 related deaths</c:v>
                </c:pt>
              </c:strCache>
            </c:strRef>
          </c:tx>
          <c:spPr>
            <a:solidFill>
              <a:srgbClr val="C6D32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'T11'!$C$3:$E$3</c:f>
              <c:strCache>
                <c:ptCount val="3"/>
                <c:pt idx="0">
                  <c:v>Urban</c:v>
                </c:pt>
                <c:pt idx="1">
                  <c:v>Mixed urban/rural</c:v>
                </c:pt>
                <c:pt idx="2">
                  <c:v>Rural</c:v>
                </c:pt>
              </c:strCache>
            </c:strRef>
          </c:cat>
          <c:val>
            <c:numRef>
              <c:f>'T11'!$C$11:$E$11</c:f>
              <c:numCache>
                <c:formatCode>#,##0</c:formatCode>
                <c:ptCount val="3"/>
                <c:pt idx="0">
                  <c:v>3216</c:v>
                </c:pt>
                <c:pt idx="1">
                  <c:v>372</c:v>
                </c:pt>
                <c:pt idx="2">
                  <c:v>1472</c:v>
                </c:pt>
              </c:numCache>
            </c:numRef>
          </c:val>
          <c:extLst>
            <c:ext xmlns:c16="http://schemas.microsoft.com/office/drawing/2014/chart" uri="{C3380CC4-5D6E-409C-BE32-E72D297353CC}">
              <c16:uniqueId val="{00000001-050F-403E-B18B-B5F677B926F8}"/>
            </c:ext>
          </c:extLst>
        </c:ser>
        <c:dLbls>
          <c:showLegendKey val="0"/>
          <c:showVal val="0"/>
          <c:showCatName val="0"/>
          <c:showSerName val="0"/>
          <c:showPercent val="0"/>
          <c:showBubbleSize val="0"/>
        </c:dLbls>
        <c:gapWidth val="100"/>
        <c:overlap val="-10"/>
        <c:axId val="906599936"/>
        <c:axId val="906600328"/>
      </c:barChart>
      <c:catAx>
        <c:axId val="9065999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600328"/>
        <c:crosses val="autoZero"/>
        <c:auto val="1"/>
        <c:lblAlgn val="ctr"/>
        <c:lblOffset val="100"/>
        <c:noMultiLvlLbl val="0"/>
      </c:catAx>
      <c:valAx>
        <c:axId val="906600328"/>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9936"/>
        <c:crosses val="autoZero"/>
        <c:crossBetween val="between"/>
      </c:valAx>
      <c:spPr>
        <a:noFill/>
        <a:ln>
          <a:noFill/>
        </a:ln>
        <a:effectLst/>
      </c:spPr>
    </c:plotArea>
    <c:legend>
      <c:legendPos val="r"/>
      <c:layout>
        <c:manualLayout>
          <c:xMode val="edge"/>
          <c:yMode val="edge"/>
          <c:x val="0.67965522683829338"/>
          <c:y val="6.0943810595104148E-2"/>
          <c:w val="0.27518211949564209"/>
          <c:h val="0.1210559904501733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93208956437174E-2"/>
          <c:y val="5.8297788153365254E-2"/>
          <c:w val="0.87205954538426067"/>
          <c:h val="0.78159498509288283"/>
        </c:manualLayout>
      </c:layout>
      <c:barChart>
        <c:barDir val="col"/>
        <c:grouping val="clustered"/>
        <c:varyColors val="0"/>
        <c:ser>
          <c:idx val="0"/>
          <c:order val="0"/>
          <c:tx>
            <c:strRef>
              <c:f>'T11'!$C$3</c:f>
              <c:strCache>
                <c:ptCount val="1"/>
                <c:pt idx="0">
                  <c:v>Urban</c:v>
                </c:pt>
              </c:strCache>
            </c:strRef>
          </c:tx>
          <c:spPr>
            <a:solidFill>
              <a:schemeClr val="accent2">
                <a:lumMod val="75000"/>
              </a:schemeClr>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2-C5AD-4F31-B554-AC6D646A8871}"/>
              </c:ext>
            </c:extLst>
          </c:dPt>
          <c:dPt>
            <c:idx val="3"/>
            <c:invertIfNegative val="0"/>
            <c:bubble3D val="0"/>
            <c:spPr>
              <a:solidFill>
                <a:schemeClr val="bg1"/>
              </a:solidFill>
              <a:ln w="25400">
                <a:solidFill>
                  <a:schemeClr val="accent2">
                    <a:lumMod val="75000"/>
                  </a:schemeClr>
                </a:solidFill>
              </a:ln>
              <a:effectLst/>
            </c:spPr>
            <c:extLst>
              <c:ext xmlns:c16="http://schemas.microsoft.com/office/drawing/2014/chart" uri="{C3380CC4-5D6E-409C-BE32-E72D297353CC}">
                <c16:uniqueId val="{00000002-4A50-467B-80B0-4FA2617636D0}"/>
              </c:ext>
            </c:extLst>
          </c:dPt>
          <c:dLbls>
            <c:dLbl>
              <c:idx val="3"/>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4A50-467B-80B0-4FA2617636D0}"/>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'C14'!$F$8:$F$11</c:f>
              <c:strCache>
                <c:ptCount val="4"/>
                <c:pt idx="0">
                  <c:v>Mar-Dec'20 
(1,219 vs. 536)</c:v>
                </c:pt>
                <c:pt idx="1">
                  <c:v>Jan-Dec'21 
(601 vs. 822)</c:v>
                </c:pt>
                <c:pt idx="2">
                  <c:v>Jan-Dec'22 
(312 vs. 214)</c:v>
                </c:pt>
                <c:pt idx="3">
                  <c:v>Mar'20-Dec'22 
(2,131 vs. 1,572)</c:v>
                </c:pt>
              </c:strCache>
            </c:strRef>
          </c:cat>
          <c:val>
            <c:numRef>
              <c:f>'T11'!$C$16:$C$19</c:f>
              <c:numCache>
                <c:formatCode>0.0%</c:formatCode>
                <c:ptCount val="4"/>
                <c:pt idx="0">
                  <c:v>0.15072693106517657</c:v>
                </c:pt>
                <c:pt idx="1">
                  <c:v>5.8776325060674865E-2</c:v>
                </c:pt>
                <c:pt idx="2">
                  <c:v>2.9958081759796945E-2</c:v>
                </c:pt>
                <c:pt idx="3">
                  <c:v>7.4243078680804223E-2</c:v>
                </c:pt>
              </c:numCache>
            </c:numRef>
          </c:val>
          <c:extLst>
            <c:ext xmlns:c16="http://schemas.microsoft.com/office/drawing/2014/chart" uri="{C3380CC4-5D6E-409C-BE32-E72D297353CC}">
              <c16:uniqueId val="{00000000-C5AD-4F31-B554-AC6D646A8871}"/>
            </c:ext>
          </c:extLst>
        </c:ser>
        <c:ser>
          <c:idx val="1"/>
          <c:order val="1"/>
          <c:tx>
            <c:strRef>
              <c:f>'T11'!$E$3</c:f>
              <c:strCache>
                <c:ptCount val="1"/>
                <c:pt idx="0">
                  <c:v>Rural</c:v>
                </c:pt>
              </c:strCache>
            </c:strRef>
          </c:tx>
          <c:spPr>
            <a:solidFill>
              <a:schemeClr val="accent6">
                <a:lumMod val="40000"/>
                <a:lumOff val="60000"/>
              </a:schemeClr>
            </a:solidFill>
            <a:ln>
              <a:noFill/>
            </a:ln>
            <a:effectLst/>
          </c:spPr>
          <c:invertIfNegative val="0"/>
          <c:dPt>
            <c:idx val="3"/>
            <c:invertIfNegative val="0"/>
            <c:bubble3D val="0"/>
            <c:spPr>
              <a:solidFill>
                <a:schemeClr val="bg1"/>
              </a:solidFill>
              <a:ln w="25400">
                <a:solidFill>
                  <a:schemeClr val="accent6">
                    <a:lumMod val="40000"/>
                    <a:lumOff val="60000"/>
                  </a:schemeClr>
                </a:solidFill>
              </a:ln>
              <a:effectLst/>
            </c:spPr>
            <c:extLst>
              <c:ext xmlns:c16="http://schemas.microsoft.com/office/drawing/2014/chart" uri="{C3380CC4-5D6E-409C-BE32-E72D297353CC}">
                <c16:uniqueId val="{00000003-4A50-467B-80B0-4FA2617636D0}"/>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'C14'!$F$8:$F$11</c:f>
              <c:strCache>
                <c:ptCount val="4"/>
                <c:pt idx="0">
                  <c:v>Mar-Dec'20 
(1,219 vs. 536)</c:v>
                </c:pt>
                <c:pt idx="1">
                  <c:v>Jan-Dec'21 
(601 vs. 822)</c:v>
                </c:pt>
                <c:pt idx="2">
                  <c:v>Jan-Dec'22 
(312 vs. 214)</c:v>
                </c:pt>
                <c:pt idx="3">
                  <c:v>Mar'20-Dec'22 
(2,131 vs. 1,572)</c:v>
                </c:pt>
              </c:strCache>
            </c:strRef>
          </c:cat>
          <c:val>
            <c:numRef>
              <c:f>'T11'!$E$16:$E$19</c:f>
              <c:numCache>
                <c:formatCode>0.0%</c:formatCode>
                <c:ptCount val="4"/>
                <c:pt idx="0">
                  <c:v>0.14514031856105755</c:v>
                </c:pt>
                <c:pt idx="1">
                  <c:v>0.17634445492752382</c:v>
                </c:pt>
                <c:pt idx="2">
                  <c:v>4.4130990678874868E-2</c:v>
                </c:pt>
                <c:pt idx="3">
                  <c:v>0.11906637181545544</c:v>
                </c:pt>
              </c:numCache>
            </c:numRef>
          </c:val>
          <c:extLst>
            <c:ext xmlns:c16="http://schemas.microsoft.com/office/drawing/2014/chart" uri="{C3380CC4-5D6E-409C-BE32-E72D297353CC}">
              <c16:uniqueId val="{00000001-C5AD-4F31-B554-AC6D646A8871}"/>
            </c:ext>
          </c:extLst>
        </c:ser>
        <c:dLbls>
          <c:showLegendKey val="0"/>
          <c:showVal val="0"/>
          <c:showCatName val="0"/>
          <c:showSerName val="0"/>
          <c:showPercent val="0"/>
          <c:showBubbleSize val="0"/>
        </c:dLbls>
        <c:gapWidth val="80"/>
        <c:overlap val="-10"/>
        <c:axId val="906599936"/>
        <c:axId val="906600328"/>
      </c:barChart>
      <c:catAx>
        <c:axId val="906599936"/>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600328"/>
        <c:crosses val="autoZero"/>
        <c:auto val="1"/>
        <c:lblAlgn val="ctr"/>
        <c:lblOffset val="100"/>
        <c:noMultiLvlLbl val="0"/>
      </c:catAx>
      <c:valAx>
        <c:axId val="906600328"/>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9936"/>
        <c:crosses val="autoZero"/>
        <c:crossBetween val="between"/>
      </c:valAx>
      <c:spPr>
        <a:noFill/>
        <a:ln>
          <a:noFill/>
        </a:ln>
        <a:effectLst/>
      </c:spPr>
    </c:plotArea>
    <c:legend>
      <c:legendPos val="r"/>
      <c:layout>
        <c:manualLayout>
          <c:xMode val="edge"/>
          <c:yMode val="edge"/>
          <c:x val="0.78799861724601494"/>
          <c:y val="3.6626952243214501E-2"/>
          <c:w val="0.19399608219704245"/>
          <c:h val="0.1386779567126973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209058170054325E-2"/>
          <c:y val="2.7038182122785904E-2"/>
          <c:w val="0.924220960751999"/>
          <c:h val="0.79339983855983187"/>
        </c:manualLayout>
      </c:layout>
      <c:lineChart>
        <c:grouping val="standard"/>
        <c:varyColors val="0"/>
        <c:ser>
          <c:idx val="0"/>
          <c:order val="0"/>
          <c:tx>
            <c:v>Urban</c:v>
          </c:tx>
          <c:spPr>
            <a:ln w="28575" cap="rnd">
              <a:solidFill>
                <a:schemeClr val="accent2">
                  <a:lumMod val="75000"/>
                </a:schemeClr>
              </a:solidFill>
              <a:round/>
            </a:ln>
            <a:effectLst/>
          </c:spPr>
          <c:marker>
            <c:symbol val="circle"/>
            <c:size val="7"/>
            <c:spPr>
              <a:solidFill>
                <a:schemeClr val="accent2">
                  <a:lumMod val="75000"/>
                </a:schemeClr>
              </a:solidFill>
              <a:ln w="9525">
                <a:noFill/>
              </a:ln>
              <a:effectLst/>
            </c:spPr>
          </c:marker>
          <c:cat>
            <c:numRef>
              <c:f>'T10'!$C$3:$AJ$3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'T10'!$C$16:$AJ$16</c:f>
              <c:numCache>
                <c:formatCode>0.0%</c:formatCode>
                <c:ptCount val="34"/>
                <c:pt idx="0">
                  <c:v>6.8212516884286367E-2</c:v>
                </c:pt>
                <c:pt idx="1">
                  <c:v>0.40823877651702023</c:v>
                </c:pt>
                <c:pt idx="2">
                  <c:v>0.25076374745417512</c:v>
                </c:pt>
                <c:pt idx="3">
                  <c:v>3.0732228754676644E-2</c:v>
                </c:pt>
                <c:pt idx="4">
                  <c:v>1.1214953271028038E-2</c:v>
                </c:pt>
                <c:pt idx="5">
                  <c:v>2.9197080291970805E-2</c:v>
                </c:pt>
                <c:pt idx="6">
                  <c:v>0.10760667903525047</c:v>
                </c:pt>
                <c:pt idx="7">
                  <c:v>0.1629322942036045</c:v>
                </c:pt>
                <c:pt idx="8">
                  <c:v>0.31237769080234834</c:v>
                </c:pt>
                <c:pt idx="9">
                  <c:v>0.11012944318882269</c:v>
                </c:pt>
                <c:pt idx="10">
                  <c:v>0.17408428515163452</c:v>
                </c:pt>
                <c:pt idx="11">
                  <c:v>-2.4999999999999998E-2</c:v>
                </c:pt>
                <c:pt idx="12">
                  <c:v>-0.1159839715048976</c:v>
                </c:pt>
                <c:pt idx="13">
                  <c:v>-0.1281228512491405</c:v>
                </c:pt>
                <c:pt idx="14">
                  <c:v>-1.8716577540106954E-2</c:v>
                </c:pt>
                <c:pt idx="15">
                  <c:v>1.843817787418655E-2</c:v>
                </c:pt>
                <c:pt idx="16">
                  <c:v>0.12850343733474354</c:v>
                </c:pt>
                <c:pt idx="17">
                  <c:v>0.18768173407348665</c:v>
                </c:pt>
                <c:pt idx="18">
                  <c:v>0.20436250324591015</c:v>
                </c:pt>
                <c:pt idx="19">
                  <c:v>0.12847058823529411</c:v>
                </c:pt>
                <c:pt idx="20">
                  <c:v>0.12825788751714678</c:v>
                </c:pt>
                <c:pt idx="21">
                  <c:v>4.4669446098868373E-2</c:v>
                </c:pt>
                <c:pt idx="22">
                  <c:v>-9.5601938128960104E-2</c:v>
                </c:pt>
                <c:pt idx="23">
                  <c:v>-2.2408963585434174E-2</c:v>
                </c:pt>
                <c:pt idx="24">
                  <c:v>1.9741320626276378E-2</c:v>
                </c:pt>
                <c:pt idx="25">
                  <c:v>1.9386106623586429E-2</c:v>
                </c:pt>
                <c:pt idx="26">
                  <c:v>-1.6650579150579152E-2</c:v>
                </c:pt>
                <c:pt idx="27">
                  <c:v>0.10937927262783703</c:v>
                </c:pt>
                <c:pt idx="28">
                  <c:v>0.15952503871966958</c:v>
                </c:pt>
                <c:pt idx="29">
                  <c:v>-5.1007396072430501E-3</c:v>
                </c:pt>
                <c:pt idx="30">
                  <c:v>-3.9381854436689935E-2</c:v>
                </c:pt>
                <c:pt idx="31">
                  <c:v>8.8362559781370975E-2</c:v>
                </c:pt>
                <c:pt idx="32">
                  <c:v>5.9929234851835475E-2</c:v>
                </c:pt>
                <c:pt idx="33">
                  <c:v>0.11108930323846909</c:v>
                </c:pt>
              </c:numCache>
            </c:numRef>
          </c:val>
          <c:smooth val="0"/>
          <c:extLst>
            <c:ext xmlns:c16="http://schemas.microsoft.com/office/drawing/2014/chart" uri="{C3380CC4-5D6E-409C-BE32-E72D297353CC}">
              <c16:uniqueId val="{00000000-55DF-42FE-B700-2EFF41215E27}"/>
            </c:ext>
          </c:extLst>
        </c:ser>
        <c:ser>
          <c:idx val="2"/>
          <c:order val="1"/>
          <c:tx>
            <c:v>Rural</c:v>
          </c:tx>
          <c:spPr>
            <a:ln w="28575" cap="rnd">
              <a:solidFill>
                <a:srgbClr val="99CC00"/>
              </a:solidFill>
              <a:round/>
            </a:ln>
            <a:effectLst/>
          </c:spPr>
          <c:marker>
            <c:symbol val="circle"/>
            <c:size val="7"/>
            <c:spPr>
              <a:solidFill>
                <a:schemeClr val="accent6">
                  <a:lumMod val="60000"/>
                  <a:lumOff val="40000"/>
                </a:schemeClr>
              </a:solidFill>
              <a:ln w="9525">
                <a:noFill/>
              </a:ln>
              <a:effectLst/>
            </c:spPr>
          </c:marker>
          <c:cat>
            <c:numRef>
              <c:f>'T10'!$C$3:$AJ$3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'T10'!$C$18:$AJ$18</c:f>
              <c:numCache>
                <c:formatCode>0.0%</c:formatCode>
                <c:ptCount val="34"/>
                <c:pt idx="0">
                  <c:v>2.556237218813906E-2</c:v>
                </c:pt>
                <c:pt idx="1">
                  <c:v>0.4249587685541506</c:v>
                </c:pt>
                <c:pt idx="2">
                  <c:v>0.15217391304347827</c:v>
                </c:pt>
                <c:pt idx="3">
                  <c:v>-1.1448196908986834E-2</c:v>
                </c:pt>
                <c:pt idx="4">
                  <c:v>5.0385299347954951E-2</c:v>
                </c:pt>
                <c:pt idx="5">
                  <c:v>0.20883777239709445</c:v>
                </c:pt>
                <c:pt idx="6">
                  <c:v>5.5211267605633808E-2</c:v>
                </c:pt>
                <c:pt idx="7">
                  <c:v>0.14511729405346427</c:v>
                </c:pt>
                <c:pt idx="8">
                  <c:v>0.16092544987146529</c:v>
                </c:pt>
                <c:pt idx="9">
                  <c:v>0.2218693284936479</c:v>
                </c:pt>
                <c:pt idx="10">
                  <c:v>0.31403508771929822</c:v>
                </c:pt>
                <c:pt idx="11">
                  <c:v>0.19693877551020408</c:v>
                </c:pt>
                <c:pt idx="12">
                  <c:v>3.7037037037037035E-2</c:v>
                </c:pt>
                <c:pt idx="13">
                  <c:v>-7.6224129227662793E-2</c:v>
                </c:pt>
                <c:pt idx="14">
                  <c:v>3.6958817317845824E-3</c:v>
                </c:pt>
                <c:pt idx="15">
                  <c:v>5.0510783200908065E-2</c:v>
                </c:pt>
                <c:pt idx="16">
                  <c:v>0.1593279258400927</c:v>
                </c:pt>
                <c:pt idx="17">
                  <c:v>0.49304750869061414</c:v>
                </c:pt>
                <c:pt idx="18">
                  <c:v>0.37863534675615212</c:v>
                </c:pt>
                <c:pt idx="19">
                  <c:v>0.19491525423728812</c:v>
                </c:pt>
                <c:pt idx="20">
                  <c:v>0.29593336599706027</c:v>
                </c:pt>
                <c:pt idx="21">
                  <c:v>9.4306823120382438E-2</c:v>
                </c:pt>
                <c:pt idx="22">
                  <c:v>-4.072398190045249E-2</c:v>
                </c:pt>
                <c:pt idx="23">
                  <c:v>-5.0391389432485327E-2</c:v>
                </c:pt>
                <c:pt idx="24">
                  <c:v>0.1299800796812749</c:v>
                </c:pt>
                <c:pt idx="25">
                  <c:v>3.8922155688622749E-2</c:v>
                </c:pt>
                <c:pt idx="26">
                  <c:v>1.8238665971860343E-2</c:v>
                </c:pt>
                <c:pt idx="27">
                  <c:v>4.3551088777219429E-2</c:v>
                </c:pt>
                <c:pt idx="28">
                  <c:v>0.14326484018264843</c:v>
                </c:pt>
                <c:pt idx="29">
                  <c:v>6.3063063063063071E-2</c:v>
                </c:pt>
                <c:pt idx="30">
                  <c:v>-6.1951471347444505E-2</c:v>
                </c:pt>
                <c:pt idx="31">
                  <c:v>0.10456176319835982</c:v>
                </c:pt>
                <c:pt idx="32">
                  <c:v>4.6104195481788842E-4</c:v>
                </c:pt>
                <c:pt idx="33">
                  <c:v>0.15512112197195069</c:v>
                </c:pt>
              </c:numCache>
            </c:numRef>
          </c:val>
          <c:smooth val="0"/>
          <c:extLst>
            <c:ext xmlns:c16="http://schemas.microsoft.com/office/drawing/2014/chart" uri="{C3380CC4-5D6E-409C-BE32-E72D297353CC}">
              <c16:uniqueId val="{00000002-55DF-42FE-B700-2EFF41215E27}"/>
            </c:ext>
          </c:extLst>
        </c:ser>
        <c:dLbls>
          <c:showLegendKey val="0"/>
          <c:showVal val="0"/>
          <c:showCatName val="0"/>
          <c:showSerName val="0"/>
          <c:showPercent val="0"/>
          <c:showBubbleSize val="0"/>
        </c:dLbls>
        <c:marker val="1"/>
        <c:smooth val="0"/>
        <c:axId val="958260648"/>
        <c:axId val="958263392"/>
      </c:lineChart>
      <c:catAx>
        <c:axId val="958260648"/>
        <c:scaling>
          <c:orientation val="minMax"/>
        </c:scaling>
        <c:delete val="0"/>
        <c:axPos val="b"/>
        <c:numFmt formatCode="mmm\-yy"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3392"/>
        <c:crosses val="autoZero"/>
        <c:auto val="0"/>
        <c:lblAlgn val="ctr"/>
        <c:lblOffset val="100"/>
        <c:noMultiLvlLbl val="0"/>
      </c:catAx>
      <c:valAx>
        <c:axId val="958263392"/>
        <c:scaling>
          <c:orientation val="minMax"/>
          <c:max val="0.5"/>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0648"/>
        <c:crosses val="autoZero"/>
        <c:crossBetween val="between"/>
      </c:valAx>
      <c:spPr>
        <a:noFill/>
        <a:ln>
          <a:noFill/>
        </a:ln>
        <a:effectLst/>
      </c:spPr>
    </c:plotArea>
    <c:legend>
      <c:legendPos val="b"/>
      <c:layout>
        <c:manualLayout>
          <c:xMode val="edge"/>
          <c:yMode val="edge"/>
          <c:x val="0.86769822674604713"/>
          <c:y val="4.5415671355687283E-2"/>
          <c:w val="0.10695627680686255"/>
          <c:h val="0.1306184198885251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1587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Respiratory diseases</a:t>
            </a:r>
          </a:p>
        </c:rich>
      </c:tx>
      <c:layout>
        <c:manualLayout>
          <c:xMode val="edge"/>
          <c:yMode val="edge"/>
          <c:x val="0.40997915509523963"/>
          <c:y val="3.577817531305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357003299898715"/>
          <c:y val="0.17115452930728245"/>
          <c:w val="0.76514627372823196"/>
          <c:h val="0.55123704563572529"/>
        </c:manualLayout>
      </c:layout>
      <c:barChart>
        <c:barDir val="bar"/>
        <c:grouping val="stacked"/>
        <c:varyColors val="0"/>
        <c:ser>
          <c:idx val="0"/>
          <c:order val="0"/>
          <c:tx>
            <c:strRef>
              <c:f>'C16'!$D$5</c:f>
              <c:strCache>
                <c:ptCount val="1"/>
                <c:pt idx="0">
                  <c:v>Hospital</c:v>
                </c:pt>
              </c:strCache>
            </c:strRef>
          </c:tx>
          <c:spPr>
            <a:solidFill>
              <a:schemeClr val="accent5">
                <a:lumMod val="50000"/>
              </a:schemeClr>
            </a:solidFill>
            <a:ln>
              <a:noFill/>
            </a:ln>
            <a:effectLst/>
          </c:spPr>
          <c:invertIfNegative val="0"/>
          <c:cat>
            <c:strRef>
              <c:f>'C16'!$C$15:$C$16</c:f>
              <c:strCache>
                <c:ptCount val="2"/>
                <c:pt idx="0">
                  <c:v>Mar'20-Sep'22</c:v>
                </c:pt>
                <c:pt idx="1">
                  <c:v>Five-year average</c:v>
                </c:pt>
              </c:strCache>
            </c:strRef>
          </c:cat>
          <c:val>
            <c:numRef>
              <c:f>'C16'!$D$15:$D$16</c:f>
              <c:numCache>
                <c:formatCode>#,##0.0</c:formatCode>
                <c:ptCount val="2"/>
                <c:pt idx="0">
                  <c:v>2420.3999999999996</c:v>
                </c:pt>
                <c:pt idx="1">
                  <c:v>3025.6</c:v>
                </c:pt>
              </c:numCache>
            </c:numRef>
          </c:val>
          <c:extLst>
            <c:ext xmlns:c16="http://schemas.microsoft.com/office/drawing/2014/chart" uri="{C3380CC4-5D6E-409C-BE32-E72D297353CC}">
              <c16:uniqueId val="{00000000-7A2C-4348-93BA-6284B59D3657}"/>
            </c:ext>
          </c:extLst>
        </c:ser>
        <c:ser>
          <c:idx val="1"/>
          <c:order val="1"/>
          <c:tx>
            <c:strRef>
              <c:f>'C16'!$E$5</c:f>
              <c:strCache>
                <c:ptCount val="1"/>
                <c:pt idx="0">
                  <c:v>Care home &amp; hospice</c:v>
                </c:pt>
              </c:strCache>
            </c:strRef>
          </c:tx>
          <c:spPr>
            <a:solidFill>
              <a:schemeClr val="accent1">
                <a:lumMod val="75000"/>
              </a:schemeClr>
            </a:solidFill>
            <a:ln>
              <a:noFill/>
            </a:ln>
            <a:effectLst/>
          </c:spPr>
          <c:invertIfNegative val="0"/>
          <c:cat>
            <c:strRef>
              <c:f>'C16'!$C$15:$C$16</c:f>
              <c:strCache>
                <c:ptCount val="2"/>
                <c:pt idx="0">
                  <c:v>Mar'20-Sep'22</c:v>
                </c:pt>
                <c:pt idx="1">
                  <c:v>Five-year average</c:v>
                </c:pt>
              </c:strCache>
            </c:strRef>
          </c:cat>
          <c:val>
            <c:numRef>
              <c:f>'C16'!$E$15:$E$16</c:f>
              <c:numCache>
                <c:formatCode>#,##0.0</c:formatCode>
                <c:ptCount val="2"/>
                <c:pt idx="0">
                  <c:v>612.80000000000018</c:v>
                </c:pt>
                <c:pt idx="1">
                  <c:v>875.40000000000009</c:v>
                </c:pt>
              </c:numCache>
            </c:numRef>
          </c:val>
          <c:extLst>
            <c:ext xmlns:c16="http://schemas.microsoft.com/office/drawing/2014/chart" uri="{C3380CC4-5D6E-409C-BE32-E72D297353CC}">
              <c16:uniqueId val="{00000001-7A2C-4348-93BA-6284B59D3657}"/>
            </c:ext>
          </c:extLst>
        </c:ser>
        <c:ser>
          <c:idx val="2"/>
          <c:order val="2"/>
          <c:tx>
            <c:strRef>
              <c:f>'C16'!$F$5</c:f>
              <c:strCache>
                <c:ptCount val="1"/>
                <c:pt idx="0">
                  <c:v>Home &amp; other</c:v>
                </c:pt>
              </c:strCache>
            </c:strRef>
          </c:tx>
          <c:spPr>
            <a:solidFill>
              <a:schemeClr val="accent5">
                <a:lumMod val="60000"/>
                <a:lumOff val="40000"/>
              </a:schemeClr>
            </a:solidFill>
            <a:ln>
              <a:noFill/>
            </a:ln>
            <a:effectLst/>
          </c:spPr>
          <c:invertIfNegative val="0"/>
          <c:cat>
            <c:strRef>
              <c:f>'C16'!$C$15:$C$16</c:f>
              <c:strCache>
                <c:ptCount val="2"/>
                <c:pt idx="0">
                  <c:v>Mar'20-Sep'22</c:v>
                </c:pt>
                <c:pt idx="1">
                  <c:v>Five-year average</c:v>
                </c:pt>
              </c:strCache>
            </c:strRef>
          </c:cat>
          <c:val>
            <c:numRef>
              <c:f>'C16'!$F$15:$F$16</c:f>
              <c:numCache>
                <c:formatCode>#,##0.0</c:formatCode>
                <c:ptCount val="2"/>
                <c:pt idx="0">
                  <c:v>1166.9999999999995</c:v>
                </c:pt>
                <c:pt idx="1">
                  <c:v>1094.7999999999993</c:v>
                </c:pt>
              </c:numCache>
            </c:numRef>
          </c:val>
          <c:extLst>
            <c:ext xmlns:c16="http://schemas.microsoft.com/office/drawing/2014/chart" uri="{C3380CC4-5D6E-409C-BE32-E72D297353CC}">
              <c16:uniqueId val="{00000002-7A2C-4348-93BA-6284B59D3657}"/>
            </c:ext>
          </c:extLst>
        </c:ser>
        <c:dLbls>
          <c:showLegendKey val="0"/>
          <c:showVal val="0"/>
          <c:showCatName val="0"/>
          <c:showSerName val="0"/>
          <c:showPercent val="0"/>
          <c:showBubbleSize val="0"/>
        </c:dLbls>
        <c:gapWidth val="80"/>
        <c:overlap val="100"/>
        <c:axId val="1012338416"/>
        <c:axId val="1012340384"/>
      </c:barChart>
      <c:catAx>
        <c:axId val="101233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012340384"/>
        <c:crosses val="autoZero"/>
        <c:auto val="1"/>
        <c:lblAlgn val="ctr"/>
        <c:lblOffset val="100"/>
        <c:noMultiLvlLbl val="0"/>
      </c:catAx>
      <c:valAx>
        <c:axId val="1012340384"/>
        <c:scaling>
          <c:orientation val="minMax"/>
          <c:max val="120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12338416"/>
        <c:crosses val="autoZero"/>
        <c:crossBetween val="between"/>
      </c:valAx>
      <c:spPr>
        <a:noFill/>
        <a:ln>
          <a:noFill/>
        </a:ln>
        <a:effectLst/>
      </c:spPr>
    </c:plotArea>
    <c:legend>
      <c:legendPos val="b"/>
      <c:layout>
        <c:manualLayout>
          <c:xMode val="edge"/>
          <c:yMode val="edge"/>
          <c:x val="0.19894652010780531"/>
          <c:y val="0.85168654983846381"/>
          <c:w val="0.61552951434761927"/>
          <c:h val="0.1198942672130459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432338399560521E-2"/>
          <c:y val="2.3101279813401834E-2"/>
          <c:w val="0.924220960751999"/>
          <c:h val="0.79339983855983187"/>
        </c:manualLayout>
      </c:layout>
      <c:barChart>
        <c:barDir val="col"/>
        <c:grouping val="clustered"/>
        <c:varyColors val="0"/>
        <c:ser>
          <c:idx val="2"/>
          <c:order val="0"/>
          <c:tx>
            <c:strRef>
              <c:f>'T6'!$B$8</c:f>
              <c:strCache>
                <c:ptCount val="1"/>
                <c:pt idx="0">
                  <c:v>Total</c:v>
                </c:pt>
              </c:strCache>
            </c:strRef>
          </c:tx>
          <c:spPr>
            <a:solidFill>
              <a:srgbClr val="009BD2"/>
            </a:solidFill>
            <a:ln>
              <a:solidFill>
                <a:schemeClr val="bg1">
                  <a:lumMod val="50000"/>
                </a:schemeClr>
              </a:solidFill>
            </a:ln>
            <a:effectLst/>
          </c:spPr>
          <c:invertIfNegative val="0"/>
          <c:dPt>
            <c:idx val="10"/>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0-E5A3-4784-9A59-647B41937F53}"/>
              </c:ext>
            </c:extLst>
          </c:dPt>
          <c:dPt>
            <c:idx val="11"/>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1-E5A3-4784-9A59-647B41937F53}"/>
              </c:ext>
            </c:extLst>
          </c:dPt>
          <c:dPt>
            <c:idx val="12"/>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2-E5A3-4784-9A59-647B41937F53}"/>
              </c:ext>
            </c:extLst>
          </c:dPt>
          <c:dPt>
            <c:idx val="13"/>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3-E5A3-4784-9A59-647B41937F53}"/>
              </c:ext>
            </c:extLst>
          </c:dPt>
          <c:dPt>
            <c:idx val="14"/>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4-E5A3-4784-9A59-647B41937F53}"/>
              </c:ext>
            </c:extLst>
          </c:dPt>
          <c:dPt>
            <c:idx val="15"/>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5-E5A3-4784-9A59-647B41937F53}"/>
              </c:ext>
            </c:extLst>
          </c:dPt>
          <c:dPt>
            <c:idx val="16"/>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6-E5A3-4784-9A59-647B41937F53}"/>
              </c:ext>
            </c:extLst>
          </c:dPt>
          <c:dPt>
            <c:idx val="17"/>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7-E5A3-4784-9A59-647B41937F53}"/>
              </c:ext>
            </c:extLst>
          </c:dPt>
          <c:dPt>
            <c:idx val="18"/>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8-E5A3-4784-9A59-647B41937F53}"/>
              </c:ext>
            </c:extLst>
          </c:dPt>
          <c:dPt>
            <c:idx val="19"/>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9-E5A3-4784-9A59-647B41937F53}"/>
              </c:ext>
            </c:extLst>
          </c:dPt>
          <c:dPt>
            <c:idx val="20"/>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A-E5A3-4784-9A59-647B41937F53}"/>
              </c:ext>
            </c:extLst>
          </c:dPt>
          <c:dPt>
            <c:idx val="21"/>
            <c:invertIfNegative val="0"/>
            <c:bubble3D val="0"/>
            <c:spPr>
              <a:solidFill>
                <a:srgbClr val="009BD2"/>
              </a:solidFill>
              <a:ln>
                <a:solidFill>
                  <a:schemeClr val="bg1">
                    <a:lumMod val="50000"/>
                  </a:schemeClr>
                </a:solidFill>
              </a:ln>
              <a:effectLst/>
            </c:spPr>
            <c:extLst>
              <c:ext xmlns:c16="http://schemas.microsoft.com/office/drawing/2014/chart" uri="{C3380CC4-5D6E-409C-BE32-E72D297353CC}">
                <c16:uniqueId val="{0000000B-E5A3-4784-9A59-647B41937F53}"/>
              </c:ext>
            </c:extLst>
          </c:dPt>
          <c:cat>
            <c:numRef>
              <c:f>'T6'!$C$3:$AJ$3</c:f>
              <c:numCache>
                <c:formatCode>mmm\-yy</c:formatCode>
                <c:ptCount val="34"/>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pt idx="22">
                  <c:v>44562</c:v>
                </c:pt>
                <c:pt idx="23">
                  <c:v>44593</c:v>
                </c:pt>
                <c:pt idx="24">
                  <c:v>44621</c:v>
                </c:pt>
                <c:pt idx="25">
                  <c:v>44652</c:v>
                </c:pt>
                <c:pt idx="26">
                  <c:v>44682</c:v>
                </c:pt>
                <c:pt idx="27">
                  <c:v>44713</c:v>
                </c:pt>
                <c:pt idx="28">
                  <c:v>44743</c:v>
                </c:pt>
                <c:pt idx="29">
                  <c:v>44774</c:v>
                </c:pt>
                <c:pt idx="30">
                  <c:v>44805</c:v>
                </c:pt>
                <c:pt idx="31">
                  <c:v>44835</c:v>
                </c:pt>
                <c:pt idx="32">
                  <c:v>44866</c:v>
                </c:pt>
                <c:pt idx="33">
                  <c:v>44896</c:v>
                </c:pt>
              </c:numCache>
            </c:numRef>
          </c:cat>
          <c:val>
            <c:numRef>
              <c:f>'T6'!$C$23:$AJ$23</c:f>
              <c:numCache>
                <c:formatCode>0.0%</c:formatCode>
                <c:ptCount val="34"/>
                <c:pt idx="0">
                  <c:v>6.1089550093431075E-2</c:v>
                </c:pt>
                <c:pt idx="1">
                  <c:v>0.40836621941594314</c:v>
                </c:pt>
                <c:pt idx="2">
                  <c:v>0.22004182081389742</c:v>
                </c:pt>
                <c:pt idx="3">
                  <c:v>8.5298544907175065E-3</c:v>
                </c:pt>
                <c:pt idx="4">
                  <c:v>2.4797570850202434E-2</c:v>
                </c:pt>
                <c:pt idx="5">
                  <c:v>8.6104006820119372E-2</c:v>
                </c:pt>
                <c:pt idx="6">
                  <c:v>0.10453253052349888</c:v>
                </c:pt>
                <c:pt idx="7">
                  <c:v>0.16229153798641135</c:v>
                </c:pt>
                <c:pt idx="8">
                  <c:v>0.26078250154035737</c:v>
                </c:pt>
                <c:pt idx="9">
                  <c:v>0.14285714285714285</c:v>
                </c:pt>
                <c:pt idx="10">
                  <c:v>0.2184769038701623</c:v>
                </c:pt>
                <c:pt idx="11">
                  <c:v>3.8540747278611349E-2</c:v>
                </c:pt>
                <c:pt idx="12">
                  <c:v>-6.297085998578536E-2</c:v>
                </c:pt>
                <c:pt idx="13">
                  <c:v>-0.11094869171173806</c:v>
                </c:pt>
                <c:pt idx="14">
                  <c:v>-5.5401662049861505E-3</c:v>
                </c:pt>
                <c:pt idx="15">
                  <c:v>2.5252525252525252E-2</c:v>
                </c:pt>
                <c:pt idx="16">
                  <c:v>0.12522867121237319</c:v>
                </c:pt>
                <c:pt idx="17">
                  <c:v>0.27245608220086182</c:v>
                </c:pt>
                <c:pt idx="18">
                  <c:v>0.27362366474938371</c:v>
                </c:pt>
                <c:pt idx="19">
                  <c:v>0.14309210526315788</c:v>
                </c:pt>
                <c:pt idx="20">
                  <c:v>0.18707433705260107</c:v>
                </c:pt>
                <c:pt idx="21">
                  <c:v>5.0075490689481632E-2</c:v>
                </c:pt>
                <c:pt idx="22">
                  <c:v>-7.0906087777253421E-2</c:v>
                </c:pt>
                <c:pt idx="23">
                  <c:v>-3.1780583369612536E-2</c:v>
                </c:pt>
                <c:pt idx="24">
                  <c:v>6.6913967755742612E-2</c:v>
                </c:pt>
                <c:pt idx="25">
                  <c:v>3.8997214484679674E-2</c:v>
                </c:pt>
                <c:pt idx="26">
                  <c:v>2.7485112230874928E-3</c:v>
                </c:pt>
                <c:pt idx="27">
                  <c:v>8.9165545087483186E-2</c:v>
                </c:pt>
                <c:pt idx="28">
                  <c:v>0.14995099640640314</c:v>
                </c:pt>
                <c:pt idx="29">
                  <c:v>5.3501180173092062E-3</c:v>
                </c:pt>
                <c:pt idx="30">
                  <c:v>-4.4947303161810288E-2</c:v>
                </c:pt>
                <c:pt idx="31">
                  <c:v>8.2332513384459557E-2</c:v>
                </c:pt>
                <c:pt idx="32">
                  <c:v>6.2726008344923506E-2</c:v>
                </c:pt>
                <c:pt idx="33">
                  <c:v>0.13072625698324022</c:v>
                </c:pt>
              </c:numCache>
            </c:numRef>
          </c:val>
          <c:extLst>
            <c:ext xmlns:c16="http://schemas.microsoft.com/office/drawing/2014/chart" uri="{C3380CC4-5D6E-409C-BE32-E72D297353CC}">
              <c16:uniqueId val="{00000000-84CF-4744-9B58-CA003A8B24AE}"/>
            </c:ext>
          </c:extLst>
        </c:ser>
        <c:dLbls>
          <c:showLegendKey val="0"/>
          <c:showVal val="0"/>
          <c:showCatName val="0"/>
          <c:showSerName val="0"/>
          <c:showPercent val="0"/>
          <c:showBubbleSize val="0"/>
        </c:dLbls>
        <c:gapWidth val="0"/>
        <c:axId val="958260648"/>
        <c:axId val="958263392"/>
      </c:barChart>
      <c:catAx>
        <c:axId val="958260648"/>
        <c:scaling>
          <c:orientation val="minMax"/>
        </c:scaling>
        <c:delete val="0"/>
        <c:axPos val="b"/>
        <c:numFmt formatCode="mmm\-yy" sourceLinked="1"/>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3392"/>
        <c:crosses val="autoZero"/>
        <c:auto val="0"/>
        <c:lblAlgn val="ctr"/>
        <c:lblOffset val="100"/>
        <c:noMultiLvlLbl val="0"/>
      </c:catAx>
      <c:valAx>
        <c:axId val="958263392"/>
        <c:scaling>
          <c:orientation val="minMax"/>
        </c:scaling>
        <c:delete val="0"/>
        <c:axPos val="l"/>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60648"/>
        <c:crosses val="autoZero"/>
        <c:crossBetween val="between"/>
      </c:valAx>
      <c:spPr>
        <a:noFill/>
        <a:ln>
          <a:noFill/>
        </a:ln>
        <a:effectLst/>
      </c:spPr>
    </c:plotArea>
    <c:plotVisOnly val="1"/>
    <c:dispBlanksAs val="gap"/>
    <c:showDLblsOverMax val="0"/>
  </c:chart>
  <c:spPr>
    <a:solidFill>
      <a:schemeClr val="bg1"/>
    </a:solidFill>
    <a:ln w="1587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Malignant neoplasm</a:t>
            </a:r>
          </a:p>
        </c:rich>
      </c:tx>
      <c:layout>
        <c:manualLayout>
          <c:xMode val="edge"/>
          <c:yMode val="edge"/>
          <c:x val="0.40997915509523963"/>
          <c:y val="3.577817531305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357003299898715"/>
          <c:y val="0.17115452930728245"/>
          <c:w val="0.76514627372823196"/>
          <c:h val="0.55123704563572529"/>
        </c:manualLayout>
      </c:layout>
      <c:barChart>
        <c:barDir val="bar"/>
        <c:grouping val="stacked"/>
        <c:varyColors val="0"/>
        <c:ser>
          <c:idx val="0"/>
          <c:order val="0"/>
          <c:tx>
            <c:strRef>
              <c:f>'C16'!$D$5</c:f>
              <c:strCache>
                <c:ptCount val="1"/>
                <c:pt idx="0">
                  <c:v>Hospital</c:v>
                </c:pt>
              </c:strCache>
            </c:strRef>
          </c:tx>
          <c:spPr>
            <a:solidFill>
              <a:schemeClr val="accent5">
                <a:lumMod val="50000"/>
              </a:schemeClr>
            </a:solidFill>
            <a:ln>
              <a:noFill/>
            </a:ln>
            <a:effectLst/>
          </c:spPr>
          <c:invertIfNegative val="0"/>
          <c:cat>
            <c:strRef>
              <c:f>'C16'!$C$6:$C$7</c:f>
              <c:strCache>
                <c:ptCount val="2"/>
                <c:pt idx="0">
                  <c:v>Mar'20-Sep'22</c:v>
                </c:pt>
                <c:pt idx="1">
                  <c:v>Five-year average</c:v>
                </c:pt>
              </c:strCache>
            </c:strRef>
          </c:cat>
          <c:val>
            <c:numRef>
              <c:f>'C16'!$D$6:$D$7</c:f>
              <c:numCache>
                <c:formatCode>#,##0.0</c:formatCode>
                <c:ptCount val="2"/>
                <c:pt idx="0">
                  <c:v>4023.3999999999992</c:v>
                </c:pt>
                <c:pt idx="1">
                  <c:v>4626.9999999999991</c:v>
                </c:pt>
              </c:numCache>
            </c:numRef>
          </c:val>
          <c:extLst>
            <c:ext xmlns:c16="http://schemas.microsoft.com/office/drawing/2014/chart" uri="{C3380CC4-5D6E-409C-BE32-E72D297353CC}">
              <c16:uniqueId val="{00000000-D530-438A-85E6-8C98B533A6AB}"/>
            </c:ext>
          </c:extLst>
        </c:ser>
        <c:ser>
          <c:idx val="1"/>
          <c:order val="1"/>
          <c:tx>
            <c:strRef>
              <c:f>'C16'!$E$5</c:f>
              <c:strCache>
                <c:ptCount val="1"/>
                <c:pt idx="0">
                  <c:v>Care home &amp; hospice</c:v>
                </c:pt>
              </c:strCache>
            </c:strRef>
          </c:tx>
          <c:spPr>
            <a:solidFill>
              <a:schemeClr val="accent1">
                <a:lumMod val="75000"/>
              </a:schemeClr>
            </a:solidFill>
            <a:ln>
              <a:noFill/>
            </a:ln>
            <a:effectLst/>
          </c:spPr>
          <c:invertIfNegative val="0"/>
          <c:cat>
            <c:strRef>
              <c:f>'C16'!$C$6:$C$7</c:f>
              <c:strCache>
                <c:ptCount val="2"/>
                <c:pt idx="0">
                  <c:v>Mar'20-Sep'22</c:v>
                </c:pt>
                <c:pt idx="1">
                  <c:v>Five-year average</c:v>
                </c:pt>
              </c:strCache>
            </c:strRef>
          </c:cat>
          <c:val>
            <c:numRef>
              <c:f>'C16'!$E$6:$E$7</c:f>
              <c:numCache>
                <c:formatCode>#,##0.0</c:formatCode>
                <c:ptCount val="2"/>
                <c:pt idx="0">
                  <c:v>2010.5999999999992</c:v>
                </c:pt>
                <c:pt idx="1">
                  <c:v>2339.3999999999992</c:v>
                </c:pt>
              </c:numCache>
            </c:numRef>
          </c:val>
          <c:extLst>
            <c:ext xmlns:c16="http://schemas.microsoft.com/office/drawing/2014/chart" uri="{C3380CC4-5D6E-409C-BE32-E72D297353CC}">
              <c16:uniqueId val="{00000001-D530-438A-85E6-8C98B533A6AB}"/>
            </c:ext>
          </c:extLst>
        </c:ser>
        <c:ser>
          <c:idx val="2"/>
          <c:order val="2"/>
          <c:tx>
            <c:strRef>
              <c:f>'C16'!$F$5</c:f>
              <c:strCache>
                <c:ptCount val="1"/>
                <c:pt idx="0">
                  <c:v>Home &amp; other</c:v>
                </c:pt>
              </c:strCache>
            </c:strRef>
          </c:tx>
          <c:spPr>
            <a:solidFill>
              <a:schemeClr val="accent5">
                <a:lumMod val="60000"/>
                <a:lumOff val="40000"/>
              </a:schemeClr>
            </a:solidFill>
            <a:ln>
              <a:noFill/>
            </a:ln>
            <a:effectLst/>
          </c:spPr>
          <c:invertIfNegative val="0"/>
          <c:cat>
            <c:strRef>
              <c:f>'C16'!$C$6:$C$7</c:f>
              <c:strCache>
                <c:ptCount val="2"/>
                <c:pt idx="0">
                  <c:v>Mar'20-Sep'22</c:v>
                </c:pt>
                <c:pt idx="1">
                  <c:v>Five-year average</c:v>
                </c:pt>
              </c:strCache>
            </c:strRef>
          </c:cat>
          <c:val>
            <c:numRef>
              <c:f>'C16'!$F$6:$F$7</c:f>
              <c:numCache>
                <c:formatCode>#,##0.0</c:formatCode>
                <c:ptCount val="2"/>
                <c:pt idx="0">
                  <c:v>5841.0000000000027</c:v>
                </c:pt>
                <c:pt idx="1">
                  <c:v>4616.8000000000029</c:v>
                </c:pt>
              </c:numCache>
            </c:numRef>
          </c:val>
          <c:extLst>
            <c:ext xmlns:c16="http://schemas.microsoft.com/office/drawing/2014/chart" uri="{C3380CC4-5D6E-409C-BE32-E72D297353CC}">
              <c16:uniqueId val="{00000002-D530-438A-85E6-8C98B533A6AB}"/>
            </c:ext>
          </c:extLst>
        </c:ser>
        <c:dLbls>
          <c:showLegendKey val="0"/>
          <c:showVal val="0"/>
          <c:showCatName val="0"/>
          <c:showSerName val="0"/>
          <c:showPercent val="0"/>
          <c:showBubbleSize val="0"/>
        </c:dLbls>
        <c:gapWidth val="80"/>
        <c:overlap val="100"/>
        <c:axId val="1012338416"/>
        <c:axId val="1012340384"/>
      </c:barChart>
      <c:catAx>
        <c:axId val="101233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012340384"/>
        <c:crosses val="autoZero"/>
        <c:auto val="1"/>
        <c:lblAlgn val="ctr"/>
        <c:lblOffset val="100"/>
        <c:noMultiLvlLbl val="0"/>
      </c:catAx>
      <c:valAx>
        <c:axId val="1012340384"/>
        <c:scaling>
          <c:orientation val="minMax"/>
          <c:max val="120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12338416"/>
        <c:crosses val="autoZero"/>
        <c:crossBetween val="between"/>
      </c:valAx>
      <c:spPr>
        <a:noFill/>
        <a:ln>
          <a:noFill/>
        </a:ln>
        <a:effectLst/>
      </c:spPr>
    </c:plotArea>
    <c:legend>
      <c:legendPos val="b"/>
      <c:layout>
        <c:manualLayout>
          <c:xMode val="edge"/>
          <c:yMode val="edge"/>
          <c:x val="0.19894652010780531"/>
          <c:y val="0.85168654983846381"/>
          <c:w val="0.61552951434761927"/>
          <c:h val="0.1198942672130459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Circulatory diseases</a:t>
            </a:r>
          </a:p>
        </c:rich>
      </c:tx>
      <c:layout>
        <c:manualLayout>
          <c:xMode val="edge"/>
          <c:yMode val="edge"/>
          <c:x val="0.40997915509523963"/>
          <c:y val="3.577817531305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357003299898715"/>
          <c:y val="0.17115452930728245"/>
          <c:w val="0.76514627372823196"/>
          <c:h val="0.55123704563572529"/>
        </c:manualLayout>
      </c:layout>
      <c:barChart>
        <c:barDir val="bar"/>
        <c:grouping val="stacked"/>
        <c:varyColors val="0"/>
        <c:ser>
          <c:idx val="0"/>
          <c:order val="0"/>
          <c:tx>
            <c:strRef>
              <c:f>'C16'!$D$5</c:f>
              <c:strCache>
                <c:ptCount val="1"/>
                <c:pt idx="0">
                  <c:v>Hospital</c:v>
                </c:pt>
              </c:strCache>
            </c:strRef>
          </c:tx>
          <c:spPr>
            <a:solidFill>
              <a:schemeClr val="accent5">
                <a:lumMod val="50000"/>
              </a:schemeClr>
            </a:solidFill>
            <a:ln>
              <a:noFill/>
            </a:ln>
            <a:effectLst/>
          </c:spPr>
          <c:invertIfNegative val="0"/>
          <c:cat>
            <c:strRef>
              <c:f>'C16'!$C$12:$C$13</c:f>
              <c:strCache>
                <c:ptCount val="2"/>
                <c:pt idx="0">
                  <c:v>Mar'20-Sep'22</c:v>
                </c:pt>
                <c:pt idx="1">
                  <c:v>Five-year average</c:v>
                </c:pt>
              </c:strCache>
            </c:strRef>
          </c:cat>
          <c:val>
            <c:numRef>
              <c:f>'C16'!$D$12:$D$13</c:f>
              <c:numCache>
                <c:formatCode>#,##0.0</c:formatCode>
                <c:ptCount val="2"/>
                <c:pt idx="0">
                  <c:v>4180.8</c:v>
                </c:pt>
                <c:pt idx="1">
                  <c:v>4470.8</c:v>
                </c:pt>
              </c:numCache>
            </c:numRef>
          </c:val>
          <c:extLst>
            <c:ext xmlns:c16="http://schemas.microsoft.com/office/drawing/2014/chart" uri="{C3380CC4-5D6E-409C-BE32-E72D297353CC}">
              <c16:uniqueId val="{00000000-D475-4FF0-B82B-BB393EDF928B}"/>
            </c:ext>
          </c:extLst>
        </c:ser>
        <c:ser>
          <c:idx val="1"/>
          <c:order val="1"/>
          <c:tx>
            <c:strRef>
              <c:f>'C16'!$E$5</c:f>
              <c:strCache>
                <c:ptCount val="1"/>
                <c:pt idx="0">
                  <c:v>Care home &amp; hospice</c:v>
                </c:pt>
              </c:strCache>
            </c:strRef>
          </c:tx>
          <c:spPr>
            <a:solidFill>
              <a:schemeClr val="accent1">
                <a:lumMod val="75000"/>
              </a:schemeClr>
            </a:solidFill>
            <a:ln>
              <a:noFill/>
            </a:ln>
            <a:effectLst/>
          </c:spPr>
          <c:invertIfNegative val="0"/>
          <c:cat>
            <c:strRef>
              <c:f>'C16'!$C$12:$C$13</c:f>
              <c:strCache>
                <c:ptCount val="2"/>
                <c:pt idx="0">
                  <c:v>Mar'20-Sep'22</c:v>
                </c:pt>
                <c:pt idx="1">
                  <c:v>Five-year average</c:v>
                </c:pt>
              </c:strCache>
            </c:strRef>
          </c:cat>
          <c:val>
            <c:numRef>
              <c:f>'C16'!$E$12:$E$13</c:f>
              <c:numCache>
                <c:formatCode>#,##0.0</c:formatCode>
                <c:ptCount val="2"/>
                <c:pt idx="0">
                  <c:v>1356.1999999999998</c:v>
                </c:pt>
                <c:pt idx="1">
                  <c:v>1493.5999999999997</c:v>
                </c:pt>
              </c:numCache>
            </c:numRef>
          </c:val>
          <c:extLst>
            <c:ext xmlns:c16="http://schemas.microsoft.com/office/drawing/2014/chart" uri="{C3380CC4-5D6E-409C-BE32-E72D297353CC}">
              <c16:uniqueId val="{00000001-D475-4FF0-B82B-BB393EDF928B}"/>
            </c:ext>
          </c:extLst>
        </c:ser>
        <c:ser>
          <c:idx val="2"/>
          <c:order val="2"/>
          <c:tx>
            <c:strRef>
              <c:f>'C16'!$F$5</c:f>
              <c:strCache>
                <c:ptCount val="1"/>
                <c:pt idx="0">
                  <c:v>Home &amp; other</c:v>
                </c:pt>
              </c:strCache>
            </c:strRef>
          </c:tx>
          <c:spPr>
            <a:solidFill>
              <a:schemeClr val="accent5">
                <a:lumMod val="60000"/>
                <a:lumOff val="40000"/>
              </a:schemeClr>
            </a:solidFill>
            <a:ln>
              <a:noFill/>
            </a:ln>
            <a:effectLst/>
          </c:spPr>
          <c:invertIfNegative val="0"/>
          <c:cat>
            <c:strRef>
              <c:f>'C16'!$C$12:$C$13</c:f>
              <c:strCache>
                <c:ptCount val="2"/>
                <c:pt idx="0">
                  <c:v>Mar'20-Sep'22</c:v>
                </c:pt>
                <c:pt idx="1">
                  <c:v>Five-year average</c:v>
                </c:pt>
              </c:strCache>
            </c:strRef>
          </c:cat>
          <c:val>
            <c:numRef>
              <c:f>'C16'!$F$12:$F$13</c:f>
              <c:numCache>
                <c:formatCode>#,##0.0</c:formatCode>
                <c:ptCount val="2"/>
                <c:pt idx="0">
                  <c:v>3985.7999999999993</c:v>
                </c:pt>
                <c:pt idx="1">
                  <c:v>3489.7999999999993</c:v>
                </c:pt>
              </c:numCache>
            </c:numRef>
          </c:val>
          <c:extLst>
            <c:ext xmlns:c16="http://schemas.microsoft.com/office/drawing/2014/chart" uri="{C3380CC4-5D6E-409C-BE32-E72D297353CC}">
              <c16:uniqueId val="{00000002-D475-4FF0-B82B-BB393EDF928B}"/>
            </c:ext>
          </c:extLst>
        </c:ser>
        <c:dLbls>
          <c:showLegendKey val="0"/>
          <c:showVal val="0"/>
          <c:showCatName val="0"/>
          <c:showSerName val="0"/>
          <c:showPercent val="0"/>
          <c:showBubbleSize val="0"/>
        </c:dLbls>
        <c:gapWidth val="80"/>
        <c:overlap val="100"/>
        <c:axId val="1012338416"/>
        <c:axId val="1012340384"/>
      </c:barChart>
      <c:catAx>
        <c:axId val="101233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012340384"/>
        <c:crosses val="autoZero"/>
        <c:auto val="1"/>
        <c:lblAlgn val="ctr"/>
        <c:lblOffset val="100"/>
        <c:noMultiLvlLbl val="0"/>
      </c:catAx>
      <c:valAx>
        <c:axId val="1012340384"/>
        <c:scaling>
          <c:orientation val="minMax"/>
          <c:max val="120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12338416"/>
        <c:crosses val="autoZero"/>
        <c:crossBetween val="between"/>
      </c:valAx>
      <c:spPr>
        <a:noFill/>
        <a:ln>
          <a:noFill/>
        </a:ln>
        <a:effectLst/>
      </c:spPr>
    </c:plotArea>
    <c:legend>
      <c:legendPos val="b"/>
      <c:layout>
        <c:manualLayout>
          <c:xMode val="edge"/>
          <c:yMode val="edge"/>
          <c:x val="0.19894652010780531"/>
          <c:y val="0.85168654983846381"/>
          <c:w val="0.61552951434761927"/>
          <c:h val="0.1198942672130459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Dementia &amp; Alzheimer's disease</a:t>
            </a:r>
          </a:p>
        </c:rich>
      </c:tx>
      <c:layout>
        <c:manualLayout>
          <c:xMode val="edge"/>
          <c:yMode val="edge"/>
          <c:x val="0.40997915509523963"/>
          <c:y val="3.577817531305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357003299898715"/>
          <c:y val="0.17115452930728245"/>
          <c:w val="0.76514627372823196"/>
          <c:h val="0.55123704563572529"/>
        </c:manualLayout>
      </c:layout>
      <c:barChart>
        <c:barDir val="bar"/>
        <c:grouping val="stacked"/>
        <c:varyColors val="0"/>
        <c:ser>
          <c:idx val="0"/>
          <c:order val="0"/>
          <c:tx>
            <c:strRef>
              <c:f>'C16'!$D$5</c:f>
              <c:strCache>
                <c:ptCount val="1"/>
                <c:pt idx="0">
                  <c:v>Hospital</c:v>
                </c:pt>
              </c:strCache>
            </c:strRef>
          </c:tx>
          <c:spPr>
            <a:solidFill>
              <a:schemeClr val="accent5">
                <a:lumMod val="50000"/>
              </a:schemeClr>
            </a:solidFill>
            <a:ln>
              <a:noFill/>
            </a:ln>
            <a:effectLst/>
          </c:spPr>
          <c:invertIfNegative val="0"/>
          <c:cat>
            <c:strRef>
              <c:f>'C16'!$C$9:$C$10</c:f>
              <c:strCache>
                <c:ptCount val="2"/>
                <c:pt idx="0">
                  <c:v>Mar'20-Sep'22</c:v>
                </c:pt>
                <c:pt idx="1">
                  <c:v>Five-year average</c:v>
                </c:pt>
              </c:strCache>
            </c:strRef>
          </c:cat>
          <c:val>
            <c:numRef>
              <c:f>'C16'!$D$9:$D$10</c:f>
              <c:numCache>
                <c:formatCode>#,##0.0</c:formatCode>
                <c:ptCount val="2"/>
                <c:pt idx="0">
                  <c:v>1030</c:v>
                </c:pt>
                <c:pt idx="1">
                  <c:v>1166.4000000000001</c:v>
                </c:pt>
              </c:numCache>
            </c:numRef>
          </c:val>
          <c:extLst>
            <c:ext xmlns:c16="http://schemas.microsoft.com/office/drawing/2014/chart" uri="{C3380CC4-5D6E-409C-BE32-E72D297353CC}">
              <c16:uniqueId val="{00000000-BC1E-460E-8C3C-1E72C61F3762}"/>
            </c:ext>
          </c:extLst>
        </c:ser>
        <c:ser>
          <c:idx val="1"/>
          <c:order val="1"/>
          <c:tx>
            <c:strRef>
              <c:f>'C16'!$E$5</c:f>
              <c:strCache>
                <c:ptCount val="1"/>
                <c:pt idx="0">
                  <c:v>Care home &amp; hospice</c:v>
                </c:pt>
              </c:strCache>
            </c:strRef>
          </c:tx>
          <c:spPr>
            <a:solidFill>
              <a:schemeClr val="accent1">
                <a:lumMod val="75000"/>
              </a:schemeClr>
            </a:solidFill>
            <a:ln>
              <a:noFill/>
            </a:ln>
            <a:effectLst/>
          </c:spPr>
          <c:invertIfNegative val="0"/>
          <c:cat>
            <c:strRef>
              <c:f>'C16'!$C$9:$C$10</c:f>
              <c:strCache>
                <c:ptCount val="2"/>
                <c:pt idx="0">
                  <c:v>Mar'20-Sep'22</c:v>
                </c:pt>
                <c:pt idx="1">
                  <c:v>Five-year average</c:v>
                </c:pt>
              </c:strCache>
            </c:strRef>
          </c:cat>
          <c:val>
            <c:numRef>
              <c:f>'C16'!$E$9:$E$10</c:f>
              <c:numCache>
                <c:formatCode>#,##0.0</c:formatCode>
                <c:ptCount val="2"/>
                <c:pt idx="0">
                  <c:v>2784.6</c:v>
                </c:pt>
                <c:pt idx="1">
                  <c:v>2973.4</c:v>
                </c:pt>
              </c:numCache>
            </c:numRef>
          </c:val>
          <c:extLst>
            <c:ext xmlns:c16="http://schemas.microsoft.com/office/drawing/2014/chart" uri="{C3380CC4-5D6E-409C-BE32-E72D297353CC}">
              <c16:uniqueId val="{00000001-BC1E-460E-8C3C-1E72C61F3762}"/>
            </c:ext>
          </c:extLst>
        </c:ser>
        <c:ser>
          <c:idx val="2"/>
          <c:order val="2"/>
          <c:tx>
            <c:strRef>
              <c:f>'C16'!$F$5</c:f>
              <c:strCache>
                <c:ptCount val="1"/>
                <c:pt idx="0">
                  <c:v>Home &amp; other</c:v>
                </c:pt>
              </c:strCache>
            </c:strRef>
          </c:tx>
          <c:spPr>
            <a:solidFill>
              <a:schemeClr val="accent5">
                <a:lumMod val="60000"/>
                <a:lumOff val="40000"/>
              </a:schemeClr>
            </a:solidFill>
            <a:ln>
              <a:noFill/>
            </a:ln>
            <a:effectLst/>
          </c:spPr>
          <c:invertIfNegative val="0"/>
          <c:cat>
            <c:strRef>
              <c:f>'C16'!$C$9:$C$10</c:f>
              <c:strCache>
                <c:ptCount val="2"/>
                <c:pt idx="0">
                  <c:v>Mar'20-Sep'22</c:v>
                </c:pt>
                <c:pt idx="1">
                  <c:v>Five-year average</c:v>
                </c:pt>
              </c:strCache>
            </c:strRef>
          </c:cat>
          <c:val>
            <c:numRef>
              <c:f>'C16'!$F$9:$F$10</c:f>
              <c:numCache>
                <c:formatCode>#,##0.0</c:formatCode>
                <c:ptCount val="2"/>
                <c:pt idx="0">
                  <c:v>1087.1999999999994</c:v>
                </c:pt>
                <c:pt idx="1">
                  <c:v>741.59999999999945</c:v>
                </c:pt>
              </c:numCache>
            </c:numRef>
          </c:val>
          <c:extLst>
            <c:ext xmlns:c16="http://schemas.microsoft.com/office/drawing/2014/chart" uri="{C3380CC4-5D6E-409C-BE32-E72D297353CC}">
              <c16:uniqueId val="{00000002-BC1E-460E-8C3C-1E72C61F3762}"/>
            </c:ext>
          </c:extLst>
        </c:ser>
        <c:dLbls>
          <c:showLegendKey val="0"/>
          <c:showVal val="0"/>
          <c:showCatName val="0"/>
          <c:showSerName val="0"/>
          <c:showPercent val="0"/>
          <c:showBubbleSize val="0"/>
        </c:dLbls>
        <c:gapWidth val="80"/>
        <c:overlap val="100"/>
        <c:axId val="1012338416"/>
        <c:axId val="1012340384"/>
      </c:barChart>
      <c:catAx>
        <c:axId val="1012338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012340384"/>
        <c:crosses val="autoZero"/>
        <c:auto val="1"/>
        <c:lblAlgn val="ctr"/>
        <c:lblOffset val="100"/>
        <c:noMultiLvlLbl val="0"/>
      </c:catAx>
      <c:valAx>
        <c:axId val="1012340384"/>
        <c:scaling>
          <c:orientation val="minMax"/>
          <c:max val="12000"/>
          <c:min val="0"/>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12338416"/>
        <c:crosses val="autoZero"/>
        <c:crossBetween val="between"/>
      </c:valAx>
      <c:spPr>
        <a:noFill/>
        <a:ln>
          <a:noFill/>
        </a:ln>
        <a:effectLst/>
      </c:spPr>
    </c:plotArea>
    <c:legend>
      <c:legendPos val="b"/>
      <c:layout>
        <c:manualLayout>
          <c:xMode val="edge"/>
          <c:yMode val="edge"/>
          <c:x val="0.19894652010780531"/>
          <c:y val="0.85168654983846381"/>
          <c:w val="0.61552951434761927"/>
          <c:h val="0.1198942672130459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72352994134308"/>
          <c:y val="2.8270439704970646E-2"/>
          <c:w val="0.68634464227591596"/>
          <c:h val="0.84289791590620711"/>
        </c:manualLayout>
      </c:layout>
      <c:barChart>
        <c:barDir val="bar"/>
        <c:grouping val="clustered"/>
        <c:varyColors val="0"/>
        <c:ser>
          <c:idx val="0"/>
          <c:order val="0"/>
          <c:tx>
            <c:strRef>
              <c:f>'T20'!$A$7</c:f>
              <c:strCache>
                <c:ptCount val="1"/>
                <c:pt idx="0">
                  <c:v>Excess deaths</c:v>
                </c:pt>
              </c:strCache>
            </c:strRef>
          </c:tx>
          <c:spPr>
            <a:solidFill>
              <a:srgbClr val="009BD2"/>
            </a:solidFill>
            <a:ln>
              <a:noFill/>
            </a:ln>
            <a:effectLst/>
          </c:spPr>
          <c:invertIfNegative val="0"/>
          <c:dPt>
            <c:idx val="8"/>
            <c:invertIfNegative val="0"/>
            <c:bubble3D val="0"/>
            <c:spPr>
              <a:solidFill>
                <a:schemeClr val="bg1"/>
              </a:solidFill>
              <a:ln w="19050">
                <a:solidFill>
                  <a:srgbClr val="8DB4E2"/>
                </a:solidFill>
              </a:ln>
              <a:effectLst/>
            </c:spPr>
            <c:extLst>
              <c:ext xmlns:c16="http://schemas.microsoft.com/office/drawing/2014/chart" uri="{C3380CC4-5D6E-409C-BE32-E72D297353CC}">
                <c16:uniqueId val="{00000001-98C8-4BE8-90F3-228E32C11DC2}"/>
              </c:ext>
            </c:extLst>
          </c:dPt>
          <c:dLbls>
            <c:dLbl>
              <c:idx val="8"/>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1-98C8-4BE8-90F3-228E32C11DC2}"/>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'C17'!$D$3:$D$21</c:f>
              <c:strCache>
                <c:ptCount val="19"/>
                <c:pt idx="0">
                  <c:v>Belfast South (236 vs. 79)</c:v>
                </c:pt>
                <c:pt idx="1">
                  <c:v>Belfast East (293 vs. 105)</c:v>
                </c:pt>
                <c:pt idx="2">
                  <c:v>North Down (205 vs. 149)</c:v>
                </c:pt>
                <c:pt idx="3">
                  <c:v>East Antrim (261 vs. 147)</c:v>
                </c:pt>
                <c:pt idx="4">
                  <c:v>Foyle (236 vs. 152)</c:v>
                </c:pt>
                <c:pt idx="5">
                  <c:v>Belfast West (311 vs. 182)</c:v>
                </c:pt>
                <c:pt idx="6">
                  <c:v>Belfast North (366 vs. 230)</c:v>
                </c:pt>
                <c:pt idx="7">
                  <c:v>South Down (205 vs. 209)</c:v>
                </c:pt>
                <c:pt idx="8">
                  <c:v>NORTHERN IRELAND (5,060 vs. 4,075)</c:v>
                </c:pt>
                <c:pt idx="9">
                  <c:v>Fermanagh and South Tyrone (242 vs. 226)</c:v>
                </c:pt>
                <c:pt idx="10">
                  <c:v>North Antrim (338 vs. 275)</c:v>
                </c:pt>
                <c:pt idx="11">
                  <c:v>West Tyrone (184 vs. 232)</c:v>
                </c:pt>
                <c:pt idx="12">
                  <c:v>Lagan Valley (307 vs. 291)</c:v>
                </c:pt>
                <c:pt idx="13">
                  <c:v>South Antrim (284 vs. 256)</c:v>
                </c:pt>
                <c:pt idx="14">
                  <c:v>Upper Bann (394 vs. 324)</c:v>
                </c:pt>
                <c:pt idx="15">
                  <c:v>Mid Ulster (289 vs. 253)</c:v>
                </c:pt>
                <c:pt idx="16">
                  <c:v>Strangford (259 vs. 290)</c:v>
                </c:pt>
                <c:pt idx="17">
                  <c:v>Newry and Armagh (351 vs. 341)</c:v>
                </c:pt>
                <c:pt idx="18">
                  <c:v>East Londonderry (299 vs. 333)</c:v>
                </c:pt>
              </c:strCache>
            </c:strRef>
          </c:cat>
          <c:val>
            <c:numRef>
              <c:f>'C17'!$E$3:$E$21</c:f>
              <c:numCache>
                <c:formatCode>0.0%</c:formatCode>
                <c:ptCount val="19"/>
                <c:pt idx="0">
                  <c:v>3.3550240851854984E-2</c:v>
                </c:pt>
                <c:pt idx="1">
                  <c:v>3.7944492627927144E-2</c:v>
                </c:pt>
                <c:pt idx="2">
                  <c:v>5.5539011316259684E-2</c:v>
                </c:pt>
                <c:pt idx="3">
                  <c:v>6.1124491321318836E-2</c:v>
                </c:pt>
                <c:pt idx="4">
                  <c:v>6.3648513197460746E-2</c:v>
                </c:pt>
                <c:pt idx="5">
                  <c:v>6.9960748095128145E-2</c:v>
                </c:pt>
                <c:pt idx="6">
                  <c:v>7.1647007426823936E-2</c:v>
                </c:pt>
                <c:pt idx="7">
                  <c:v>8.2929156396596954E-2</c:v>
                </c:pt>
                <c:pt idx="8">
                  <c:v>8.9583736348768081E-2</c:v>
                </c:pt>
                <c:pt idx="9">
                  <c:v>9.2559280457890442E-2</c:v>
                </c:pt>
                <c:pt idx="10">
                  <c:v>9.5307308970099688E-2</c:v>
                </c:pt>
                <c:pt idx="11">
                  <c:v>0.10958644837702282</c:v>
                </c:pt>
                <c:pt idx="12">
                  <c:v>0.11304753753987395</c:v>
                </c:pt>
                <c:pt idx="13">
                  <c:v>0.11438258386866521</c:v>
                </c:pt>
                <c:pt idx="14">
                  <c:v>0.11834708330291303</c:v>
                </c:pt>
                <c:pt idx="15">
                  <c:v>0.11884629838406616</c:v>
                </c:pt>
                <c:pt idx="16">
                  <c:v>0.12136938143466976</c:v>
                </c:pt>
                <c:pt idx="17">
                  <c:v>0.13304721030042918</c:v>
                </c:pt>
                <c:pt idx="18">
                  <c:v>0.13513294422827496</c:v>
                </c:pt>
              </c:numCache>
            </c:numRef>
          </c:val>
          <c:extLst>
            <c:ext xmlns:c16="http://schemas.microsoft.com/office/drawing/2014/chart" uri="{C3380CC4-5D6E-409C-BE32-E72D297353CC}">
              <c16:uniqueId val="{00000002-9F1A-488D-A3EF-73AF55E456AB}"/>
            </c:ext>
          </c:extLst>
        </c:ser>
        <c:ser>
          <c:idx val="1"/>
          <c:order val="1"/>
          <c:tx>
            <c:strRef>
              <c:f>'T20'!$A$11</c:f>
              <c:strCache>
                <c:ptCount val="1"/>
                <c:pt idx="0">
                  <c:v>Covid-19 related deaths</c:v>
                </c:pt>
              </c:strCache>
            </c:strRef>
          </c:tx>
          <c:spPr>
            <a:solidFill>
              <a:srgbClr val="C6D323"/>
            </a:solidFill>
            <a:ln>
              <a:noFill/>
            </a:ln>
            <a:effectLst/>
          </c:spPr>
          <c:invertIfNegative val="0"/>
          <c:dPt>
            <c:idx val="8"/>
            <c:invertIfNegative val="0"/>
            <c:bubble3D val="0"/>
            <c:spPr>
              <a:solidFill>
                <a:schemeClr val="bg1"/>
              </a:solidFill>
              <a:ln w="19050">
                <a:solidFill>
                  <a:srgbClr val="C6D323"/>
                </a:solidFill>
              </a:ln>
              <a:effectLst/>
            </c:spPr>
            <c:extLst>
              <c:ext xmlns:c16="http://schemas.microsoft.com/office/drawing/2014/chart" uri="{C3380CC4-5D6E-409C-BE32-E72D297353CC}">
                <c16:uniqueId val="{00000003-98C8-4BE8-90F3-228E32C11DC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'C17'!$G$3:$G$21</c:f>
              <c:numCache>
                <c:formatCode>0.0%;0.0%</c:formatCode>
                <c:ptCount val="19"/>
                <c:pt idx="0">
                  <c:v>-9.9721118904757891E-2</c:v>
                </c:pt>
                <c:pt idx="1">
                  <c:v>-0.10588320323793005</c:v>
                </c:pt>
                <c:pt idx="2">
                  <c:v>-7.6310303752233466E-2</c:v>
                </c:pt>
                <c:pt idx="3">
                  <c:v>-0.10837970268250147</c:v>
                </c:pt>
                <c:pt idx="4">
                  <c:v>-9.8563314400267305E-2</c:v>
                </c:pt>
                <c:pt idx="5">
                  <c:v>-0.11967982759947665</c:v>
                </c:pt>
                <c:pt idx="6">
                  <c:v>-0.11421082194345628</c:v>
                </c:pt>
                <c:pt idx="7">
                  <c:v>-8.1497972489464887E-2</c:v>
                </c:pt>
                <c:pt idx="8">
                  <c:v>-0.11123225999331726</c:v>
                </c:pt>
                <c:pt idx="9">
                  <c:v>-9.8937040065412915E-2</c:v>
                </c:pt>
                <c:pt idx="10">
                  <c:v>-0.11697120708748616</c:v>
                </c:pt>
                <c:pt idx="11">
                  <c:v>-8.7063499574145942E-2</c:v>
                </c:pt>
                <c:pt idx="12">
                  <c:v>-0.11942737104178014</c:v>
                </c:pt>
                <c:pt idx="13">
                  <c:v>-0.12669521770164166</c:v>
                </c:pt>
                <c:pt idx="14">
                  <c:v>-0.14382711542673576</c:v>
                </c:pt>
                <c:pt idx="15">
                  <c:v>-0.13575723412251034</c:v>
                </c:pt>
                <c:pt idx="16">
                  <c:v>-0.10839541307441196</c:v>
                </c:pt>
                <c:pt idx="17">
                  <c:v>-0.1369488880218494</c:v>
                </c:pt>
                <c:pt idx="18">
                  <c:v>-0.12119001297016863</c:v>
                </c:pt>
              </c:numCache>
            </c:numRef>
          </c:val>
          <c:extLst>
            <c:ext xmlns:c16="http://schemas.microsoft.com/office/drawing/2014/chart" uri="{C3380CC4-5D6E-409C-BE32-E72D297353CC}">
              <c16:uniqueId val="{00000005-9F1A-488D-A3EF-73AF55E456AB}"/>
            </c:ext>
          </c:extLst>
        </c:ser>
        <c:dLbls>
          <c:showLegendKey val="0"/>
          <c:showVal val="0"/>
          <c:showCatName val="0"/>
          <c:showSerName val="0"/>
          <c:showPercent val="0"/>
          <c:showBubbleSize val="0"/>
        </c:dLbls>
        <c:gapWidth val="30"/>
        <c:overlap val="100"/>
        <c:axId val="906597976"/>
        <c:axId val="906599544"/>
      </c:barChart>
      <c:catAx>
        <c:axId val="906597976"/>
        <c:scaling>
          <c:orientation val="minMax"/>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9544"/>
        <c:crosses val="autoZero"/>
        <c:auto val="1"/>
        <c:lblAlgn val="ctr"/>
        <c:lblOffset val="100"/>
        <c:noMultiLvlLbl val="0"/>
      </c:catAx>
      <c:valAx>
        <c:axId val="906599544"/>
        <c:scaling>
          <c:orientation val="minMax"/>
          <c:min val="-0.2"/>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6597976"/>
        <c:crosses val="autoZero"/>
        <c:crossBetween val="between"/>
      </c:valAx>
      <c:spPr>
        <a:noFill/>
        <a:ln>
          <a:noFill/>
        </a:ln>
        <a:effectLst/>
      </c:spPr>
    </c:plotArea>
    <c:legend>
      <c:legendPos val="b"/>
      <c:layout>
        <c:manualLayout>
          <c:xMode val="edge"/>
          <c:yMode val="edge"/>
          <c:x val="0.36092851017385202"/>
          <c:y val="0.93055626975199512"/>
          <c:w val="0.45056050920464208"/>
          <c:h val="6.7140982377202854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720823327174046E-2"/>
          <c:y val="8.2305732191639308E-2"/>
          <c:w val="0.91074600343804124"/>
          <c:h val="0.76765485946909695"/>
        </c:manualLayout>
      </c:layout>
      <c:barChart>
        <c:barDir val="col"/>
        <c:grouping val="clustered"/>
        <c:varyColors val="0"/>
        <c:ser>
          <c:idx val="0"/>
          <c:order val="0"/>
          <c:tx>
            <c:strRef>
              <c:f>'C18'!$F$9</c:f>
              <c:strCache>
                <c:ptCount val="1"/>
                <c:pt idx="0">
                  <c:v>Excess deaths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'C18'!$E$10:$E$14</c:f>
              <c:strCache>
                <c:ptCount val="5"/>
                <c:pt idx="0">
                  <c:v>Under 20 minutes 
(1,227 vs. 1,442)</c:v>
                </c:pt>
                <c:pt idx="1">
                  <c:v>20-30 minutes 
(556 vs. 1,270)</c:v>
                </c:pt>
                <c:pt idx="2">
                  <c:v>30-45 minutes 
(781 vs. 766)</c:v>
                </c:pt>
                <c:pt idx="3">
                  <c:v>45-60 minutes 
(473 vs. 826)</c:v>
                </c:pt>
                <c:pt idx="4">
                  <c:v>More than 60 minutes 
(1,038 vs. 756)</c:v>
                </c:pt>
              </c:strCache>
            </c:strRef>
          </c:cat>
          <c:val>
            <c:numRef>
              <c:f>'C18'!$F$10:$F$14</c:f>
              <c:numCache>
                <c:formatCode>0.0%</c:formatCode>
                <c:ptCount val="5"/>
                <c:pt idx="0">
                  <c:v>0.10368830993292445</c:v>
                </c:pt>
                <c:pt idx="1">
                  <c:v>4.2032185855163655E-2</c:v>
                </c:pt>
                <c:pt idx="2">
                  <c:v>0.11590632513134075</c:v>
                </c:pt>
                <c:pt idx="3">
                  <c:v>6.5849240629789613E-2</c:v>
                </c:pt>
                <c:pt idx="4">
                  <c:v>0.15939581862278573</c:v>
                </c:pt>
              </c:numCache>
            </c:numRef>
          </c:val>
          <c:extLst>
            <c:ext xmlns:c16="http://schemas.microsoft.com/office/drawing/2014/chart" uri="{C3380CC4-5D6E-409C-BE32-E72D297353CC}">
              <c16:uniqueId val="{00000000-47AE-4972-8A04-6CE02CA3FEC3}"/>
            </c:ext>
          </c:extLst>
        </c:ser>
        <c:ser>
          <c:idx val="1"/>
          <c:order val="1"/>
          <c:tx>
            <c:strRef>
              <c:f>'C18'!$G$9</c:f>
              <c:strCache>
                <c:ptCount val="1"/>
                <c:pt idx="0">
                  <c:v>Covid-19 related deaths</c:v>
                </c:pt>
              </c:strCache>
            </c:strRef>
          </c:tx>
          <c:spPr>
            <a:solidFill>
              <a:srgbClr val="C6D32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'C18'!$E$10:$E$14</c:f>
              <c:strCache>
                <c:ptCount val="5"/>
                <c:pt idx="0">
                  <c:v>Under 20 minutes 
(1,227 vs. 1,442)</c:v>
                </c:pt>
                <c:pt idx="1">
                  <c:v>20-30 minutes 
(556 vs. 1,270)</c:v>
                </c:pt>
                <c:pt idx="2">
                  <c:v>30-45 minutes 
(781 vs. 766)</c:v>
                </c:pt>
                <c:pt idx="3">
                  <c:v>45-60 minutes 
(473 vs. 826)</c:v>
                </c:pt>
                <c:pt idx="4">
                  <c:v>More than 60 minutes 
(1,038 vs. 756)</c:v>
                </c:pt>
              </c:strCache>
            </c:strRef>
          </c:cat>
          <c:val>
            <c:numRef>
              <c:f>'C18'!$G$10:$G$14</c:f>
              <c:numCache>
                <c:formatCode>0.0%</c:formatCode>
                <c:ptCount val="5"/>
                <c:pt idx="0">
                  <c:v>0.12181729095916331</c:v>
                </c:pt>
                <c:pt idx="1">
                  <c:v>9.6043317805069875E-2</c:v>
                </c:pt>
                <c:pt idx="2">
                  <c:v>0.11368021133240333</c:v>
                </c:pt>
                <c:pt idx="3">
                  <c:v>0.11508987041939531</c:v>
                </c:pt>
                <c:pt idx="4">
                  <c:v>0.11604703281859208</c:v>
                </c:pt>
              </c:numCache>
            </c:numRef>
          </c:val>
          <c:extLst>
            <c:ext xmlns:c16="http://schemas.microsoft.com/office/drawing/2014/chart" uri="{C3380CC4-5D6E-409C-BE32-E72D297353CC}">
              <c16:uniqueId val="{00000001-47AE-4972-8A04-6CE02CA3FEC3}"/>
            </c:ext>
          </c:extLst>
        </c:ser>
        <c:dLbls>
          <c:showLegendKey val="0"/>
          <c:showVal val="0"/>
          <c:showCatName val="0"/>
          <c:showSerName val="0"/>
          <c:showPercent val="0"/>
          <c:showBubbleSize val="0"/>
        </c:dLbls>
        <c:gapWidth val="80"/>
        <c:axId val="906602680"/>
        <c:axId val="906603464"/>
      </c:barChart>
      <c:catAx>
        <c:axId val="906602680"/>
        <c:scaling>
          <c:orientation val="minMax"/>
        </c:scaling>
        <c:delete val="0"/>
        <c:axPos val="b"/>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906603464"/>
        <c:crosses val="autoZero"/>
        <c:auto val="1"/>
        <c:lblAlgn val="ctr"/>
        <c:lblOffset val="100"/>
        <c:noMultiLvlLbl val="0"/>
      </c:catAx>
      <c:valAx>
        <c:axId val="906603464"/>
        <c:scaling>
          <c:orientation val="minMax"/>
          <c:max val="0.16000000000000003"/>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602680"/>
        <c:crosses val="autoZero"/>
        <c:crossBetween val="between"/>
      </c:valAx>
      <c:spPr>
        <a:noFill/>
        <a:ln>
          <a:noFill/>
        </a:ln>
        <a:effectLst/>
      </c:spPr>
    </c:plotArea>
    <c:legend>
      <c:legendPos val="r"/>
      <c:layout>
        <c:manualLayout>
          <c:xMode val="edge"/>
          <c:yMode val="edge"/>
          <c:x val="7.3399267120595427E-2"/>
          <c:y val="6.7981948438597867E-2"/>
          <c:w val="0.22678068670077212"/>
          <c:h val="0.1345971534216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420571131658962E-2"/>
          <c:y val="2.1434223161129248E-2"/>
          <c:w val="0.88967799703601069"/>
          <c:h val="0.73885461878240832"/>
        </c:manualLayout>
      </c:layout>
      <c:lineChart>
        <c:grouping val="standard"/>
        <c:varyColors val="0"/>
        <c:ser>
          <c:idx val="4"/>
          <c:order val="0"/>
          <c:tx>
            <c:strRef>
              <c:f>'T2'!$F$3</c:f>
              <c:strCache>
                <c:ptCount val="1"/>
                <c:pt idx="0">
                  <c:v>Cumulative Covid-19 related deaths</c:v>
                </c:pt>
              </c:strCache>
            </c:strRef>
          </c:tx>
          <c:spPr>
            <a:ln w="25400" cap="rnd">
              <a:solidFill>
                <a:srgbClr val="C6D323"/>
              </a:solidFill>
              <a:round/>
            </a:ln>
            <a:effectLst/>
          </c:spPr>
          <c:marker>
            <c:symbol val="none"/>
          </c:marker>
          <c:cat>
            <c:numRef>
              <c:f>'T2'!$A$4:$A$1039</c:f>
              <c:numCache>
                <c:formatCode>d\-mmm\-yy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'T2'!$F$4:$F$1039</c:f>
              <c:numCache>
                <c:formatCode>#,##0</c:formatCode>
                <c:ptCount val="10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1</c:v>
                </c:pt>
                <c:pt idx="19">
                  <c:v>1</c:v>
                </c:pt>
                <c:pt idx="20">
                  <c:v>2</c:v>
                </c:pt>
                <c:pt idx="21">
                  <c:v>3</c:v>
                </c:pt>
                <c:pt idx="22">
                  <c:v>7</c:v>
                </c:pt>
                <c:pt idx="23">
                  <c:v>10</c:v>
                </c:pt>
                <c:pt idx="24">
                  <c:v>14</c:v>
                </c:pt>
                <c:pt idx="25">
                  <c:v>18</c:v>
                </c:pt>
                <c:pt idx="26">
                  <c:v>24</c:v>
                </c:pt>
                <c:pt idx="27">
                  <c:v>33</c:v>
                </c:pt>
                <c:pt idx="28">
                  <c:v>37</c:v>
                </c:pt>
                <c:pt idx="29">
                  <c:v>44</c:v>
                </c:pt>
                <c:pt idx="30">
                  <c:v>52</c:v>
                </c:pt>
                <c:pt idx="31">
                  <c:v>59</c:v>
                </c:pt>
                <c:pt idx="32">
                  <c:v>73</c:v>
                </c:pt>
                <c:pt idx="33">
                  <c:v>86</c:v>
                </c:pt>
                <c:pt idx="34">
                  <c:v>100</c:v>
                </c:pt>
                <c:pt idx="35">
                  <c:v>116</c:v>
                </c:pt>
                <c:pt idx="36">
                  <c:v>123</c:v>
                </c:pt>
                <c:pt idx="37">
                  <c:v>132</c:v>
                </c:pt>
                <c:pt idx="38">
                  <c:v>141</c:v>
                </c:pt>
                <c:pt idx="39">
                  <c:v>166</c:v>
                </c:pt>
                <c:pt idx="40">
                  <c:v>175</c:v>
                </c:pt>
                <c:pt idx="41">
                  <c:v>191</c:v>
                </c:pt>
                <c:pt idx="42">
                  <c:v>211</c:v>
                </c:pt>
                <c:pt idx="43">
                  <c:v>227</c:v>
                </c:pt>
                <c:pt idx="44">
                  <c:v>243</c:v>
                </c:pt>
                <c:pt idx="45">
                  <c:v>264</c:v>
                </c:pt>
                <c:pt idx="46">
                  <c:v>280</c:v>
                </c:pt>
                <c:pt idx="47">
                  <c:v>294</c:v>
                </c:pt>
                <c:pt idx="48">
                  <c:v>304</c:v>
                </c:pt>
                <c:pt idx="49">
                  <c:v>320</c:v>
                </c:pt>
                <c:pt idx="50">
                  <c:v>335</c:v>
                </c:pt>
                <c:pt idx="51">
                  <c:v>351</c:v>
                </c:pt>
                <c:pt idx="52">
                  <c:v>376</c:v>
                </c:pt>
                <c:pt idx="53">
                  <c:v>398</c:v>
                </c:pt>
                <c:pt idx="54">
                  <c:v>409</c:v>
                </c:pt>
                <c:pt idx="55">
                  <c:v>429</c:v>
                </c:pt>
                <c:pt idx="56">
                  <c:v>446</c:v>
                </c:pt>
                <c:pt idx="57">
                  <c:v>468</c:v>
                </c:pt>
                <c:pt idx="58">
                  <c:v>478</c:v>
                </c:pt>
                <c:pt idx="59">
                  <c:v>492</c:v>
                </c:pt>
                <c:pt idx="60">
                  <c:v>505</c:v>
                </c:pt>
                <c:pt idx="61">
                  <c:v>527</c:v>
                </c:pt>
                <c:pt idx="62">
                  <c:v>547</c:v>
                </c:pt>
                <c:pt idx="63">
                  <c:v>565</c:v>
                </c:pt>
                <c:pt idx="64">
                  <c:v>579</c:v>
                </c:pt>
                <c:pt idx="65">
                  <c:v>586</c:v>
                </c:pt>
                <c:pt idx="66">
                  <c:v>593</c:v>
                </c:pt>
                <c:pt idx="67">
                  <c:v>600</c:v>
                </c:pt>
                <c:pt idx="68">
                  <c:v>609</c:v>
                </c:pt>
                <c:pt idx="69">
                  <c:v>618</c:v>
                </c:pt>
                <c:pt idx="70">
                  <c:v>631</c:v>
                </c:pt>
                <c:pt idx="71">
                  <c:v>637</c:v>
                </c:pt>
                <c:pt idx="72">
                  <c:v>644</c:v>
                </c:pt>
                <c:pt idx="73">
                  <c:v>650</c:v>
                </c:pt>
                <c:pt idx="74">
                  <c:v>665</c:v>
                </c:pt>
                <c:pt idx="75">
                  <c:v>674</c:v>
                </c:pt>
                <c:pt idx="76">
                  <c:v>678</c:v>
                </c:pt>
                <c:pt idx="77">
                  <c:v>688</c:v>
                </c:pt>
                <c:pt idx="78">
                  <c:v>698</c:v>
                </c:pt>
                <c:pt idx="79">
                  <c:v>707</c:v>
                </c:pt>
                <c:pt idx="80">
                  <c:v>715</c:v>
                </c:pt>
                <c:pt idx="81">
                  <c:v>721</c:v>
                </c:pt>
                <c:pt idx="82">
                  <c:v>727</c:v>
                </c:pt>
                <c:pt idx="83">
                  <c:v>731</c:v>
                </c:pt>
                <c:pt idx="84">
                  <c:v>743</c:v>
                </c:pt>
                <c:pt idx="85">
                  <c:v>746</c:v>
                </c:pt>
                <c:pt idx="86">
                  <c:v>748</c:v>
                </c:pt>
                <c:pt idx="87">
                  <c:v>755</c:v>
                </c:pt>
                <c:pt idx="88">
                  <c:v>760</c:v>
                </c:pt>
                <c:pt idx="89">
                  <c:v>765</c:v>
                </c:pt>
                <c:pt idx="90">
                  <c:v>767</c:v>
                </c:pt>
                <c:pt idx="91">
                  <c:v>770</c:v>
                </c:pt>
                <c:pt idx="92">
                  <c:v>773</c:v>
                </c:pt>
                <c:pt idx="93">
                  <c:v>780</c:v>
                </c:pt>
                <c:pt idx="94">
                  <c:v>783</c:v>
                </c:pt>
                <c:pt idx="95">
                  <c:v>786</c:v>
                </c:pt>
                <c:pt idx="96">
                  <c:v>787</c:v>
                </c:pt>
                <c:pt idx="97">
                  <c:v>791</c:v>
                </c:pt>
                <c:pt idx="98">
                  <c:v>794</c:v>
                </c:pt>
                <c:pt idx="99">
                  <c:v>795</c:v>
                </c:pt>
                <c:pt idx="100">
                  <c:v>797</c:v>
                </c:pt>
                <c:pt idx="101">
                  <c:v>800</c:v>
                </c:pt>
                <c:pt idx="102">
                  <c:v>804</c:v>
                </c:pt>
                <c:pt idx="103">
                  <c:v>809</c:v>
                </c:pt>
                <c:pt idx="104">
                  <c:v>812</c:v>
                </c:pt>
                <c:pt idx="105">
                  <c:v>814</c:v>
                </c:pt>
                <c:pt idx="106">
                  <c:v>815</c:v>
                </c:pt>
                <c:pt idx="107">
                  <c:v>816</c:v>
                </c:pt>
                <c:pt idx="108">
                  <c:v>817</c:v>
                </c:pt>
                <c:pt idx="109">
                  <c:v>818</c:v>
                </c:pt>
                <c:pt idx="110">
                  <c:v>821</c:v>
                </c:pt>
                <c:pt idx="111">
                  <c:v>822</c:v>
                </c:pt>
                <c:pt idx="112">
                  <c:v>823</c:v>
                </c:pt>
                <c:pt idx="113">
                  <c:v>824</c:v>
                </c:pt>
                <c:pt idx="114">
                  <c:v>825</c:v>
                </c:pt>
                <c:pt idx="115">
                  <c:v>828</c:v>
                </c:pt>
                <c:pt idx="116">
                  <c:v>829</c:v>
                </c:pt>
                <c:pt idx="117">
                  <c:v>831</c:v>
                </c:pt>
                <c:pt idx="118">
                  <c:v>832</c:v>
                </c:pt>
                <c:pt idx="119">
                  <c:v>835</c:v>
                </c:pt>
                <c:pt idx="120">
                  <c:v>836</c:v>
                </c:pt>
                <c:pt idx="121">
                  <c:v>838</c:v>
                </c:pt>
                <c:pt idx="122">
                  <c:v>840</c:v>
                </c:pt>
                <c:pt idx="123">
                  <c:v>840</c:v>
                </c:pt>
                <c:pt idx="124">
                  <c:v>842</c:v>
                </c:pt>
                <c:pt idx="125">
                  <c:v>842</c:v>
                </c:pt>
                <c:pt idx="126">
                  <c:v>844</c:v>
                </c:pt>
                <c:pt idx="127">
                  <c:v>844</c:v>
                </c:pt>
                <c:pt idx="128">
                  <c:v>844</c:v>
                </c:pt>
                <c:pt idx="129">
                  <c:v>844</c:v>
                </c:pt>
                <c:pt idx="130">
                  <c:v>845</c:v>
                </c:pt>
                <c:pt idx="131">
                  <c:v>846</c:v>
                </c:pt>
                <c:pt idx="132">
                  <c:v>847</c:v>
                </c:pt>
                <c:pt idx="133">
                  <c:v>848</c:v>
                </c:pt>
                <c:pt idx="134">
                  <c:v>848</c:v>
                </c:pt>
                <c:pt idx="135">
                  <c:v>848</c:v>
                </c:pt>
                <c:pt idx="136">
                  <c:v>848</c:v>
                </c:pt>
                <c:pt idx="137">
                  <c:v>849</c:v>
                </c:pt>
                <c:pt idx="138">
                  <c:v>851</c:v>
                </c:pt>
                <c:pt idx="139">
                  <c:v>852</c:v>
                </c:pt>
                <c:pt idx="140">
                  <c:v>852</c:v>
                </c:pt>
                <c:pt idx="141">
                  <c:v>853</c:v>
                </c:pt>
                <c:pt idx="142">
                  <c:v>853</c:v>
                </c:pt>
                <c:pt idx="143">
                  <c:v>853</c:v>
                </c:pt>
                <c:pt idx="144">
                  <c:v>855</c:v>
                </c:pt>
                <c:pt idx="145">
                  <c:v>855</c:v>
                </c:pt>
                <c:pt idx="146">
                  <c:v>855</c:v>
                </c:pt>
                <c:pt idx="147">
                  <c:v>856</c:v>
                </c:pt>
                <c:pt idx="148">
                  <c:v>856</c:v>
                </c:pt>
                <c:pt idx="149">
                  <c:v>856</c:v>
                </c:pt>
                <c:pt idx="150">
                  <c:v>856</c:v>
                </c:pt>
                <c:pt idx="151">
                  <c:v>856</c:v>
                </c:pt>
                <c:pt idx="152">
                  <c:v>856</c:v>
                </c:pt>
                <c:pt idx="153">
                  <c:v>856</c:v>
                </c:pt>
                <c:pt idx="154">
                  <c:v>856</c:v>
                </c:pt>
                <c:pt idx="155">
                  <c:v>856</c:v>
                </c:pt>
                <c:pt idx="156">
                  <c:v>858</c:v>
                </c:pt>
                <c:pt idx="157">
                  <c:v>859</c:v>
                </c:pt>
                <c:pt idx="158">
                  <c:v>860</c:v>
                </c:pt>
                <c:pt idx="159">
                  <c:v>860</c:v>
                </c:pt>
                <c:pt idx="160">
                  <c:v>862</c:v>
                </c:pt>
                <c:pt idx="161">
                  <c:v>863</c:v>
                </c:pt>
                <c:pt idx="162">
                  <c:v>863</c:v>
                </c:pt>
                <c:pt idx="163">
                  <c:v>863</c:v>
                </c:pt>
                <c:pt idx="164">
                  <c:v>865</c:v>
                </c:pt>
                <c:pt idx="165">
                  <c:v>867</c:v>
                </c:pt>
                <c:pt idx="166">
                  <c:v>868</c:v>
                </c:pt>
                <c:pt idx="167">
                  <c:v>869</c:v>
                </c:pt>
                <c:pt idx="168">
                  <c:v>870</c:v>
                </c:pt>
                <c:pt idx="169">
                  <c:v>870</c:v>
                </c:pt>
                <c:pt idx="170">
                  <c:v>871</c:v>
                </c:pt>
                <c:pt idx="171">
                  <c:v>871</c:v>
                </c:pt>
                <c:pt idx="172">
                  <c:v>871</c:v>
                </c:pt>
                <c:pt idx="173">
                  <c:v>871</c:v>
                </c:pt>
                <c:pt idx="174">
                  <c:v>871</c:v>
                </c:pt>
                <c:pt idx="175">
                  <c:v>871</c:v>
                </c:pt>
                <c:pt idx="176">
                  <c:v>872</c:v>
                </c:pt>
                <c:pt idx="177">
                  <c:v>873</c:v>
                </c:pt>
                <c:pt idx="178">
                  <c:v>873</c:v>
                </c:pt>
                <c:pt idx="179">
                  <c:v>873</c:v>
                </c:pt>
                <c:pt idx="180">
                  <c:v>873</c:v>
                </c:pt>
                <c:pt idx="181">
                  <c:v>873</c:v>
                </c:pt>
                <c:pt idx="182">
                  <c:v>874</c:v>
                </c:pt>
                <c:pt idx="183">
                  <c:v>875</c:v>
                </c:pt>
                <c:pt idx="184">
                  <c:v>876</c:v>
                </c:pt>
                <c:pt idx="185">
                  <c:v>877</c:v>
                </c:pt>
                <c:pt idx="186">
                  <c:v>879</c:v>
                </c:pt>
                <c:pt idx="187">
                  <c:v>879</c:v>
                </c:pt>
                <c:pt idx="188">
                  <c:v>880</c:v>
                </c:pt>
                <c:pt idx="189">
                  <c:v>880</c:v>
                </c:pt>
                <c:pt idx="190">
                  <c:v>883</c:v>
                </c:pt>
                <c:pt idx="191">
                  <c:v>884</c:v>
                </c:pt>
                <c:pt idx="192">
                  <c:v>884</c:v>
                </c:pt>
                <c:pt idx="193">
                  <c:v>885</c:v>
                </c:pt>
                <c:pt idx="194">
                  <c:v>887</c:v>
                </c:pt>
                <c:pt idx="195">
                  <c:v>887</c:v>
                </c:pt>
                <c:pt idx="196">
                  <c:v>887</c:v>
                </c:pt>
                <c:pt idx="197">
                  <c:v>888</c:v>
                </c:pt>
                <c:pt idx="198">
                  <c:v>890</c:v>
                </c:pt>
                <c:pt idx="199">
                  <c:v>893</c:v>
                </c:pt>
                <c:pt idx="200">
                  <c:v>894</c:v>
                </c:pt>
                <c:pt idx="201">
                  <c:v>896</c:v>
                </c:pt>
                <c:pt idx="202">
                  <c:v>899</c:v>
                </c:pt>
                <c:pt idx="203">
                  <c:v>899</c:v>
                </c:pt>
                <c:pt idx="204">
                  <c:v>899</c:v>
                </c:pt>
                <c:pt idx="205">
                  <c:v>899</c:v>
                </c:pt>
                <c:pt idx="206">
                  <c:v>900</c:v>
                </c:pt>
                <c:pt idx="207">
                  <c:v>900</c:v>
                </c:pt>
                <c:pt idx="208">
                  <c:v>902</c:v>
                </c:pt>
                <c:pt idx="209">
                  <c:v>902</c:v>
                </c:pt>
                <c:pt idx="210">
                  <c:v>902</c:v>
                </c:pt>
                <c:pt idx="211">
                  <c:v>903</c:v>
                </c:pt>
                <c:pt idx="212">
                  <c:v>903</c:v>
                </c:pt>
                <c:pt idx="213">
                  <c:v>904</c:v>
                </c:pt>
                <c:pt idx="214">
                  <c:v>906</c:v>
                </c:pt>
                <c:pt idx="215">
                  <c:v>908</c:v>
                </c:pt>
                <c:pt idx="216">
                  <c:v>910</c:v>
                </c:pt>
                <c:pt idx="217">
                  <c:v>910</c:v>
                </c:pt>
                <c:pt idx="218">
                  <c:v>912</c:v>
                </c:pt>
                <c:pt idx="219">
                  <c:v>913</c:v>
                </c:pt>
                <c:pt idx="220">
                  <c:v>915</c:v>
                </c:pt>
                <c:pt idx="221">
                  <c:v>915</c:v>
                </c:pt>
                <c:pt idx="222">
                  <c:v>915</c:v>
                </c:pt>
                <c:pt idx="223">
                  <c:v>917</c:v>
                </c:pt>
                <c:pt idx="224">
                  <c:v>923</c:v>
                </c:pt>
                <c:pt idx="225">
                  <c:v>929</c:v>
                </c:pt>
                <c:pt idx="226">
                  <c:v>934</c:v>
                </c:pt>
                <c:pt idx="227">
                  <c:v>938</c:v>
                </c:pt>
                <c:pt idx="228">
                  <c:v>940</c:v>
                </c:pt>
                <c:pt idx="229">
                  <c:v>942</c:v>
                </c:pt>
                <c:pt idx="230">
                  <c:v>946</c:v>
                </c:pt>
                <c:pt idx="231">
                  <c:v>955</c:v>
                </c:pt>
                <c:pt idx="232">
                  <c:v>963</c:v>
                </c:pt>
                <c:pt idx="233">
                  <c:v>968</c:v>
                </c:pt>
                <c:pt idx="234">
                  <c:v>975</c:v>
                </c:pt>
                <c:pt idx="235">
                  <c:v>982</c:v>
                </c:pt>
                <c:pt idx="236">
                  <c:v>989</c:v>
                </c:pt>
                <c:pt idx="237">
                  <c:v>998</c:v>
                </c:pt>
                <c:pt idx="238">
                  <c:v>1006</c:v>
                </c:pt>
                <c:pt idx="239">
                  <c:v>1020</c:v>
                </c:pt>
                <c:pt idx="240">
                  <c:v>1032</c:v>
                </c:pt>
                <c:pt idx="241">
                  <c:v>1040</c:v>
                </c:pt>
                <c:pt idx="242">
                  <c:v>1055</c:v>
                </c:pt>
                <c:pt idx="243">
                  <c:v>1069</c:v>
                </c:pt>
                <c:pt idx="244">
                  <c:v>1080</c:v>
                </c:pt>
                <c:pt idx="245">
                  <c:v>1092</c:v>
                </c:pt>
                <c:pt idx="246">
                  <c:v>1099</c:v>
                </c:pt>
                <c:pt idx="247">
                  <c:v>1114</c:v>
                </c:pt>
                <c:pt idx="248">
                  <c:v>1126</c:v>
                </c:pt>
                <c:pt idx="249">
                  <c:v>1134</c:v>
                </c:pt>
                <c:pt idx="250">
                  <c:v>1155</c:v>
                </c:pt>
                <c:pt idx="251">
                  <c:v>1167</c:v>
                </c:pt>
                <c:pt idx="252">
                  <c:v>1180</c:v>
                </c:pt>
                <c:pt idx="253">
                  <c:v>1189</c:v>
                </c:pt>
                <c:pt idx="254">
                  <c:v>1201</c:v>
                </c:pt>
                <c:pt idx="255">
                  <c:v>1218</c:v>
                </c:pt>
                <c:pt idx="256">
                  <c:v>1227</c:v>
                </c:pt>
                <c:pt idx="257">
                  <c:v>1247</c:v>
                </c:pt>
                <c:pt idx="258">
                  <c:v>1263</c:v>
                </c:pt>
                <c:pt idx="259">
                  <c:v>1280</c:v>
                </c:pt>
                <c:pt idx="260">
                  <c:v>1289</c:v>
                </c:pt>
                <c:pt idx="261">
                  <c:v>1306</c:v>
                </c:pt>
                <c:pt idx="262">
                  <c:v>1320</c:v>
                </c:pt>
                <c:pt idx="263">
                  <c:v>1336</c:v>
                </c:pt>
                <c:pt idx="264">
                  <c:v>1353</c:v>
                </c:pt>
                <c:pt idx="265">
                  <c:v>1362</c:v>
                </c:pt>
                <c:pt idx="266">
                  <c:v>1376</c:v>
                </c:pt>
                <c:pt idx="267">
                  <c:v>1385</c:v>
                </c:pt>
                <c:pt idx="268">
                  <c:v>1395</c:v>
                </c:pt>
                <c:pt idx="269">
                  <c:v>1401</c:v>
                </c:pt>
                <c:pt idx="270">
                  <c:v>1415</c:v>
                </c:pt>
                <c:pt idx="271">
                  <c:v>1430</c:v>
                </c:pt>
                <c:pt idx="272">
                  <c:v>1444</c:v>
                </c:pt>
                <c:pt idx="273">
                  <c:v>1456</c:v>
                </c:pt>
                <c:pt idx="274">
                  <c:v>1471</c:v>
                </c:pt>
                <c:pt idx="275">
                  <c:v>1480</c:v>
                </c:pt>
                <c:pt idx="276">
                  <c:v>1492</c:v>
                </c:pt>
                <c:pt idx="277">
                  <c:v>1503</c:v>
                </c:pt>
                <c:pt idx="278">
                  <c:v>1514</c:v>
                </c:pt>
                <c:pt idx="279">
                  <c:v>1528</c:v>
                </c:pt>
                <c:pt idx="280">
                  <c:v>1543</c:v>
                </c:pt>
                <c:pt idx="281">
                  <c:v>1562</c:v>
                </c:pt>
                <c:pt idx="282">
                  <c:v>1572</c:v>
                </c:pt>
                <c:pt idx="283">
                  <c:v>1583</c:v>
                </c:pt>
                <c:pt idx="284">
                  <c:v>1599</c:v>
                </c:pt>
                <c:pt idx="285">
                  <c:v>1613</c:v>
                </c:pt>
                <c:pt idx="286">
                  <c:v>1621</c:v>
                </c:pt>
                <c:pt idx="287">
                  <c:v>1633</c:v>
                </c:pt>
                <c:pt idx="288">
                  <c:v>1644</c:v>
                </c:pt>
                <c:pt idx="289">
                  <c:v>1653</c:v>
                </c:pt>
                <c:pt idx="290">
                  <c:v>1667</c:v>
                </c:pt>
                <c:pt idx="291">
                  <c:v>1682</c:v>
                </c:pt>
                <c:pt idx="292">
                  <c:v>1699</c:v>
                </c:pt>
                <c:pt idx="293">
                  <c:v>1715</c:v>
                </c:pt>
                <c:pt idx="294">
                  <c:v>1735</c:v>
                </c:pt>
                <c:pt idx="295">
                  <c:v>1757</c:v>
                </c:pt>
                <c:pt idx="296">
                  <c:v>1770</c:v>
                </c:pt>
                <c:pt idx="297">
                  <c:v>1793</c:v>
                </c:pt>
                <c:pt idx="298">
                  <c:v>1810</c:v>
                </c:pt>
                <c:pt idx="299">
                  <c:v>1820</c:v>
                </c:pt>
                <c:pt idx="300">
                  <c:v>1834</c:v>
                </c:pt>
                <c:pt idx="301">
                  <c:v>1851</c:v>
                </c:pt>
                <c:pt idx="302">
                  <c:v>1865</c:v>
                </c:pt>
                <c:pt idx="303">
                  <c:v>1877</c:v>
                </c:pt>
                <c:pt idx="304">
                  <c:v>1891</c:v>
                </c:pt>
                <c:pt idx="305">
                  <c:v>1907</c:v>
                </c:pt>
                <c:pt idx="306">
                  <c:v>1924</c:v>
                </c:pt>
                <c:pt idx="307">
                  <c:v>1941</c:v>
                </c:pt>
                <c:pt idx="308">
                  <c:v>1956</c:v>
                </c:pt>
                <c:pt idx="309">
                  <c:v>1970</c:v>
                </c:pt>
                <c:pt idx="310">
                  <c:v>1986</c:v>
                </c:pt>
                <c:pt idx="311">
                  <c:v>1998</c:v>
                </c:pt>
                <c:pt idx="312">
                  <c:v>2026</c:v>
                </c:pt>
                <c:pt idx="313">
                  <c:v>2040</c:v>
                </c:pt>
                <c:pt idx="314">
                  <c:v>2062</c:v>
                </c:pt>
                <c:pt idx="315">
                  <c:v>2077</c:v>
                </c:pt>
                <c:pt idx="316">
                  <c:v>2108</c:v>
                </c:pt>
                <c:pt idx="317">
                  <c:v>2133</c:v>
                </c:pt>
                <c:pt idx="318">
                  <c:v>2157</c:v>
                </c:pt>
                <c:pt idx="319">
                  <c:v>2191</c:v>
                </c:pt>
                <c:pt idx="320">
                  <c:v>2220</c:v>
                </c:pt>
                <c:pt idx="321">
                  <c:v>2243</c:v>
                </c:pt>
                <c:pt idx="322">
                  <c:v>2278</c:v>
                </c:pt>
                <c:pt idx="323">
                  <c:v>2301</c:v>
                </c:pt>
                <c:pt idx="324">
                  <c:v>2328</c:v>
                </c:pt>
                <c:pt idx="325">
                  <c:v>2351</c:v>
                </c:pt>
                <c:pt idx="326">
                  <c:v>2371</c:v>
                </c:pt>
                <c:pt idx="327">
                  <c:v>2386</c:v>
                </c:pt>
                <c:pt idx="328">
                  <c:v>2411</c:v>
                </c:pt>
                <c:pt idx="329">
                  <c:v>2428</c:v>
                </c:pt>
                <c:pt idx="330">
                  <c:v>2447</c:v>
                </c:pt>
                <c:pt idx="331">
                  <c:v>2463</c:v>
                </c:pt>
                <c:pt idx="332">
                  <c:v>2486</c:v>
                </c:pt>
                <c:pt idx="333">
                  <c:v>2505</c:v>
                </c:pt>
                <c:pt idx="334">
                  <c:v>2529</c:v>
                </c:pt>
                <c:pt idx="335">
                  <c:v>2542</c:v>
                </c:pt>
                <c:pt idx="336">
                  <c:v>2559</c:v>
                </c:pt>
                <c:pt idx="337">
                  <c:v>2582</c:v>
                </c:pt>
                <c:pt idx="338">
                  <c:v>2599</c:v>
                </c:pt>
                <c:pt idx="339">
                  <c:v>2607</c:v>
                </c:pt>
                <c:pt idx="340">
                  <c:v>2624</c:v>
                </c:pt>
                <c:pt idx="341">
                  <c:v>2639</c:v>
                </c:pt>
                <c:pt idx="342">
                  <c:v>2654</c:v>
                </c:pt>
                <c:pt idx="343">
                  <c:v>2665</c:v>
                </c:pt>
                <c:pt idx="344">
                  <c:v>2677</c:v>
                </c:pt>
                <c:pt idx="345">
                  <c:v>2683</c:v>
                </c:pt>
                <c:pt idx="346">
                  <c:v>2694</c:v>
                </c:pt>
                <c:pt idx="347">
                  <c:v>2707</c:v>
                </c:pt>
                <c:pt idx="348">
                  <c:v>2718</c:v>
                </c:pt>
                <c:pt idx="349">
                  <c:v>2726</c:v>
                </c:pt>
                <c:pt idx="350">
                  <c:v>2734</c:v>
                </c:pt>
                <c:pt idx="351">
                  <c:v>2742</c:v>
                </c:pt>
                <c:pt idx="352">
                  <c:v>2759</c:v>
                </c:pt>
                <c:pt idx="353">
                  <c:v>2772</c:v>
                </c:pt>
                <c:pt idx="354">
                  <c:v>2779</c:v>
                </c:pt>
                <c:pt idx="355">
                  <c:v>2782</c:v>
                </c:pt>
                <c:pt idx="356">
                  <c:v>2789</c:v>
                </c:pt>
                <c:pt idx="357">
                  <c:v>2796</c:v>
                </c:pt>
                <c:pt idx="358">
                  <c:v>2808</c:v>
                </c:pt>
                <c:pt idx="359">
                  <c:v>2811</c:v>
                </c:pt>
                <c:pt idx="360">
                  <c:v>2819</c:v>
                </c:pt>
                <c:pt idx="361">
                  <c:v>2826</c:v>
                </c:pt>
                <c:pt idx="362">
                  <c:v>2832</c:v>
                </c:pt>
                <c:pt idx="363">
                  <c:v>2836</c:v>
                </c:pt>
                <c:pt idx="364">
                  <c:v>2840</c:v>
                </c:pt>
                <c:pt idx="365">
                  <c:v>2845</c:v>
                </c:pt>
                <c:pt idx="366">
                  <c:v>2849</c:v>
                </c:pt>
                <c:pt idx="367">
                  <c:v>2854</c:v>
                </c:pt>
                <c:pt idx="368">
                  <c:v>2857</c:v>
                </c:pt>
                <c:pt idx="369">
                  <c:v>2858</c:v>
                </c:pt>
                <c:pt idx="370">
                  <c:v>2864</c:v>
                </c:pt>
                <c:pt idx="371">
                  <c:v>2867</c:v>
                </c:pt>
                <c:pt idx="372">
                  <c:v>2869</c:v>
                </c:pt>
                <c:pt idx="373">
                  <c:v>2875</c:v>
                </c:pt>
                <c:pt idx="374">
                  <c:v>2881</c:v>
                </c:pt>
                <c:pt idx="375">
                  <c:v>2887</c:v>
                </c:pt>
                <c:pt idx="376">
                  <c:v>2889</c:v>
                </c:pt>
                <c:pt idx="377">
                  <c:v>2889</c:v>
                </c:pt>
                <c:pt idx="378">
                  <c:v>2890</c:v>
                </c:pt>
                <c:pt idx="379">
                  <c:v>2892</c:v>
                </c:pt>
                <c:pt idx="380">
                  <c:v>2895</c:v>
                </c:pt>
                <c:pt idx="381">
                  <c:v>2897</c:v>
                </c:pt>
                <c:pt idx="382">
                  <c:v>2901</c:v>
                </c:pt>
                <c:pt idx="383">
                  <c:v>2904</c:v>
                </c:pt>
                <c:pt idx="384">
                  <c:v>2906</c:v>
                </c:pt>
                <c:pt idx="385">
                  <c:v>2909</c:v>
                </c:pt>
                <c:pt idx="386">
                  <c:v>2913</c:v>
                </c:pt>
                <c:pt idx="387">
                  <c:v>2914</c:v>
                </c:pt>
                <c:pt idx="388">
                  <c:v>2914</c:v>
                </c:pt>
                <c:pt idx="389">
                  <c:v>2914</c:v>
                </c:pt>
                <c:pt idx="390">
                  <c:v>2918</c:v>
                </c:pt>
                <c:pt idx="391">
                  <c:v>2921</c:v>
                </c:pt>
                <c:pt idx="392">
                  <c:v>2922</c:v>
                </c:pt>
                <c:pt idx="393">
                  <c:v>2926</c:v>
                </c:pt>
                <c:pt idx="394">
                  <c:v>2927</c:v>
                </c:pt>
                <c:pt idx="395">
                  <c:v>2927</c:v>
                </c:pt>
                <c:pt idx="396">
                  <c:v>2929</c:v>
                </c:pt>
                <c:pt idx="397">
                  <c:v>2931</c:v>
                </c:pt>
                <c:pt idx="398">
                  <c:v>2933</c:v>
                </c:pt>
                <c:pt idx="399">
                  <c:v>2934</c:v>
                </c:pt>
                <c:pt idx="400">
                  <c:v>2937</c:v>
                </c:pt>
                <c:pt idx="401">
                  <c:v>2939</c:v>
                </c:pt>
                <c:pt idx="402">
                  <c:v>2941</c:v>
                </c:pt>
                <c:pt idx="403">
                  <c:v>2944</c:v>
                </c:pt>
                <c:pt idx="404">
                  <c:v>2946</c:v>
                </c:pt>
                <c:pt idx="405">
                  <c:v>2947</c:v>
                </c:pt>
                <c:pt idx="406">
                  <c:v>2949</c:v>
                </c:pt>
                <c:pt idx="407">
                  <c:v>2949</c:v>
                </c:pt>
                <c:pt idx="408">
                  <c:v>2952</c:v>
                </c:pt>
                <c:pt idx="409">
                  <c:v>2955</c:v>
                </c:pt>
                <c:pt idx="410">
                  <c:v>2955</c:v>
                </c:pt>
                <c:pt idx="411">
                  <c:v>2956</c:v>
                </c:pt>
                <c:pt idx="412">
                  <c:v>2957</c:v>
                </c:pt>
                <c:pt idx="413">
                  <c:v>2957</c:v>
                </c:pt>
                <c:pt idx="414">
                  <c:v>2958</c:v>
                </c:pt>
                <c:pt idx="415">
                  <c:v>2958</c:v>
                </c:pt>
                <c:pt idx="416">
                  <c:v>2961</c:v>
                </c:pt>
                <c:pt idx="417">
                  <c:v>2964</c:v>
                </c:pt>
                <c:pt idx="418">
                  <c:v>2964</c:v>
                </c:pt>
                <c:pt idx="419">
                  <c:v>2965</c:v>
                </c:pt>
                <c:pt idx="420">
                  <c:v>2966</c:v>
                </c:pt>
                <c:pt idx="421">
                  <c:v>2966</c:v>
                </c:pt>
                <c:pt idx="422">
                  <c:v>2967</c:v>
                </c:pt>
                <c:pt idx="423">
                  <c:v>2967</c:v>
                </c:pt>
                <c:pt idx="424">
                  <c:v>2967</c:v>
                </c:pt>
                <c:pt idx="425">
                  <c:v>2967</c:v>
                </c:pt>
                <c:pt idx="426">
                  <c:v>2968</c:v>
                </c:pt>
                <c:pt idx="427">
                  <c:v>2968</c:v>
                </c:pt>
                <c:pt idx="428">
                  <c:v>2968</c:v>
                </c:pt>
                <c:pt idx="429">
                  <c:v>2968</c:v>
                </c:pt>
                <c:pt idx="430">
                  <c:v>2968</c:v>
                </c:pt>
                <c:pt idx="431">
                  <c:v>2969</c:v>
                </c:pt>
                <c:pt idx="432">
                  <c:v>2969</c:v>
                </c:pt>
                <c:pt idx="433">
                  <c:v>2970</c:v>
                </c:pt>
                <c:pt idx="434">
                  <c:v>2970</c:v>
                </c:pt>
                <c:pt idx="435">
                  <c:v>2970</c:v>
                </c:pt>
                <c:pt idx="436">
                  <c:v>2972</c:v>
                </c:pt>
                <c:pt idx="437">
                  <c:v>2972</c:v>
                </c:pt>
                <c:pt idx="438">
                  <c:v>2974</c:v>
                </c:pt>
                <c:pt idx="439">
                  <c:v>2975</c:v>
                </c:pt>
                <c:pt idx="440">
                  <c:v>2975</c:v>
                </c:pt>
                <c:pt idx="441">
                  <c:v>2977</c:v>
                </c:pt>
                <c:pt idx="442">
                  <c:v>2977</c:v>
                </c:pt>
                <c:pt idx="443">
                  <c:v>2978</c:v>
                </c:pt>
                <c:pt idx="444">
                  <c:v>2978</c:v>
                </c:pt>
                <c:pt idx="445">
                  <c:v>2978</c:v>
                </c:pt>
                <c:pt idx="446">
                  <c:v>2979</c:v>
                </c:pt>
                <c:pt idx="447">
                  <c:v>2979</c:v>
                </c:pt>
                <c:pt idx="448">
                  <c:v>2980</c:v>
                </c:pt>
                <c:pt idx="449">
                  <c:v>2981</c:v>
                </c:pt>
                <c:pt idx="450">
                  <c:v>2981</c:v>
                </c:pt>
                <c:pt idx="451">
                  <c:v>2981</c:v>
                </c:pt>
                <c:pt idx="452">
                  <c:v>2981</c:v>
                </c:pt>
                <c:pt idx="453">
                  <c:v>2982</c:v>
                </c:pt>
                <c:pt idx="454">
                  <c:v>2982</c:v>
                </c:pt>
                <c:pt idx="455">
                  <c:v>2982</c:v>
                </c:pt>
                <c:pt idx="456">
                  <c:v>2983</c:v>
                </c:pt>
                <c:pt idx="457">
                  <c:v>2983</c:v>
                </c:pt>
                <c:pt idx="458">
                  <c:v>2984</c:v>
                </c:pt>
                <c:pt idx="459">
                  <c:v>2984</c:v>
                </c:pt>
                <c:pt idx="460">
                  <c:v>2984</c:v>
                </c:pt>
                <c:pt idx="461">
                  <c:v>2984</c:v>
                </c:pt>
                <c:pt idx="462">
                  <c:v>2984</c:v>
                </c:pt>
                <c:pt idx="463">
                  <c:v>2984</c:v>
                </c:pt>
                <c:pt idx="464">
                  <c:v>2985</c:v>
                </c:pt>
                <c:pt idx="465">
                  <c:v>2985</c:v>
                </c:pt>
                <c:pt idx="466">
                  <c:v>2985</c:v>
                </c:pt>
                <c:pt idx="467">
                  <c:v>2986</c:v>
                </c:pt>
                <c:pt idx="468">
                  <c:v>2987</c:v>
                </c:pt>
                <c:pt idx="469">
                  <c:v>2987</c:v>
                </c:pt>
                <c:pt idx="470">
                  <c:v>2987</c:v>
                </c:pt>
                <c:pt idx="471">
                  <c:v>2987</c:v>
                </c:pt>
                <c:pt idx="472">
                  <c:v>2987</c:v>
                </c:pt>
                <c:pt idx="473">
                  <c:v>2987</c:v>
                </c:pt>
                <c:pt idx="474">
                  <c:v>2987</c:v>
                </c:pt>
                <c:pt idx="475">
                  <c:v>2987</c:v>
                </c:pt>
                <c:pt idx="476">
                  <c:v>2987</c:v>
                </c:pt>
                <c:pt idx="477">
                  <c:v>2987</c:v>
                </c:pt>
                <c:pt idx="478">
                  <c:v>2987</c:v>
                </c:pt>
                <c:pt idx="479">
                  <c:v>2988</c:v>
                </c:pt>
                <c:pt idx="480">
                  <c:v>2989</c:v>
                </c:pt>
                <c:pt idx="481">
                  <c:v>2989</c:v>
                </c:pt>
                <c:pt idx="482">
                  <c:v>2989</c:v>
                </c:pt>
                <c:pt idx="483">
                  <c:v>2989</c:v>
                </c:pt>
                <c:pt idx="484">
                  <c:v>2989</c:v>
                </c:pt>
                <c:pt idx="485">
                  <c:v>2989</c:v>
                </c:pt>
                <c:pt idx="486">
                  <c:v>2989</c:v>
                </c:pt>
                <c:pt idx="487">
                  <c:v>2990</c:v>
                </c:pt>
                <c:pt idx="488">
                  <c:v>2991</c:v>
                </c:pt>
                <c:pt idx="489">
                  <c:v>2993</c:v>
                </c:pt>
                <c:pt idx="490">
                  <c:v>2994</c:v>
                </c:pt>
                <c:pt idx="491">
                  <c:v>2994</c:v>
                </c:pt>
                <c:pt idx="492">
                  <c:v>2994</c:v>
                </c:pt>
                <c:pt idx="493">
                  <c:v>2994</c:v>
                </c:pt>
                <c:pt idx="494">
                  <c:v>2995</c:v>
                </c:pt>
                <c:pt idx="495">
                  <c:v>2996</c:v>
                </c:pt>
                <c:pt idx="496">
                  <c:v>2997</c:v>
                </c:pt>
                <c:pt idx="497">
                  <c:v>2998</c:v>
                </c:pt>
                <c:pt idx="498">
                  <c:v>2998</c:v>
                </c:pt>
                <c:pt idx="499">
                  <c:v>2998</c:v>
                </c:pt>
                <c:pt idx="500">
                  <c:v>2998</c:v>
                </c:pt>
                <c:pt idx="501">
                  <c:v>2998</c:v>
                </c:pt>
                <c:pt idx="502">
                  <c:v>3001</c:v>
                </c:pt>
                <c:pt idx="503">
                  <c:v>3002</c:v>
                </c:pt>
                <c:pt idx="504">
                  <c:v>3003</c:v>
                </c:pt>
                <c:pt idx="505">
                  <c:v>3004</c:v>
                </c:pt>
                <c:pt idx="506">
                  <c:v>3007</c:v>
                </c:pt>
                <c:pt idx="507">
                  <c:v>3009</c:v>
                </c:pt>
                <c:pt idx="508">
                  <c:v>3012</c:v>
                </c:pt>
                <c:pt idx="509">
                  <c:v>3015</c:v>
                </c:pt>
                <c:pt idx="510">
                  <c:v>3017</c:v>
                </c:pt>
                <c:pt idx="511">
                  <c:v>3019</c:v>
                </c:pt>
                <c:pt idx="512">
                  <c:v>3019</c:v>
                </c:pt>
                <c:pt idx="513">
                  <c:v>3022</c:v>
                </c:pt>
                <c:pt idx="514">
                  <c:v>3025</c:v>
                </c:pt>
                <c:pt idx="515">
                  <c:v>3032</c:v>
                </c:pt>
                <c:pt idx="516">
                  <c:v>3039</c:v>
                </c:pt>
                <c:pt idx="517">
                  <c:v>3047</c:v>
                </c:pt>
                <c:pt idx="518">
                  <c:v>3054</c:v>
                </c:pt>
                <c:pt idx="519">
                  <c:v>3059</c:v>
                </c:pt>
                <c:pt idx="520">
                  <c:v>3061</c:v>
                </c:pt>
                <c:pt idx="521">
                  <c:v>3066</c:v>
                </c:pt>
                <c:pt idx="522">
                  <c:v>3070</c:v>
                </c:pt>
                <c:pt idx="523">
                  <c:v>3074</c:v>
                </c:pt>
                <c:pt idx="524">
                  <c:v>3080</c:v>
                </c:pt>
                <c:pt idx="525">
                  <c:v>3089</c:v>
                </c:pt>
                <c:pt idx="526">
                  <c:v>3092</c:v>
                </c:pt>
                <c:pt idx="527">
                  <c:v>3095</c:v>
                </c:pt>
                <c:pt idx="528">
                  <c:v>3100</c:v>
                </c:pt>
                <c:pt idx="529">
                  <c:v>3108</c:v>
                </c:pt>
                <c:pt idx="530">
                  <c:v>3114</c:v>
                </c:pt>
                <c:pt idx="531">
                  <c:v>3118</c:v>
                </c:pt>
                <c:pt idx="532">
                  <c:v>3122</c:v>
                </c:pt>
                <c:pt idx="533">
                  <c:v>3128</c:v>
                </c:pt>
                <c:pt idx="534">
                  <c:v>3136</c:v>
                </c:pt>
                <c:pt idx="535">
                  <c:v>3149</c:v>
                </c:pt>
                <c:pt idx="536">
                  <c:v>3155</c:v>
                </c:pt>
                <c:pt idx="537">
                  <c:v>3162</c:v>
                </c:pt>
                <c:pt idx="538">
                  <c:v>3175</c:v>
                </c:pt>
                <c:pt idx="539">
                  <c:v>3185</c:v>
                </c:pt>
                <c:pt idx="540">
                  <c:v>3196</c:v>
                </c:pt>
                <c:pt idx="541">
                  <c:v>3202</c:v>
                </c:pt>
                <c:pt idx="542">
                  <c:v>3211</c:v>
                </c:pt>
                <c:pt idx="543">
                  <c:v>3219</c:v>
                </c:pt>
                <c:pt idx="544">
                  <c:v>3226</c:v>
                </c:pt>
                <c:pt idx="545">
                  <c:v>3240</c:v>
                </c:pt>
                <c:pt idx="546">
                  <c:v>3249</c:v>
                </c:pt>
                <c:pt idx="547">
                  <c:v>3254</c:v>
                </c:pt>
                <c:pt idx="548">
                  <c:v>3263</c:v>
                </c:pt>
                <c:pt idx="549">
                  <c:v>3274</c:v>
                </c:pt>
                <c:pt idx="550">
                  <c:v>3283</c:v>
                </c:pt>
                <c:pt idx="551">
                  <c:v>3291</c:v>
                </c:pt>
                <c:pt idx="552">
                  <c:v>3298</c:v>
                </c:pt>
                <c:pt idx="553">
                  <c:v>3312</c:v>
                </c:pt>
                <c:pt idx="554">
                  <c:v>3318</c:v>
                </c:pt>
                <c:pt idx="555">
                  <c:v>3326</c:v>
                </c:pt>
                <c:pt idx="556">
                  <c:v>3335</c:v>
                </c:pt>
                <c:pt idx="557">
                  <c:v>3345</c:v>
                </c:pt>
                <c:pt idx="558">
                  <c:v>3349</c:v>
                </c:pt>
                <c:pt idx="559">
                  <c:v>3358</c:v>
                </c:pt>
                <c:pt idx="560">
                  <c:v>3369</c:v>
                </c:pt>
                <c:pt idx="561">
                  <c:v>3381</c:v>
                </c:pt>
                <c:pt idx="562">
                  <c:v>3391</c:v>
                </c:pt>
                <c:pt idx="563">
                  <c:v>3397</c:v>
                </c:pt>
                <c:pt idx="564">
                  <c:v>3407</c:v>
                </c:pt>
                <c:pt idx="565">
                  <c:v>3419</c:v>
                </c:pt>
                <c:pt idx="566">
                  <c:v>3423</c:v>
                </c:pt>
                <c:pt idx="567">
                  <c:v>3425</c:v>
                </c:pt>
                <c:pt idx="568">
                  <c:v>3432</c:v>
                </c:pt>
                <c:pt idx="569">
                  <c:v>3437</c:v>
                </c:pt>
                <c:pt idx="570">
                  <c:v>3446</c:v>
                </c:pt>
                <c:pt idx="571">
                  <c:v>3455</c:v>
                </c:pt>
                <c:pt idx="572">
                  <c:v>3462</c:v>
                </c:pt>
                <c:pt idx="573">
                  <c:v>3470</c:v>
                </c:pt>
                <c:pt idx="574">
                  <c:v>3475</c:v>
                </c:pt>
                <c:pt idx="575">
                  <c:v>3480</c:v>
                </c:pt>
                <c:pt idx="576">
                  <c:v>3483</c:v>
                </c:pt>
                <c:pt idx="577">
                  <c:v>3487</c:v>
                </c:pt>
                <c:pt idx="578">
                  <c:v>3492</c:v>
                </c:pt>
                <c:pt idx="579">
                  <c:v>3497</c:v>
                </c:pt>
                <c:pt idx="580">
                  <c:v>3505</c:v>
                </c:pt>
                <c:pt idx="581">
                  <c:v>3509</c:v>
                </c:pt>
                <c:pt idx="582">
                  <c:v>3514</c:v>
                </c:pt>
                <c:pt idx="583">
                  <c:v>3517</c:v>
                </c:pt>
                <c:pt idx="584">
                  <c:v>3523</c:v>
                </c:pt>
                <c:pt idx="585">
                  <c:v>3528</c:v>
                </c:pt>
                <c:pt idx="586">
                  <c:v>3533</c:v>
                </c:pt>
                <c:pt idx="587">
                  <c:v>3539</c:v>
                </c:pt>
                <c:pt idx="588">
                  <c:v>3542</c:v>
                </c:pt>
                <c:pt idx="589">
                  <c:v>3548</c:v>
                </c:pt>
                <c:pt idx="590">
                  <c:v>3553</c:v>
                </c:pt>
                <c:pt idx="591">
                  <c:v>3561</c:v>
                </c:pt>
                <c:pt idx="592">
                  <c:v>3570</c:v>
                </c:pt>
                <c:pt idx="593">
                  <c:v>3577</c:v>
                </c:pt>
                <c:pt idx="594">
                  <c:v>3588</c:v>
                </c:pt>
                <c:pt idx="595">
                  <c:v>3594</c:v>
                </c:pt>
                <c:pt idx="596">
                  <c:v>3606</c:v>
                </c:pt>
                <c:pt idx="597">
                  <c:v>3613</c:v>
                </c:pt>
                <c:pt idx="598">
                  <c:v>3616</c:v>
                </c:pt>
                <c:pt idx="599">
                  <c:v>3622</c:v>
                </c:pt>
                <c:pt idx="600">
                  <c:v>3635</c:v>
                </c:pt>
                <c:pt idx="601">
                  <c:v>3642</c:v>
                </c:pt>
                <c:pt idx="602">
                  <c:v>3648</c:v>
                </c:pt>
                <c:pt idx="603">
                  <c:v>3654</c:v>
                </c:pt>
                <c:pt idx="604">
                  <c:v>3662</c:v>
                </c:pt>
                <c:pt idx="605">
                  <c:v>3672</c:v>
                </c:pt>
                <c:pt idx="606">
                  <c:v>3677</c:v>
                </c:pt>
                <c:pt idx="607">
                  <c:v>3691</c:v>
                </c:pt>
                <c:pt idx="608">
                  <c:v>3698</c:v>
                </c:pt>
                <c:pt idx="609">
                  <c:v>3708</c:v>
                </c:pt>
                <c:pt idx="610">
                  <c:v>3713</c:v>
                </c:pt>
                <c:pt idx="611">
                  <c:v>3720</c:v>
                </c:pt>
                <c:pt idx="612">
                  <c:v>3733</c:v>
                </c:pt>
                <c:pt idx="613">
                  <c:v>3740</c:v>
                </c:pt>
                <c:pt idx="614">
                  <c:v>3749</c:v>
                </c:pt>
                <c:pt idx="615">
                  <c:v>3758</c:v>
                </c:pt>
                <c:pt idx="616">
                  <c:v>3767</c:v>
                </c:pt>
                <c:pt idx="617">
                  <c:v>3775</c:v>
                </c:pt>
                <c:pt idx="618">
                  <c:v>3783</c:v>
                </c:pt>
                <c:pt idx="619">
                  <c:v>3793</c:v>
                </c:pt>
                <c:pt idx="620">
                  <c:v>3798</c:v>
                </c:pt>
                <c:pt idx="621">
                  <c:v>3803</c:v>
                </c:pt>
                <c:pt idx="622">
                  <c:v>3810</c:v>
                </c:pt>
                <c:pt idx="623">
                  <c:v>3812</c:v>
                </c:pt>
                <c:pt idx="624">
                  <c:v>3819</c:v>
                </c:pt>
                <c:pt idx="625">
                  <c:v>3832</c:v>
                </c:pt>
                <c:pt idx="626">
                  <c:v>3838</c:v>
                </c:pt>
                <c:pt idx="627">
                  <c:v>3847</c:v>
                </c:pt>
                <c:pt idx="628">
                  <c:v>3855</c:v>
                </c:pt>
                <c:pt idx="629">
                  <c:v>3867</c:v>
                </c:pt>
                <c:pt idx="630">
                  <c:v>3871</c:v>
                </c:pt>
                <c:pt idx="631">
                  <c:v>3874</c:v>
                </c:pt>
                <c:pt idx="632">
                  <c:v>3881</c:v>
                </c:pt>
                <c:pt idx="633">
                  <c:v>3886</c:v>
                </c:pt>
                <c:pt idx="634">
                  <c:v>3895</c:v>
                </c:pt>
                <c:pt idx="635">
                  <c:v>3902</c:v>
                </c:pt>
                <c:pt idx="636">
                  <c:v>3905</c:v>
                </c:pt>
                <c:pt idx="637">
                  <c:v>3913</c:v>
                </c:pt>
                <c:pt idx="638">
                  <c:v>3918</c:v>
                </c:pt>
                <c:pt idx="639">
                  <c:v>3923</c:v>
                </c:pt>
                <c:pt idx="640">
                  <c:v>3927</c:v>
                </c:pt>
                <c:pt idx="641">
                  <c:v>3930</c:v>
                </c:pt>
                <c:pt idx="642">
                  <c:v>3939</c:v>
                </c:pt>
                <c:pt idx="643">
                  <c:v>3947</c:v>
                </c:pt>
                <c:pt idx="644">
                  <c:v>3950</c:v>
                </c:pt>
                <c:pt idx="645">
                  <c:v>3953</c:v>
                </c:pt>
                <c:pt idx="646">
                  <c:v>3958</c:v>
                </c:pt>
                <c:pt idx="647">
                  <c:v>3963</c:v>
                </c:pt>
                <c:pt idx="648">
                  <c:v>3966</c:v>
                </c:pt>
                <c:pt idx="649">
                  <c:v>3973</c:v>
                </c:pt>
                <c:pt idx="650">
                  <c:v>3979</c:v>
                </c:pt>
                <c:pt idx="651">
                  <c:v>3982</c:v>
                </c:pt>
                <c:pt idx="652">
                  <c:v>3986</c:v>
                </c:pt>
                <c:pt idx="653">
                  <c:v>3996</c:v>
                </c:pt>
                <c:pt idx="654">
                  <c:v>4002</c:v>
                </c:pt>
                <c:pt idx="655">
                  <c:v>4007</c:v>
                </c:pt>
                <c:pt idx="656">
                  <c:v>4013</c:v>
                </c:pt>
                <c:pt idx="657">
                  <c:v>4016</c:v>
                </c:pt>
                <c:pt idx="658">
                  <c:v>4019</c:v>
                </c:pt>
                <c:pt idx="659">
                  <c:v>4023</c:v>
                </c:pt>
                <c:pt idx="660">
                  <c:v>4025</c:v>
                </c:pt>
                <c:pt idx="661">
                  <c:v>4027</c:v>
                </c:pt>
                <c:pt idx="662">
                  <c:v>4030</c:v>
                </c:pt>
                <c:pt idx="663">
                  <c:v>4030</c:v>
                </c:pt>
                <c:pt idx="664">
                  <c:v>4034</c:v>
                </c:pt>
                <c:pt idx="665">
                  <c:v>4040</c:v>
                </c:pt>
                <c:pt idx="666">
                  <c:v>4043</c:v>
                </c:pt>
                <c:pt idx="667">
                  <c:v>4047</c:v>
                </c:pt>
                <c:pt idx="668">
                  <c:v>4051</c:v>
                </c:pt>
                <c:pt idx="669">
                  <c:v>4052</c:v>
                </c:pt>
                <c:pt idx="670">
                  <c:v>4054</c:v>
                </c:pt>
                <c:pt idx="671">
                  <c:v>4058</c:v>
                </c:pt>
                <c:pt idx="672">
                  <c:v>4064</c:v>
                </c:pt>
                <c:pt idx="673">
                  <c:v>4071</c:v>
                </c:pt>
                <c:pt idx="674">
                  <c:v>4075</c:v>
                </c:pt>
                <c:pt idx="675">
                  <c:v>4079</c:v>
                </c:pt>
                <c:pt idx="676">
                  <c:v>4083</c:v>
                </c:pt>
                <c:pt idx="677">
                  <c:v>4086</c:v>
                </c:pt>
                <c:pt idx="678">
                  <c:v>4091</c:v>
                </c:pt>
                <c:pt idx="679">
                  <c:v>4101</c:v>
                </c:pt>
                <c:pt idx="680">
                  <c:v>4104</c:v>
                </c:pt>
                <c:pt idx="681">
                  <c:v>4105</c:v>
                </c:pt>
                <c:pt idx="682">
                  <c:v>4116</c:v>
                </c:pt>
                <c:pt idx="683">
                  <c:v>4126</c:v>
                </c:pt>
                <c:pt idx="684">
                  <c:v>4129</c:v>
                </c:pt>
                <c:pt idx="685">
                  <c:v>4133</c:v>
                </c:pt>
                <c:pt idx="686">
                  <c:v>4139</c:v>
                </c:pt>
                <c:pt idx="687">
                  <c:v>4144</c:v>
                </c:pt>
                <c:pt idx="688">
                  <c:v>4150</c:v>
                </c:pt>
                <c:pt idx="689">
                  <c:v>4157</c:v>
                </c:pt>
                <c:pt idx="690">
                  <c:v>4164</c:v>
                </c:pt>
                <c:pt idx="691">
                  <c:v>4169</c:v>
                </c:pt>
                <c:pt idx="692">
                  <c:v>4175</c:v>
                </c:pt>
                <c:pt idx="693">
                  <c:v>4181</c:v>
                </c:pt>
                <c:pt idx="694">
                  <c:v>4186</c:v>
                </c:pt>
                <c:pt idx="695">
                  <c:v>4192</c:v>
                </c:pt>
                <c:pt idx="696">
                  <c:v>4193</c:v>
                </c:pt>
                <c:pt idx="697">
                  <c:v>4204</c:v>
                </c:pt>
                <c:pt idx="698">
                  <c:v>4208</c:v>
                </c:pt>
                <c:pt idx="699">
                  <c:v>4213</c:v>
                </c:pt>
                <c:pt idx="700">
                  <c:v>4215</c:v>
                </c:pt>
                <c:pt idx="701">
                  <c:v>4217</c:v>
                </c:pt>
                <c:pt idx="702">
                  <c:v>4225</c:v>
                </c:pt>
                <c:pt idx="703">
                  <c:v>4229</c:v>
                </c:pt>
                <c:pt idx="704">
                  <c:v>4235</c:v>
                </c:pt>
                <c:pt idx="705">
                  <c:v>4238</c:v>
                </c:pt>
                <c:pt idx="706">
                  <c:v>4240</c:v>
                </c:pt>
                <c:pt idx="707">
                  <c:v>4246</c:v>
                </c:pt>
                <c:pt idx="708">
                  <c:v>4251</c:v>
                </c:pt>
                <c:pt idx="709">
                  <c:v>4257</c:v>
                </c:pt>
                <c:pt idx="710">
                  <c:v>4264</c:v>
                </c:pt>
                <c:pt idx="711">
                  <c:v>4268</c:v>
                </c:pt>
                <c:pt idx="712">
                  <c:v>4274</c:v>
                </c:pt>
                <c:pt idx="713">
                  <c:v>4278</c:v>
                </c:pt>
                <c:pt idx="714">
                  <c:v>4280</c:v>
                </c:pt>
                <c:pt idx="715">
                  <c:v>4283</c:v>
                </c:pt>
                <c:pt idx="716">
                  <c:v>4286</c:v>
                </c:pt>
                <c:pt idx="717">
                  <c:v>4292</c:v>
                </c:pt>
                <c:pt idx="718">
                  <c:v>4295</c:v>
                </c:pt>
                <c:pt idx="719">
                  <c:v>4301</c:v>
                </c:pt>
                <c:pt idx="720">
                  <c:v>4308</c:v>
                </c:pt>
                <c:pt idx="721">
                  <c:v>4316</c:v>
                </c:pt>
                <c:pt idx="722">
                  <c:v>4320</c:v>
                </c:pt>
                <c:pt idx="723">
                  <c:v>4326</c:v>
                </c:pt>
                <c:pt idx="724">
                  <c:v>4329</c:v>
                </c:pt>
                <c:pt idx="725">
                  <c:v>4334</c:v>
                </c:pt>
                <c:pt idx="726">
                  <c:v>4342</c:v>
                </c:pt>
                <c:pt idx="727">
                  <c:v>4344</c:v>
                </c:pt>
                <c:pt idx="728">
                  <c:v>4349</c:v>
                </c:pt>
                <c:pt idx="729">
                  <c:v>4353</c:v>
                </c:pt>
                <c:pt idx="730">
                  <c:v>4359</c:v>
                </c:pt>
                <c:pt idx="731">
                  <c:v>4366</c:v>
                </c:pt>
                <c:pt idx="732">
                  <c:v>4367</c:v>
                </c:pt>
                <c:pt idx="733">
                  <c:v>4372</c:v>
                </c:pt>
                <c:pt idx="734">
                  <c:v>4376</c:v>
                </c:pt>
                <c:pt idx="735">
                  <c:v>4379</c:v>
                </c:pt>
                <c:pt idx="736">
                  <c:v>4385</c:v>
                </c:pt>
                <c:pt idx="737">
                  <c:v>4387</c:v>
                </c:pt>
                <c:pt idx="738">
                  <c:v>4388</c:v>
                </c:pt>
                <c:pt idx="739">
                  <c:v>4391</c:v>
                </c:pt>
                <c:pt idx="740">
                  <c:v>4398</c:v>
                </c:pt>
                <c:pt idx="741">
                  <c:v>4400</c:v>
                </c:pt>
                <c:pt idx="742">
                  <c:v>4401</c:v>
                </c:pt>
                <c:pt idx="743">
                  <c:v>4406</c:v>
                </c:pt>
                <c:pt idx="744">
                  <c:v>4409</c:v>
                </c:pt>
                <c:pt idx="745">
                  <c:v>4415</c:v>
                </c:pt>
                <c:pt idx="746">
                  <c:v>4417</c:v>
                </c:pt>
                <c:pt idx="747">
                  <c:v>4427</c:v>
                </c:pt>
                <c:pt idx="748">
                  <c:v>4432</c:v>
                </c:pt>
                <c:pt idx="749">
                  <c:v>4437</c:v>
                </c:pt>
                <c:pt idx="750">
                  <c:v>4440</c:v>
                </c:pt>
                <c:pt idx="751">
                  <c:v>4447</c:v>
                </c:pt>
                <c:pt idx="752">
                  <c:v>4451</c:v>
                </c:pt>
                <c:pt idx="753">
                  <c:v>4452</c:v>
                </c:pt>
                <c:pt idx="754">
                  <c:v>4460</c:v>
                </c:pt>
                <c:pt idx="755">
                  <c:v>4463</c:v>
                </c:pt>
                <c:pt idx="756">
                  <c:v>4469</c:v>
                </c:pt>
                <c:pt idx="757">
                  <c:v>4474</c:v>
                </c:pt>
                <c:pt idx="758">
                  <c:v>4478</c:v>
                </c:pt>
                <c:pt idx="759">
                  <c:v>4479</c:v>
                </c:pt>
                <c:pt idx="760">
                  <c:v>4488</c:v>
                </c:pt>
                <c:pt idx="761">
                  <c:v>4495</c:v>
                </c:pt>
                <c:pt idx="762">
                  <c:v>4497</c:v>
                </c:pt>
                <c:pt idx="763">
                  <c:v>4502</c:v>
                </c:pt>
                <c:pt idx="764">
                  <c:v>4507</c:v>
                </c:pt>
                <c:pt idx="765">
                  <c:v>4510</c:v>
                </c:pt>
                <c:pt idx="766">
                  <c:v>4514</c:v>
                </c:pt>
                <c:pt idx="767">
                  <c:v>4520</c:v>
                </c:pt>
                <c:pt idx="768">
                  <c:v>4524</c:v>
                </c:pt>
                <c:pt idx="769">
                  <c:v>4530</c:v>
                </c:pt>
                <c:pt idx="770">
                  <c:v>4534</c:v>
                </c:pt>
                <c:pt idx="771">
                  <c:v>4536</c:v>
                </c:pt>
                <c:pt idx="772">
                  <c:v>4539</c:v>
                </c:pt>
                <c:pt idx="773">
                  <c:v>4542</c:v>
                </c:pt>
                <c:pt idx="774">
                  <c:v>4544</c:v>
                </c:pt>
                <c:pt idx="775">
                  <c:v>4548</c:v>
                </c:pt>
                <c:pt idx="776">
                  <c:v>4551</c:v>
                </c:pt>
                <c:pt idx="777">
                  <c:v>4558</c:v>
                </c:pt>
                <c:pt idx="778">
                  <c:v>4562</c:v>
                </c:pt>
                <c:pt idx="779">
                  <c:v>4563</c:v>
                </c:pt>
                <c:pt idx="780">
                  <c:v>4568</c:v>
                </c:pt>
                <c:pt idx="781">
                  <c:v>4573</c:v>
                </c:pt>
                <c:pt idx="782">
                  <c:v>4578</c:v>
                </c:pt>
                <c:pt idx="783">
                  <c:v>4578</c:v>
                </c:pt>
                <c:pt idx="784">
                  <c:v>4584</c:v>
                </c:pt>
                <c:pt idx="785">
                  <c:v>4584</c:v>
                </c:pt>
                <c:pt idx="786">
                  <c:v>4589</c:v>
                </c:pt>
                <c:pt idx="787">
                  <c:v>4592</c:v>
                </c:pt>
                <c:pt idx="788">
                  <c:v>4594</c:v>
                </c:pt>
                <c:pt idx="789">
                  <c:v>4598</c:v>
                </c:pt>
                <c:pt idx="790">
                  <c:v>4599</c:v>
                </c:pt>
                <c:pt idx="791">
                  <c:v>4599</c:v>
                </c:pt>
                <c:pt idx="792">
                  <c:v>4600</c:v>
                </c:pt>
                <c:pt idx="793">
                  <c:v>4600</c:v>
                </c:pt>
                <c:pt idx="794">
                  <c:v>4601</c:v>
                </c:pt>
                <c:pt idx="795">
                  <c:v>4603</c:v>
                </c:pt>
                <c:pt idx="796">
                  <c:v>4603</c:v>
                </c:pt>
                <c:pt idx="797">
                  <c:v>4606</c:v>
                </c:pt>
                <c:pt idx="798">
                  <c:v>4607</c:v>
                </c:pt>
                <c:pt idx="799">
                  <c:v>4609</c:v>
                </c:pt>
                <c:pt idx="800">
                  <c:v>4612</c:v>
                </c:pt>
                <c:pt idx="801">
                  <c:v>4614</c:v>
                </c:pt>
                <c:pt idx="802">
                  <c:v>4616</c:v>
                </c:pt>
                <c:pt idx="803">
                  <c:v>4618</c:v>
                </c:pt>
                <c:pt idx="804">
                  <c:v>4621</c:v>
                </c:pt>
                <c:pt idx="805">
                  <c:v>4623</c:v>
                </c:pt>
                <c:pt idx="806">
                  <c:v>4625</c:v>
                </c:pt>
                <c:pt idx="807">
                  <c:v>4627</c:v>
                </c:pt>
                <c:pt idx="808">
                  <c:v>4628</c:v>
                </c:pt>
                <c:pt idx="809">
                  <c:v>4631</c:v>
                </c:pt>
                <c:pt idx="810">
                  <c:v>4635</c:v>
                </c:pt>
                <c:pt idx="811">
                  <c:v>4637</c:v>
                </c:pt>
                <c:pt idx="812">
                  <c:v>4639</c:v>
                </c:pt>
                <c:pt idx="813">
                  <c:v>4639</c:v>
                </c:pt>
                <c:pt idx="814">
                  <c:v>4639</c:v>
                </c:pt>
                <c:pt idx="815">
                  <c:v>4640</c:v>
                </c:pt>
                <c:pt idx="816">
                  <c:v>4641</c:v>
                </c:pt>
                <c:pt idx="817">
                  <c:v>4643</c:v>
                </c:pt>
                <c:pt idx="818">
                  <c:v>4644</c:v>
                </c:pt>
                <c:pt idx="819">
                  <c:v>4645</c:v>
                </c:pt>
                <c:pt idx="820">
                  <c:v>4646</c:v>
                </c:pt>
                <c:pt idx="821">
                  <c:v>4647</c:v>
                </c:pt>
                <c:pt idx="822">
                  <c:v>4647</c:v>
                </c:pt>
                <c:pt idx="823">
                  <c:v>4648</c:v>
                </c:pt>
                <c:pt idx="824">
                  <c:v>4649</c:v>
                </c:pt>
                <c:pt idx="825">
                  <c:v>4649</c:v>
                </c:pt>
                <c:pt idx="826">
                  <c:v>4650</c:v>
                </c:pt>
                <c:pt idx="827">
                  <c:v>4651</c:v>
                </c:pt>
                <c:pt idx="828">
                  <c:v>4651</c:v>
                </c:pt>
                <c:pt idx="829">
                  <c:v>4651</c:v>
                </c:pt>
                <c:pt idx="830">
                  <c:v>4653</c:v>
                </c:pt>
                <c:pt idx="831">
                  <c:v>4654</c:v>
                </c:pt>
                <c:pt idx="832">
                  <c:v>4655</c:v>
                </c:pt>
                <c:pt idx="833">
                  <c:v>4655</c:v>
                </c:pt>
                <c:pt idx="834">
                  <c:v>4656</c:v>
                </c:pt>
                <c:pt idx="835">
                  <c:v>4658</c:v>
                </c:pt>
                <c:pt idx="836">
                  <c:v>4658</c:v>
                </c:pt>
                <c:pt idx="837">
                  <c:v>4658</c:v>
                </c:pt>
                <c:pt idx="838">
                  <c:v>4660</c:v>
                </c:pt>
                <c:pt idx="839">
                  <c:v>4662</c:v>
                </c:pt>
                <c:pt idx="840">
                  <c:v>4662</c:v>
                </c:pt>
                <c:pt idx="841">
                  <c:v>4663</c:v>
                </c:pt>
                <c:pt idx="842">
                  <c:v>4664</c:v>
                </c:pt>
                <c:pt idx="843">
                  <c:v>4667</c:v>
                </c:pt>
                <c:pt idx="844">
                  <c:v>4669</c:v>
                </c:pt>
                <c:pt idx="845">
                  <c:v>4671</c:v>
                </c:pt>
                <c:pt idx="846">
                  <c:v>4674</c:v>
                </c:pt>
                <c:pt idx="847">
                  <c:v>4676</c:v>
                </c:pt>
                <c:pt idx="848">
                  <c:v>4681</c:v>
                </c:pt>
                <c:pt idx="849">
                  <c:v>4684</c:v>
                </c:pt>
                <c:pt idx="850">
                  <c:v>4688</c:v>
                </c:pt>
                <c:pt idx="851">
                  <c:v>4690</c:v>
                </c:pt>
                <c:pt idx="852">
                  <c:v>4692</c:v>
                </c:pt>
                <c:pt idx="853">
                  <c:v>4693</c:v>
                </c:pt>
                <c:pt idx="854">
                  <c:v>4697</c:v>
                </c:pt>
                <c:pt idx="855">
                  <c:v>4700</c:v>
                </c:pt>
                <c:pt idx="856">
                  <c:v>4704</c:v>
                </c:pt>
                <c:pt idx="857">
                  <c:v>4710</c:v>
                </c:pt>
                <c:pt idx="858">
                  <c:v>4715</c:v>
                </c:pt>
                <c:pt idx="859">
                  <c:v>4720</c:v>
                </c:pt>
                <c:pt idx="860">
                  <c:v>4723</c:v>
                </c:pt>
                <c:pt idx="861">
                  <c:v>4725</c:v>
                </c:pt>
                <c:pt idx="862">
                  <c:v>4728</c:v>
                </c:pt>
                <c:pt idx="863">
                  <c:v>4738</c:v>
                </c:pt>
                <c:pt idx="864">
                  <c:v>4742</c:v>
                </c:pt>
                <c:pt idx="865">
                  <c:v>4748</c:v>
                </c:pt>
                <c:pt idx="866">
                  <c:v>4751</c:v>
                </c:pt>
                <c:pt idx="867">
                  <c:v>4753</c:v>
                </c:pt>
                <c:pt idx="868">
                  <c:v>4756</c:v>
                </c:pt>
                <c:pt idx="869">
                  <c:v>4760</c:v>
                </c:pt>
                <c:pt idx="870">
                  <c:v>4766</c:v>
                </c:pt>
                <c:pt idx="871">
                  <c:v>4769</c:v>
                </c:pt>
                <c:pt idx="872">
                  <c:v>4771</c:v>
                </c:pt>
                <c:pt idx="873">
                  <c:v>4776</c:v>
                </c:pt>
                <c:pt idx="874">
                  <c:v>4781</c:v>
                </c:pt>
                <c:pt idx="875">
                  <c:v>4786</c:v>
                </c:pt>
                <c:pt idx="876">
                  <c:v>4790</c:v>
                </c:pt>
                <c:pt idx="877">
                  <c:v>4792</c:v>
                </c:pt>
                <c:pt idx="878">
                  <c:v>4793</c:v>
                </c:pt>
                <c:pt idx="879">
                  <c:v>4796</c:v>
                </c:pt>
                <c:pt idx="880">
                  <c:v>4802</c:v>
                </c:pt>
                <c:pt idx="881">
                  <c:v>4804</c:v>
                </c:pt>
                <c:pt idx="882">
                  <c:v>4806</c:v>
                </c:pt>
                <c:pt idx="883">
                  <c:v>4810</c:v>
                </c:pt>
                <c:pt idx="884">
                  <c:v>4810</c:v>
                </c:pt>
                <c:pt idx="885">
                  <c:v>4810</c:v>
                </c:pt>
                <c:pt idx="886">
                  <c:v>4812</c:v>
                </c:pt>
                <c:pt idx="887">
                  <c:v>4813</c:v>
                </c:pt>
                <c:pt idx="888">
                  <c:v>4813</c:v>
                </c:pt>
                <c:pt idx="889">
                  <c:v>4813</c:v>
                </c:pt>
                <c:pt idx="890">
                  <c:v>4815</c:v>
                </c:pt>
                <c:pt idx="891">
                  <c:v>4817</c:v>
                </c:pt>
                <c:pt idx="892">
                  <c:v>4820</c:v>
                </c:pt>
                <c:pt idx="893">
                  <c:v>4821</c:v>
                </c:pt>
                <c:pt idx="894">
                  <c:v>4821</c:v>
                </c:pt>
                <c:pt idx="895">
                  <c:v>4825</c:v>
                </c:pt>
                <c:pt idx="896">
                  <c:v>4829</c:v>
                </c:pt>
                <c:pt idx="897">
                  <c:v>4830</c:v>
                </c:pt>
                <c:pt idx="898">
                  <c:v>4830</c:v>
                </c:pt>
                <c:pt idx="899">
                  <c:v>4830</c:v>
                </c:pt>
                <c:pt idx="900">
                  <c:v>4831</c:v>
                </c:pt>
                <c:pt idx="901">
                  <c:v>4831</c:v>
                </c:pt>
                <c:pt idx="902">
                  <c:v>4832</c:v>
                </c:pt>
                <c:pt idx="903">
                  <c:v>4833</c:v>
                </c:pt>
                <c:pt idx="904">
                  <c:v>4835</c:v>
                </c:pt>
                <c:pt idx="905">
                  <c:v>4839</c:v>
                </c:pt>
                <c:pt idx="906">
                  <c:v>4839</c:v>
                </c:pt>
                <c:pt idx="907">
                  <c:v>4840</c:v>
                </c:pt>
                <c:pt idx="908">
                  <c:v>4842</c:v>
                </c:pt>
                <c:pt idx="909">
                  <c:v>4842</c:v>
                </c:pt>
                <c:pt idx="910">
                  <c:v>4842</c:v>
                </c:pt>
                <c:pt idx="911">
                  <c:v>4844</c:v>
                </c:pt>
                <c:pt idx="912">
                  <c:v>4845</c:v>
                </c:pt>
                <c:pt idx="913">
                  <c:v>4848</c:v>
                </c:pt>
                <c:pt idx="914">
                  <c:v>4848</c:v>
                </c:pt>
                <c:pt idx="915">
                  <c:v>4848</c:v>
                </c:pt>
                <c:pt idx="916">
                  <c:v>4850</c:v>
                </c:pt>
                <c:pt idx="917">
                  <c:v>4851</c:v>
                </c:pt>
                <c:pt idx="918">
                  <c:v>4851</c:v>
                </c:pt>
                <c:pt idx="919">
                  <c:v>4853</c:v>
                </c:pt>
                <c:pt idx="920">
                  <c:v>4856</c:v>
                </c:pt>
                <c:pt idx="921">
                  <c:v>4858</c:v>
                </c:pt>
                <c:pt idx="922">
                  <c:v>4860</c:v>
                </c:pt>
                <c:pt idx="923">
                  <c:v>4861</c:v>
                </c:pt>
                <c:pt idx="924">
                  <c:v>4861</c:v>
                </c:pt>
                <c:pt idx="925">
                  <c:v>4861</c:v>
                </c:pt>
                <c:pt idx="926">
                  <c:v>4861</c:v>
                </c:pt>
                <c:pt idx="927">
                  <c:v>4862</c:v>
                </c:pt>
                <c:pt idx="928">
                  <c:v>4864</c:v>
                </c:pt>
                <c:pt idx="929">
                  <c:v>4864</c:v>
                </c:pt>
                <c:pt idx="930">
                  <c:v>4866</c:v>
                </c:pt>
                <c:pt idx="931">
                  <c:v>4866</c:v>
                </c:pt>
                <c:pt idx="932">
                  <c:v>4866</c:v>
                </c:pt>
                <c:pt idx="933">
                  <c:v>4868</c:v>
                </c:pt>
                <c:pt idx="934">
                  <c:v>4868</c:v>
                </c:pt>
                <c:pt idx="935">
                  <c:v>4870</c:v>
                </c:pt>
                <c:pt idx="936">
                  <c:v>4870</c:v>
                </c:pt>
                <c:pt idx="937">
                  <c:v>4870</c:v>
                </c:pt>
                <c:pt idx="938">
                  <c:v>4871</c:v>
                </c:pt>
                <c:pt idx="939">
                  <c:v>4873</c:v>
                </c:pt>
                <c:pt idx="940">
                  <c:v>4875</c:v>
                </c:pt>
                <c:pt idx="941">
                  <c:v>4877</c:v>
                </c:pt>
                <c:pt idx="942">
                  <c:v>4880</c:v>
                </c:pt>
                <c:pt idx="943">
                  <c:v>4884</c:v>
                </c:pt>
                <c:pt idx="944">
                  <c:v>4887</c:v>
                </c:pt>
                <c:pt idx="945">
                  <c:v>4888</c:v>
                </c:pt>
                <c:pt idx="946">
                  <c:v>4890</c:v>
                </c:pt>
                <c:pt idx="947">
                  <c:v>4891</c:v>
                </c:pt>
                <c:pt idx="948">
                  <c:v>4892</c:v>
                </c:pt>
                <c:pt idx="949">
                  <c:v>4892</c:v>
                </c:pt>
                <c:pt idx="950">
                  <c:v>4893</c:v>
                </c:pt>
                <c:pt idx="951">
                  <c:v>4893</c:v>
                </c:pt>
                <c:pt idx="952">
                  <c:v>4898</c:v>
                </c:pt>
                <c:pt idx="953">
                  <c:v>4900</c:v>
                </c:pt>
                <c:pt idx="954">
                  <c:v>4900</c:v>
                </c:pt>
                <c:pt idx="955">
                  <c:v>4900</c:v>
                </c:pt>
                <c:pt idx="956">
                  <c:v>4903</c:v>
                </c:pt>
                <c:pt idx="957">
                  <c:v>4904</c:v>
                </c:pt>
                <c:pt idx="958">
                  <c:v>4904</c:v>
                </c:pt>
                <c:pt idx="959">
                  <c:v>4905</c:v>
                </c:pt>
                <c:pt idx="960">
                  <c:v>4906</c:v>
                </c:pt>
                <c:pt idx="961">
                  <c:v>4909</c:v>
                </c:pt>
                <c:pt idx="962">
                  <c:v>4912</c:v>
                </c:pt>
                <c:pt idx="963">
                  <c:v>4915</c:v>
                </c:pt>
                <c:pt idx="964">
                  <c:v>4917</c:v>
                </c:pt>
                <c:pt idx="965">
                  <c:v>4918</c:v>
                </c:pt>
                <c:pt idx="966">
                  <c:v>4922</c:v>
                </c:pt>
                <c:pt idx="967">
                  <c:v>4923</c:v>
                </c:pt>
                <c:pt idx="968">
                  <c:v>4929</c:v>
                </c:pt>
                <c:pt idx="969">
                  <c:v>4929</c:v>
                </c:pt>
                <c:pt idx="970">
                  <c:v>4932</c:v>
                </c:pt>
                <c:pt idx="971">
                  <c:v>4934</c:v>
                </c:pt>
                <c:pt idx="972">
                  <c:v>4935</c:v>
                </c:pt>
                <c:pt idx="973">
                  <c:v>4935</c:v>
                </c:pt>
                <c:pt idx="974">
                  <c:v>4937</c:v>
                </c:pt>
                <c:pt idx="975">
                  <c:v>4939</c:v>
                </c:pt>
                <c:pt idx="976">
                  <c:v>4941</c:v>
                </c:pt>
                <c:pt idx="977">
                  <c:v>4943</c:v>
                </c:pt>
                <c:pt idx="978">
                  <c:v>4946</c:v>
                </c:pt>
                <c:pt idx="979">
                  <c:v>4950</c:v>
                </c:pt>
                <c:pt idx="980">
                  <c:v>4951</c:v>
                </c:pt>
                <c:pt idx="981">
                  <c:v>4953</c:v>
                </c:pt>
                <c:pt idx="982">
                  <c:v>4953</c:v>
                </c:pt>
                <c:pt idx="983">
                  <c:v>4955</c:v>
                </c:pt>
                <c:pt idx="984">
                  <c:v>4955</c:v>
                </c:pt>
                <c:pt idx="985">
                  <c:v>4955</c:v>
                </c:pt>
                <c:pt idx="986">
                  <c:v>4955</c:v>
                </c:pt>
                <c:pt idx="987">
                  <c:v>4959</c:v>
                </c:pt>
                <c:pt idx="988">
                  <c:v>4959</c:v>
                </c:pt>
                <c:pt idx="989">
                  <c:v>4960</c:v>
                </c:pt>
                <c:pt idx="990">
                  <c:v>4964</c:v>
                </c:pt>
                <c:pt idx="991">
                  <c:v>4966</c:v>
                </c:pt>
                <c:pt idx="992">
                  <c:v>4966</c:v>
                </c:pt>
                <c:pt idx="993">
                  <c:v>4969</c:v>
                </c:pt>
                <c:pt idx="994">
                  <c:v>4970</c:v>
                </c:pt>
                <c:pt idx="995">
                  <c:v>4972</c:v>
                </c:pt>
                <c:pt idx="996">
                  <c:v>4975</c:v>
                </c:pt>
                <c:pt idx="997">
                  <c:v>4979</c:v>
                </c:pt>
                <c:pt idx="998">
                  <c:v>4981</c:v>
                </c:pt>
                <c:pt idx="999">
                  <c:v>4981</c:v>
                </c:pt>
                <c:pt idx="1000">
                  <c:v>4983</c:v>
                </c:pt>
                <c:pt idx="1001">
                  <c:v>4985</c:v>
                </c:pt>
                <c:pt idx="1002">
                  <c:v>4985</c:v>
                </c:pt>
                <c:pt idx="1003">
                  <c:v>4989</c:v>
                </c:pt>
                <c:pt idx="1004">
                  <c:v>4991</c:v>
                </c:pt>
                <c:pt idx="1005">
                  <c:v>4991</c:v>
                </c:pt>
                <c:pt idx="1006">
                  <c:v>4991</c:v>
                </c:pt>
                <c:pt idx="1007">
                  <c:v>4994</c:v>
                </c:pt>
                <c:pt idx="1008">
                  <c:v>4997</c:v>
                </c:pt>
                <c:pt idx="1009">
                  <c:v>4998</c:v>
                </c:pt>
                <c:pt idx="1010">
                  <c:v>5000</c:v>
                </c:pt>
                <c:pt idx="1011">
                  <c:v>5003</c:v>
                </c:pt>
                <c:pt idx="1012">
                  <c:v>5004</c:v>
                </c:pt>
                <c:pt idx="1013">
                  <c:v>5006</c:v>
                </c:pt>
                <c:pt idx="1014">
                  <c:v>5008</c:v>
                </c:pt>
                <c:pt idx="1015">
                  <c:v>5009</c:v>
                </c:pt>
                <c:pt idx="1016">
                  <c:v>5009</c:v>
                </c:pt>
                <c:pt idx="1017">
                  <c:v>5010</c:v>
                </c:pt>
                <c:pt idx="1018">
                  <c:v>5012</c:v>
                </c:pt>
                <c:pt idx="1019">
                  <c:v>5015</c:v>
                </c:pt>
                <c:pt idx="1020">
                  <c:v>5018</c:v>
                </c:pt>
                <c:pt idx="1021">
                  <c:v>5020</c:v>
                </c:pt>
                <c:pt idx="1022">
                  <c:v>5021</c:v>
                </c:pt>
                <c:pt idx="1023">
                  <c:v>5022</c:v>
                </c:pt>
                <c:pt idx="1024">
                  <c:v>5024</c:v>
                </c:pt>
                <c:pt idx="1025">
                  <c:v>5028</c:v>
                </c:pt>
                <c:pt idx="1026">
                  <c:v>5036</c:v>
                </c:pt>
                <c:pt idx="1027">
                  <c:v>5038</c:v>
                </c:pt>
                <c:pt idx="1028">
                  <c:v>5041</c:v>
                </c:pt>
                <c:pt idx="1029">
                  <c:v>5043</c:v>
                </c:pt>
                <c:pt idx="1030">
                  <c:v>5044</c:v>
                </c:pt>
                <c:pt idx="1031">
                  <c:v>5045</c:v>
                </c:pt>
                <c:pt idx="1032">
                  <c:v>5050</c:v>
                </c:pt>
                <c:pt idx="1033">
                  <c:v>5053</c:v>
                </c:pt>
                <c:pt idx="1034">
                  <c:v>5059</c:v>
                </c:pt>
                <c:pt idx="1035">
                  <c:v>5060</c:v>
                </c:pt>
              </c:numCache>
            </c:numRef>
          </c:val>
          <c:smooth val="0"/>
          <c:extLst>
            <c:ext xmlns:c16="http://schemas.microsoft.com/office/drawing/2014/chart" uri="{C3380CC4-5D6E-409C-BE32-E72D297353CC}">
              <c16:uniqueId val="{00000001-3F13-42A3-9FE6-3013DC8E6A6B}"/>
            </c:ext>
          </c:extLst>
        </c:ser>
        <c:ser>
          <c:idx val="6"/>
          <c:order val="1"/>
          <c:tx>
            <c:strRef>
              <c:f>'T2'!$H$3</c:f>
              <c:strCache>
                <c:ptCount val="1"/>
                <c:pt idx="0">
                  <c:v>Cumulative Covid-19 death</c:v>
                </c:pt>
              </c:strCache>
            </c:strRef>
          </c:tx>
          <c:spPr>
            <a:ln w="25400" cap="rnd">
              <a:solidFill>
                <a:srgbClr val="C6D323"/>
              </a:solidFill>
              <a:prstDash val="sysDash"/>
              <a:round/>
            </a:ln>
            <a:effectLst/>
          </c:spPr>
          <c:marker>
            <c:symbol val="none"/>
          </c:marker>
          <c:cat>
            <c:numRef>
              <c:f>'T2'!$A$4:$A$1039</c:f>
              <c:numCache>
                <c:formatCode>d\-mmm\-yy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'T2'!$H$4:$H$1039</c:f>
              <c:numCache>
                <c:formatCode>#,##0</c:formatCode>
                <c:ptCount val="10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5</c:v>
                </c:pt>
                <c:pt idx="23">
                  <c:v>8</c:v>
                </c:pt>
                <c:pt idx="24">
                  <c:v>11</c:v>
                </c:pt>
                <c:pt idx="25">
                  <c:v>15</c:v>
                </c:pt>
                <c:pt idx="26">
                  <c:v>21</c:v>
                </c:pt>
                <c:pt idx="27">
                  <c:v>30</c:v>
                </c:pt>
                <c:pt idx="28">
                  <c:v>34</c:v>
                </c:pt>
                <c:pt idx="29">
                  <c:v>41</c:v>
                </c:pt>
                <c:pt idx="30">
                  <c:v>47</c:v>
                </c:pt>
                <c:pt idx="31">
                  <c:v>54</c:v>
                </c:pt>
                <c:pt idx="32">
                  <c:v>67</c:v>
                </c:pt>
                <c:pt idx="33">
                  <c:v>80</c:v>
                </c:pt>
                <c:pt idx="34">
                  <c:v>94</c:v>
                </c:pt>
                <c:pt idx="35">
                  <c:v>110</c:v>
                </c:pt>
                <c:pt idx="36">
                  <c:v>117</c:v>
                </c:pt>
                <c:pt idx="37">
                  <c:v>126</c:v>
                </c:pt>
                <c:pt idx="38">
                  <c:v>134</c:v>
                </c:pt>
                <c:pt idx="39">
                  <c:v>157</c:v>
                </c:pt>
                <c:pt idx="40">
                  <c:v>166</c:v>
                </c:pt>
                <c:pt idx="41">
                  <c:v>182</c:v>
                </c:pt>
                <c:pt idx="42">
                  <c:v>202</c:v>
                </c:pt>
                <c:pt idx="43">
                  <c:v>216</c:v>
                </c:pt>
                <c:pt idx="44">
                  <c:v>232</c:v>
                </c:pt>
                <c:pt idx="45">
                  <c:v>251</c:v>
                </c:pt>
                <c:pt idx="46">
                  <c:v>267</c:v>
                </c:pt>
                <c:pt idx="47">
                  <c:v>281</c:v>
                </c:pt>
                <c:pt idx="48">
                  <c:v>291</c:v>
                </c:pt>
                <c:pt idx="49">
                  <c:v>306</c:v>
                </c:pt>
                <c:pt idx="50">
                  <c:v>320</c:v>
                </c:pt>
                <c:pt idx="51">
                  <c:v>333</c:v>
                </c:pt>
                <c:pt idx="52">
                  <c:v>357</c:v>
                </c:pt>
                <c:pt idx="53">
                  <c:v>378</c:v>
                </c:pt>
                <c:pt idx="54">
                  <c:v>389</c:v>
                </c:pt>
                <c:pt idx="55">
                  <c:v>409</c:v>
                </c:pt>
                <c:pt idx="56">
                  <c:v>426</c:v>
                </c:pt>
                <c:pt idx="57">
                  <c:v>446</c:v>
                </c:pt>
                <c:pt idx="58">
                  <c:v>456</c:v>
                </c:pt>
                <c:pt idx="59">
                  <c:v>470</c:v>
                </c:pt>
                <c:pt idx="60">
                  <c:v>482</c:v>
                </c:pt>
                <c:pt idx="61">
                  <c:v>501</c:v>
                </c:pt>
                <c:pt idx="62">
                  <c:v>519</c:v>
                </c:pt>
                <c:pt idx="63">
                  <c:v>535</c:v>
                </c:pt>
                <c:pt idx="64">
                  <c:v>548</c:v>
                </c:pt>
                <c:pt idx="65">
                  <c:v>555</c:v>
                </c:pt>
                <c:pt idx="66">
                  <c:v>560</c:v>
                </c:pt>
                <c:pt idx="67">
                  <c:v>565</c:v>
                </c:pt>
                <c:pt idx="68">
                  <c:v>572</c:v>
                </c:pt>
                <c:pt idx="69">
                  <c:v>579</c:v>
                </c:pt>
                <c:pt idx="70">
                  <c:v>591</c:v>
                </c:pt>
                <c:pt idx="71">
                  <c:v>596</c:v>
                </c:pt>
                <c:pt idx="72">
                  <c:v>603</c:v>
                </c:pt>
                <c:pt idx="73">
                  <c:v>609</c:v>
                </c:pt>
                <c:pt idx="74">
                  <c:v>624</c:v>
                </c:pt>
                <c:pt idx="75">
                  <c:v>632</c:v>
                </c:pt>
                <c:pt idx="76">
                  <c:v>636</c:v>
                </c:pt>
                <c:pt idx="77">
                  <c:v>646</c:v>
                </c:pt>
                <c:pt idx="78">
                  <c:v>651</c:v>
                </c:pt>
                <c:pt idx="79">
                  <c:v>659</c:v>
                </c:pt>
                <c:pt idx="80">
                  <c:v>666</c:v>
                </c:pt>
                <c:pt idx="81">
                  <c:v>672</c:v>
                </c:pt>
                <c:pt idx="82">
                  <c:v>675</c:v>
                </c:pt>
                <c:pt idx="83">
                  <c:v>677</c:v>
                </c:pt>
                <c:pt idx="84">
                  <c:v>683</c:v>
                </c:pt>
                <c:pt idx="85">
                  <c:v>685</c:v>
                </c:pt>
                <c:pt idx="86">
                  <c:v>686</c:v>
                </c:pt>
                <c:pt idx="87">
                  <c:v>693</c:v>
                </c:pt>
                <c:pt idx="88">
                  <c:v>697</c:v>
                </c:pt>
                <c:pt idx="89">
                  <c:v>702</c:v>
                </c:pt>
                <c:pt idx="90">
                  <c:v>703</c:v>
                </c:pt>
                <c:pt idx="91">
                  <c:v>706</c:v>
                </c:pt>
                <c:pt idx="92">
                  <c:v>709</c:v>
                </c:pt>
                <c:pt idx="93">
                  <c:v>715</c:v>
                </c:pt>
                <c:pt idx="94">
                  <c:v>717</c:v>
                </c:pt>
                <c:pt idx="95">
                  <c:v>720</c:v>
                </c:pt>
                <c:pt idx="96">
                  <c:v>721</c:v>
                </c:pt>
                <c:pt idx="97">
                  <c:v>723</c:v>
                </c:pt>
                <c:pt idx="98">
                  <c:v>726</c:v>
                </c:pt>
                <c:pt idx="99">
                  <c:v>726</c:v>
                </c:pt>
                <c:pt idx="100">
                  <c:v>728</c:v>
                </c:pt>
                <c:pt idx="101">
                  <c:v>730</c:v>
                </c:pt>
                <c:pt idx="102">
                  <c:v>733</c:v>
                </c:pt>
                <c:pt idx="103">
                  <c:v>738</c:v>
                </c:pt>
                <c:pt idx="104">
                  <c:v>740</c:v>
                </c:pt>
                <c:pt idx="105">
                  <c:v>742</c:v>
                </c:pt>
                <c:pt idx="106">
                  <c:v>743</c:v>
                </c:pt>
                <c:pt idx="107">
                  <c:v>743</c:v>
                </c:pt>
                <c:pt idx="108">
                  <c:v>744</c:v>
                </c:pt>
                <c:pt idx="109">
                  <c:v>745</c:v>
                </c:pt>
                <c:pt idx="110">
                  <c:v>747</c:v>
                </c:pt>
                <c:pt idx="111">
                  <c:v>747</c:v>
                </c:pt>
                <c:pt idx="112">
                  <c:v>748</c:v>
                </c:pt>
                <c:pt idx="113">
                  <c:v>749</c:v>
                </c:pt>
                <c:pt idx="114">
                  <c:v>750</c:v>
                </c:pt>
                <c:pt idx="115">
                  <c:v>753</c:v>
                </c:pt>
                <c:pt idx="116">
                  <c:v>754</c:v>
                </c:pt>
                <c:pt idx="117">
                  <c:v>755</c:v>
                </c:pt>
                <c:pt idx="118">
                  <c:v>756</c:v>
                </c:pt>
                <c:pt idx="119">
                  <c:v>758</c:v>
                </c:pt>
                <c:pt idx="120">
                  <c:v>759</c:v>
                </c:pt>
                <c:pt idx="121">
                  <c:v>761</c:v>
                </c:pt>
                <c:pt idx="122">
                  <c:v>763</c:v>
                </c:pt>
                <c:pt idx="123">
                  <c:v>763</c:v>
                </c:pt>
                <c:pt idx="124">
                  <c:v>765</c:v>
                </c:pt>
                <c:pt idx="125">
                  <c:v>765</c:v>
                </c:pt>
                <c:pt idx="126">
                  <c:v>767</c:v>
                </c:pt>
                <c:pt idx="127">
                  <c:v>767</c:v>
                </c:pt>
                <c:pt idx="128">
                  <c:v>767</c:v>
                </c:pt>
                <c:pt idx="129">
                  <c:v>767</c:v>
                </c:pt>
                <c:pt idx="130">
                  <c:v>768</c:v>
                </c:pt>
                <c:pt idx="131">
                  <c:v>768</c:v>
                </c:pt>
                <c:pt idx="132">
                  <c:v>768</c:v>
                </c:pt>
                <c:pt idx="133">
                  <c:v>768</c:v>
                </c:pt>
                <c:pt idx="134">
                  <c:v>768</c:v>
                </c:pt>
                <c:pt idx="135">
                  <c:v>768</c:v>
                </c:pt>
                <c:pt idx="136">
                  <c:v>768</c:v>
                </c:pt>
                <c:pt idx="137">
                  <c:v>768</c:v>
                </c:pt>
                <c:pt idx="138">
                  <c:v>769</c:v>
                </c:pt>
                <c:pt idx="139">
                  <c:v>770</c:v>
                </c:pt>
                <c:pt idx="140">
                  <c:v>770</c:v>
                </c:pt>
                <c:pt idx="141">
                  <c:v>771</c:v>
                </c:pt>
                <c:pt idx="142">
                  <c:v>771</c:v>
                </c:pt>
                <c:pt idx="143">
                  <c:v>771</c:v>
                </c:pt>
                <c:pt idx="144">
                  <c:v>773</c:v>
                </c:pt>
                <c:pt idx="145">
                  <c:v>773</c:v>
                </c:pt>
                <c:pt idx="146">
                  <c:v>773</c:v>
                </c:pt>
                <c:pt idx="147">
                  <c:v>774</c:v>
                </c:pt>
                <c:pt idx="148">
                  <c:v>774</c:v>
                </c:pt>
                <c:pt idx="149">
                  <c:v>774</c:v>
                </c:pt>
                <c:pt idx="150">
                  <c:v>774</c:v>
                </c:pt>
                <c:pt idx="151">
                  <c:v>774</c:v>
                </c:pt>
                <c:pt idx="152">
                  <c:v>774</c:v>
                </c:pt>
                <c:pt idx="153">
                  <c:v>774</c:v>
                </c:pt>
                <c:pt idx="154">
                  <c:v>774</c:v>
                </c:pt>
                <c:pt idx="155">
                  <c:v>774</c:v>
                </c:pt>
                <c:pt idx="156">
                  <c:v>775</c:v>
                </c:pt>
                <c:pt idx="157">
                  <c:v>776</c:v>
                </c:pt>
                <c:pt idx="158">
                  <c:v>777</c:v>
                </c:pt>
                <c:pt idx="159">
                  <c:v>777</c:v>
                </c:pt>
                <c:pt idx="160">
                  <c:v>778</c:v>
                </c:pt>
                <c:pt idx="161">
                  <c:v>778</c:v>
                </c:pt>
                <c:pt idx="162">
                  <c:v>778</c:v>
                </c:pt>
                <c:pt idx="163">
                  <c:v>778</c:v>
                </c:pt>
                <c:pt idx="164">
                  <c:v>780</c:v>
                </c:pt>
                <c:pt idx="165">
                  <c:v>782</c:v>
                </c:pt>
                <c:pt idx="166">
                  <c:v>782</c:v>
                </c:pt>
                <c:pt idx="167">
                  <c:v>783</c:v>
                </c:pt>
                <c:pt idx="168">
                  <c:v>784</c:v>
                </c:pt>
                <c:pt idx="169">
                  <c:v>784</c:v>
                </c:pt>
                <c:pt idx="170">
                  <c:v>785</c:v>
                </c:pt>
                <c:pt idx="171">
                  <c:v>785</c:v>
                </c:pt>
                <c:pt idx="172">
                  <c:v>785</c:v>
                </c:pt>
                <c:pt idx="173">
                  <c:v>785</c:v>
                </c:pt>
                <c:pt idx="174">
                  <c:v>785</c:v>
                </c:pt>
                <c:pt idx="175">
                  <c:v>785</c:v>
                </c:pt>
                <c:pt idx="176">
                  <c:v>785</c:v>
                </c:pt>
                <c:pt idx="177">
                  <c:v>786</c:v>
                </c:pt>
                <c:pt idx="178">
                  <c:v>786</c:v>
                </c:pt>
                <c:pt idx="179">
                  <c:v>786</c:v>
                </c:pt>
                <c:pt idx="180">
                  <c:v>786</c:v>
                </c:pt>
                <c:pt idx="181">
                  <c:v>786</c:v>
                </c:pt>
                <c:pt idx="182">
                  <c:v>786</c:v>
                </c:pt>
                <c:pt idx="183">
                  <c:v>787</c:v>
                </c:pt>
                <c:pt idx="184">
                  <c:v>788</c:v>
                </c:pt>
                <c:pt idx="185">
                  <c:v>789</c:v>
                </c:pt>
                <c:pt idx="186">
                  <c:v>791</c:v>
                </c:pt>
                <c:pt idx="187">
                  <c:v>791</c:v>
                </c:pt>
                <c:pt idx="188">
                  <c:v>792</c:v>
                </c:pt>
                <c:pt idx="189">
                  <c:v>792</c:v>
                </c:pt>
                <c:pt idx="190">
                  <c:v>794</c:v>
                </c:pt>
                <c:pt idx="191">
                  <c:v>795</c:v>
                </c:pt>
                <c:pt idx="192">
                  <c:v>795</c:v>
                </c:pt>
                <c:pt idx="193">
                  <c:v>795</c:v>
                </c:pt>
                <c:pt idx="194">
                  <c:v>796</c:v>
                </c:pt>
                <c:pt idx="195">
                  <c:v>796</c:v>
                </c:pt>
                <c:pt idx="196">
                  <c:v>796</c:v>
                </c:pt>
                <c:pt idx="197">
                  <c:v>796</c:v>
                </c:pt>
                <c:pt idx="198">
                  <c:v>796</c:v>
                </c:pt>
                <c:pt idx="199">
                  <c:v>798</c:v>
                </c:pt>
                <c:pt idx="200">
                  <c:v>799</c:v>
                </c:pt>
                <c:pt idx="201">
                  <c:v>801</c:v>
                </c:pt>
                <c:pt idx="202">
                  <c:v>803</c:v>
                </c:pt>
                <c:pt idx="203">
                  <c:v>803</c:v>
                </c:pt>
                <c:pt idx="204">
                  <c:v>803</c:v>
                </c:pt>
                <c:pt idx="205">
                  <c:v>803</c:v>
                </c:pt>
                <c:pt idx="206">
                  <c:v>804</c:v>
                </c:pt>
                <c:pt idx="207">
                  <c:v>804</c:v>
                </c:pt>
                <c:pt idx="208">
                  <c:v>806</c:v>
                </c:pt>
                <c:pt idx="209">
                  <c:v>806</c:v>
                </c:pt>
                <c:pt idx="210">
                  <c:v>806</c:v>
                </c:pt>
                <c:pt idx="211">
                  <c:v>807</c:v>
                </c:pt>
                <c:pt idx="212">
                  <c:v>807</c:v>
                </c:pt>
                <c:pt idx="213">
                  <c:v>808</c:v>
                </c:pt>
                <c:pt idx="214">
                  <c:v>810</c:v>
                </c:pt>
                <c:pt idx="215">
                  <c:v>812</c:v>
                </c:pt>
                <c:pt idx="216">
                  <c:v>813</c:v>
                </c:pt>
                <c:pt idx="217">
                  <c:v>813</c:v>
                </c:pt>
                <c:pt idx="218">
                  <c:v>815</c:v>
                </c:pt>
                <c:pt idx="219">
                  <c:v>815</c:v>
                </c:pt>
                <c:pt idx="220">
                  <c:v>816</c:v>
                </c:pt>
                <c:pt idx="221">
                  <c:v>816</c:v>
                </c:pt>
                <c:pt idx="222">
                  <c:v>816</c:v>
                </c:pt>
                <c:pt idx="223">
                  <c:v>817</c:v>
                </c:pt>
                <c:pt idx="224">
                  <c:v>823</c:v>
                </c:pt>
                <c:pt idx="225">
                  <c:v>828</c:v>
                </c:pt>
                <c:pt idx="226">
                  <c:v>832</c:v>
                </c:pt>
                <c:pt idx="227">
                  <c:v>835</c:v>
                </c:pt>
                <c:pt idx="228">
                  <c:v>837</c:v>
                </c:pt>
                <c:pt idx="229">
                  <c:v>838</c:v>
                </c:pt>
                <c:pt idx="230">
                  <c:v>842</c:v>
                </c:pt>
                <c:pt idx="231">
                  <c:v>851</c:v>
                </c:pt>
                <c:pt idx="232">
                  <c:v>859</c:v>
                </c:pt>
                <c:pt idx="233">
                  <c:v>863</c:v>
                </c:pt>
                <c:pt idx="234">
                  <c:v>869</c:v>
                </c:pt>
                <c:pt idx="235">
                  <c:v>874</c:v>
                </c:pt>
                <c:pt idx="236">
                  <c:v>881</c:v>
                </c:pt>
                <c:pt idx="237">
                  <c:v>889</c:v>
                </c:pt>
                <c:pt idx="238">
                  <c:v>897</c:v>
                </c:pt>
                <c:pt idx="239">
                  <c:v>911</c:v>
                </c:pt>
                <c:pt idx="240">
                  <c:v>923</c:v>
                </c:pt>
                <c:pt idx="241">
                  <c:v>931</c:v>
                </c:pt>
                <c:pt idx="242">
                  <c:v>944</c:v>
                </c:pt>
                <c:pt idx="243">
                  <c:v>955</c:v>
                </c:pt>
                <c:pt idx="244">
                  <c:v>966</c:v>
                </c:pt>
                <c:pt idx="245">
                  <c:v>978</c:v>
                </c:pt>
                <c:pt idx="246">
                  <c:v>985</c:v>
                </c:pt>
                <c:pt idx="247">
                  <c:v>999</c:v>
                </c:pt>
                <c:pt idx="248">
                  <c:v>1010</c:v>
                </c:pt>
                <c:pt idx="249">
                  <c:v>1017</c:v>
                </c:pt>
                <c:pt idx="250">
                  <c:v>1036</c:v>
                </c:pt>
                <c:pt idx="251">
                  <c:v>1048</c:v>
                </c:pt>
                <c:pt idx="252">
                  <c:v>1059</c:v>
                </c:pt>
                <c:pt idx="253">
                  <c:v>1067</c:v>
                </c:pt>
                <c:pt idx="254">
                  <c:v>1079</c:v>
                </c:pt>
                <c:pt idx="255">
                  <c:v>1094</c:v>
                </c:pt>
                <c:pt idx="256">
                  <c:v>1102</c:v>
                </c:pt>
                <c:pt idx="257">
                  <c:v>1119</c:v>
                </c:pt>
                <c:pt idx="258">
                  <c:v>1133</c:v>
                </c:pt>
                <c:pt idx="259">
                  <c:v>1148</c:v>
                </c:pt>
                <c:pt idx="260">
                  <c:v>1156</c:v>
                </c:pt>
                <c:pt idx="261">
                  <c:v>1173</c:v>
                </c:pt>
                <c:pt idx="262">
                  <c:v>1186</c:v>
                </c:pt>
                <c:pt idx="263">
                  <c:v>1201</c:v>
                </c:pt>
                <c:pt idx="264">
                  <c:v>1217</c:v>
                </c:pt>
                <c:pt idx="265">
                  <c:v>1225</c:v>
                </c:pt>
                <c:pt idx="266">
                  <c:v>1239</c:v>
                </c:pt>
                <c:pt idx="267">
                  <c:v>1246</c:v>
                </c:pt>
                <c:pt idx="268">
                  <c:v>1255</c:v>
                </c:pt>
                <c:pt idx="269">
                  <c:v>1259</c:v>
                </c:pt>
                <c:pt idx="270">
                  <c:v>1272</c:v>
                </c:pt>
                <c:pt idx="271">
                  <c:v>1283</c:v>
                </c:pt>
                <c:pt idx="272">
                  <c:v>1297</c:v>
                </c:pt>
                <c:pt idx="273">
                  <c:v>1309</c:v>
                </c:pt>
                <c:pt idx="274">
                  <c:v>1319</c:v>
                </c:pt>
                <c:pt idx="275">
                  <c:v>1324</c:v>
                </c:pt>
                <c:pt idx="276">
                  <c:v>1336</c:v>
                </c:pt>
                <c:pt idx="277">
                  <c:v>1346</c:v>
                </c:pt>
                <c:pt idx="278">
                  <c:v>1355</c:v>
                </c:pt>
                <c:pt idx="279">
                  <c:v>1367</c:v>
                </c:pt>
                <c:pt idx="280">
                  <c:v>1379</c:v>
                </c:pt>
                <c:pt idx="281">
                  <c:v>1395</c:v>
                </c:pt>
                <c:pt idx="282">
                  <c:v>1404</c:v>
                </c:pt>
                <c:pt idx="283">
                  <c:v>1414</c:v>
                </c:pt>
                <c:pt idx="284">
                  <c:v>1428</c:v>
                </c:pt>
                <c:pt idx="285">
                  <c:v>1440</c:v>
                </c:pt>
                <c:pt idx="286">
                  <c:v>1446</c:v>
                </c:pt>
                <c:pt idx="287">
                  <c:v>1457</c:v>
                </c:pt>
                <c:pt idx="288">
                  <c:v>1467</c:v>
                </c:pt>
                <c:pt idx="289">
                  <c:v>1476</c:v>
                </c:pt>
                <c:pt idx="290">
                  <c:v>1489</c:v>
                </c:pt>
                <c:pt idx="291">
                  <c:v>1502</c:v>
                </c:pt>
                <c:pt idx="292">
                  <c:v>1516</c:v>
                </c:pt>
                <c:pt idx="293">
                  <c:v>1527</c:v>
                </c:pt>
                <c:pt idx="294">
                  <c:v>1542</c:v>
                </c:pt>
                <c:pt idx="295">
                  <c:v>1561</c:v>
                </c:pt>
                <c:pt idx="296">
                  <c:v>1572</c:v>
                </c:pt>
                <c:pt idx="297">
                  <c:v>1593</c:v>
                </c:pt>
                <c:pt idx="298">
                  <c:v>1609</c:v>
                </c:pt>
                <c:pt idx="299">
                  <c:v>1618</c:v>
                </c:pt>
                <c:pt idx="300">
                  <c:v>1631</c:v>
                </c:pt>
                <c:pt idx="301">
                  <c:v>1643</c:v>
                </c:pt>
                <c:pt idx="302">
                  <c:v>1656</c:v>
                </c:pt>
                <c:pt idx="303">
                  <c:v>1666</c:v>
                </c:pt>
                <c:pt idx="304">
                  <c:v>1678</c:v>
                </c:pt>
                <c:pt idx="305">
                  <c:v>1693</c:v>
                </c:pt>
                <c:pt idx="306">
                  <c:v>1708</c:v>
                </c:pt>
                <c:pt idx="307">
                  <c:v>1722</c:v>
                </c:pt>
                <c:pt idx="308">
                  <c:v>1731</c:v>
                </c:pt>
                <c:pt idx="309">
                  <c:v>1744</c:v>
                </c:pt>
                <c:pt idx="310">
                  <c:v>1759</c:v>
                </c:pt>
                <c:pt idx="311">
                  <c:v>1769</c:v>
                </c:pt>
                <c:pt idx="312">
                  <c:v>1797</c:v>
                </c:pt>
                <c:pt idx="313">
                  <c:v>1808</c:v>
                </c:pt>
                <c:pt idx="314">
                  <c:v>1828</c:v>
                </c:pt>
                <c:pt idx="315">
                  <c:v>1842</c:v>
                </c:pt>
                <c:pt idx="316">
                  <c:v>1868</c:v>
                </c:pt>
                <c:pt idx="317">
                  <c:v>1890</c:v>
                </c:pt>
                <c:pt idx="318">
                  <c:v>1907</c:v>
                </c:pt>
                <c:pt idx="319">
                  <c:v>1937</c:v>
                </c:pt>
                <c:pt idx="320">
                  <c:v>1957</c:v>
                </c:pt>
                <c:pt idx="321">
                  <c:v>1978</c:v>
                </c:pt>
                <c:pt idx="322">
                  <c:v>2008</c:v>
                </c:pt>
                <c:pt idx="323">
                  <c:v>2028</c:v>
                </c:pt>
                <c:pt idx="324">
                  <c:v>2050</c:v>
                </c:pt>
                <c:pt idx="325">
                  <c:v>2071</c:v>
                </c:pt>
                <c:pt idx="326">
                  <c:v>2091</c:v>
                </c:pt>
                <c:pt idx="327">
                  <c:v>2101</c:v>
                </c:pt>
                <c:pt idx="328">
                  <c:v>2122</c:v>
                </c:pt>
                <c:pt idx="329">
                  <c:v>2135</c:v>
                </c:pt>
                <c:pt idx="330">
                  <c:v>2153</c:v>
                </c:pt>
                <c:pt idx="331">
                  <c:v>2166</c:v>
                </c:pt>
                <c:pt idx="332">
                  <c:v>2184</c:v>
                </c:pt>
                <c:pt idx="333">
                  <c:v>2202</c:v>
                </c:pt>
                <c:pt idx="334">
                  <c:v>2224</c:v>
                </c:pt>
                <c:pt idx="335">
                  <c:v>2235</c:v>
                </c:pt>
                <c:pt idx="336">
                  <c:v>2250</c:v>
                </c:pt>
                <c:pt idx="337">
                  <c:v>2271</c:v>
                </c:pt>
                <c:pt idx="338">
                  <c:v>2284</c:v>
                </c:pt>
                <c:pt idx="339">
                  <c:v>2291</c:v>
                </c:pt>
                <c:pt idx="340">
                  <c:v>2306</c:v>
                </c:pt>
                <c:pt idx="341">
                  <c:v>2319</c:v>
                </c:pt>
                <c:pt idx="342">
                  <c:v>2332</c:v>
                </c:pt>
                <c:pt idx="343">
                  <c:v>2343</c:v>
                </c:pt>
                <c:pt idx="344">
                  <c:v>2354</c:v>
                </c:pt>
                <c:pt idx="345">
                  <c:v>2358</c:v>
                </c:pt>
                <c:pt idx="346">
                  <c:v>2367</c:v>
                </c:pt>
                <c:pt idx="347">
                  <c:v>2379</c:v>
                </c:pt>
                <c:pt idx="348">
                  <c:v>2387</c:v>
                </c:pt>
                <c:pt idx="349">
                  <c:v>2394</c:v>
                </c:pt>
                <c:pt idx="350">
                  <c:v>2401</c:v>
                </c:pt>
                <c:pt idx="351">
                  <c:v>2406</c:v>
                </c:pt>
                <c:pt idx="352">
                  <c:v>2422</c:v>
                </c:pt>
                <c:pt idx="353">
                  <c:v>2433</c:v>
                </c:pt>
                <c:pt idx="354">
                  <c:v>2440</c:v>
                </c:pt>
                <c:pt idx="355">
                  <c:v>2441</c:v>
                </c:pt>
                <c:pt idx="356">
                  <c:v>2448</c:v>
                </c:pt>
                <c:pt idx="357">
                  <c:v>2453</c:v>
                </c:pt>
                <c:pt idx="358">
                  <c:v>2460</c:v>
                </c:pt>
                <c:pt idx="359">
                  <c:v>2461</c:v>
                </c:pt>
                <c:pt idx="360">
                  <c:v>2469</c:v>
                </c:pt>
                <c:pt idx="361">
                  <c:v>2476</c:v>
                </c:pt>
                <c:pt idx="362">
                  <c:v>2480</c:v>
                </c:pt>
                <c:pt idx="363">
                  <c:v>2484</c:v>
                </c:pt>
                <c:pt idx="364">
                  <c:v>2487</c:v>
                </c:pt>
                <c:pt idx="365">
                  <c:v>2490</c:v>
                </c:pt>
                <c:pt idx="366">
                  <c:v>2494</c:v>
                </c:pt>
                <c:pt idx="367">
                  <c:v>2498</c:v>
                </c:pt>
                <c:pt idx="368">
                  <c:v>2500</c:v>
                </c:pt>
                <c:pt idx="369">
                  <c:v>2501</c:v>
                </c:pt>
                <c:pt idx="370">
                  <c:v>2507</c:v>
                </c:pt>
                <c:pt idx="371">
                  <c:v>2509</c:v>
                </c:pt>
                <c:pt idx="372">
                  <c:v>2511</c:v>
                </c:pt>
                <c:pt idx="373">
                  <c:v>2517</c:v>
                </c:pt>
                <c:pt idx="374">
                  <c:v>2522</c:v>
                </c:pt>
                <c:pt idx="375">
                  <c:v>2527</c:v>
                </c:pt>
                <c:pt idx="376">
                  <c:v>2529</c:v>
                </c:pt>
                <c:pt idx="377">
                  <c:v>2529</c:v>
                </c:pt>
                <c:pt idx="378">
                  <c:v>2529</c:v>
                </c:pt>
                <c:pt idx="379">
                  <c:v>2530</c:v>
                </c:pt>
                <c:pt idx="380">
                  <c:v>2531</c:v>
                </c:pt>
                <c:pt idx="381">
                  <c:v>2533</c:v>
                </c:pt>
                <c:pt idx="382">
                  <c:v>2535</c:v>
                </c:pt>
                <c:pt idx="383">
                  <c:v>2538</c:v>
                </c:pt>
                <c:pt idx="384">
                  <c:v>2539</c:v>
                </c:pt>
                <c:pt idx="385">
                  <c:v>2541</c:v>
                </c:pt>
                <c:pt idx="386">
                  <c:v>2545</c:v>
                </c:pt>
                <c:pt idx="387">
                  <c:v>2545</c:v>
                </c:pt>
                <c:pt idx="388">
                  <c:v>2545</c:v>
                </c:pt>
                <c:pt idx="389">
                  <c:v>2545</c:v>
                </c:pt>
                <c:pt idx="390">
                  <c:v>2548</c:v>
                </c:pt>
                <c:pt idx="391">
                  <c:v>2550</c:v>
                </c:pt>
                <c:pt idx="392">
                  <c:v>2551</c:v>
                </c:pt>
                <c:pt idx="393">
                  <c:v>2554</c:v>
                </c:pt>
                <c:pt idx="394">
                  <c:v>2555</c:v>
                </c:pt>
                <c:pt idx="395">
                  <c:v>2555</c:v>
                </c:pt>
                <c:pt idx="396">
                  <c:v>2556</c:v>
                </c:pt>
                <c:pt idx="397">
                  <c:v>2557</c:v>
                </c:pt>
                <c:pt idx="398">
                  <c:v>2557</c:v>
                </c:pt>
                <c:pt idx="399">
                  <c:v>2557</c:v>
                </c:pt>
                <c:pt idx="400">
                  <c:v>2560</c:v>
                </c:pt>
                <c:pt idx="401">
                  <c:v>2562</c:v>
                </c:pt>
                <c:pt idx="402">
                  <c:v>2564</c:v>
                </c:pt>
                <c:pt idx="403">
                  <c:v>2565</c:v>
                </c:pt>
                <c:pt idx="404">
                  <c:v>2567</c:v>
                </c:pt>
                <c:pt idx="405">
                  <c:v>2568</c:v>
                </c:pt>
                <c:pt idx="406">
                  <c:v>2570</c:v>
                </c:pt>
                <c:pt idx="407">
                  <c:v>2570</c:v>
                </c:pt>
                <c:pt idx="408">
                  <c:v>2571</c:v>
                </c:pt>
                <c:pt idx="409">
                  <c:v>2573</c:v>
                </c:pt>
                <c:pt idx="410">
                  <c:v>2573</c:v>
                </c:pt>
                <c:pt idx="411">
                  <c:v>2574</c:v>
                </c:pt>
                <c:pt idx="412">
                  <c:v>2575</c:v>
                </c:pt>
                <c:pt idx="413">
                  <c:v>2575</c:v>
                </c:pt>
                <c:pt idx="414">
                  <c:v>2575</c:v>
                </c:pt>
                <c:pt idx="415">
                  <c:v>2575</c:v>
                </c:pt>
                <c:pt idx="416">
                  <c:v>2577</c:v>
                </c:pt>
                <c:pt idx="417">
                  <c:v>2580</c:v>
                </c:pt>
                <c:pt idx="418">
                  <c:v>2580</c:v>
                </c:pt>
                <c:pt idx="419">
                  <c:v>2580</c:v>
                </c:pt>
                <c:pt idx="420">
                  <c:v>2581</c:v>
                </c:pt>
                <c:pt idx="421">
                  <c:v>2581</c:v>
                </c:pt>
                <c:pt idx="422">
                  <c:v>2581</c:v>
                </c:pt>
                <c:pt idx="423">
                  <c:v>2581</c:v>
                </c:pt>
                <c:pt idx="424">
                  <c:v>2581</c:v>
                </c:pt>
                <c:pt idx="425">
                  <c:v>2581</c:v>
                </c:pt>
                <c:pt idx="426">
                  <c:v>2582</c:v>
                </c:pt>
                <c:pt idx="427">
                  <c:v>2582</c:v>
                </c:pt>
                <c:pt idx="428">
                  <c:v>2582</c:v>
                </c:pt>
                <c:pt idx="429">
                  <c:v>2582</c:v>
                </c:pt>
                <c:pt idx="430">
                  <c:v>2582</c:v>
                </c:pt>
                <c:pt idx="431">
                  <c:v>2583</c:v>
                </c:pt>
                <c:pt idx="432">
                  <c:v>2583</c:v>
                </c:pt>
                <c:pt idx="433">
                  <c:v>2583</c:v>
                </c:pt>
                <c:pt idx="434">
                  <c:v>2583</c:v>
                </c:pt>
                <c:pt idx="435">
                  <c:v>2583</c:v>
                </c:pt>
                <c:pt idx="436">
                  <c:v>2584</c:v>
                </c:pt>
                <c:pt idx="437">
                  <c:v>2584</c:v>
                </c:pt>
                <c:pt idx="438">
                  <c:v>2585</c:v>
                </c:pt>
                <c:pt idx="439">
                  <c:v>2586</c:v>
                </c:pt>
                <c:pt idx="440">
                  <c:v>2586</c:v>
                </c:pt>
                <c:pt idx="441">
                  <c:v>2587</c:v>
                </c:pt>
                <c:pt idx="442">
                  <c:v>2587</c:v>
                </c:pt>
                <c:pt idx="443">
                  <c:v>2588</c:v>
                </c:pt>
                <c:pt idx="444">
                  <c:v>2588</c:v>
                </c:pt>
                <c:pt idx="445">
                  <c:v>2588</c:v>
                </c:pt>
                <c:pt idx="446">
                  <c:v>2589</c:v>
                </c:pt>
                <c:pt idx="447">
                  <c:v>2589</c:v>
                </c:pt>
                <c:pt idx="448">
                  <c:v>2589</c:v>
                </c:pt>
                <c:pt idx="449">
                  <c:v>2590</c:v>
                </c:pt>
                <c:pt idx="450">
                  <c:v>2590</c:v>
                </c:pt>
                <c:pt idx="451">
                  <c:v>2590</c:v>
                </c:pt>
                <c:pt idx="452">
                  <c:v>2590</c:v>
                </c:pt>
                <c:pt idx="453">
                  <c:v>2590</c:v>
                </c:pt>
                <c:pt idx="454">
                  <c:v>2590</c:v>
                </c:pt>
                <c:pt idx="455">
                  <c:v>2590</c:v>
                </c:pt>
                <c:pt idx="456">
                  <c:v>2591</c:v>
                </c:pt>
                <c:pt idx="457">
                  <c:v>2591</c:v>
                </c:pt>
                <c:pt idx="458">
                  <c:v>2591</c:v>
                </c:pt>
                <c:pt idx="459">
                  <c:v>2591</c:v>
                </c:pt>
                <c:pt idx="460">
                  <c:v>2591</c:v>
                </c:pt>
                <c:pt idx="461">
                  <c:v>2591</c:v>
                </c:pt>
                <c:pt idx="462">
                  <c:v>2591</c:v>
                </c:pt>
                <c:pt idx="463">
                  <c:v>2591</c:v>
                </c:pt>
                <c:pt idx="464">
                  <c:v>2592</c:v>
                </c:pt>
                <c:pt idx="465">
                  <c:v>2592</c:v>
                </c:pt>
                <c:pt idx="466">
                  <c:v>2592</c:v>
                </c:pt>
                <c:pt idx="467">
                  <c:v>2593</c:v>
                </c:pt>
                <c:pt idx="468">
                  <c:v>2593</c:v>
                </c:pt>
                <c:pt idx="469">
                  <c:v>2593</c:v>
                </c:pt>
                <c:pt idx="470">
                  <c:v>2593</c:v>
                </c:pt>
                <c:pt idx="471">
                  <c:v>2593</c:v>
                </c:pt>
                <c:pt idx="472">
                  <c:v>2593</c:v>
                </c:pt>
                <c:pt idx="473">
                  <c:v>2593</c:v>
                </c:pt>
                <c:pt idx="474">
                  <c:v>2593</c:v>
                </c:pt>
                <c:pt idx="475">
                  <c:v>2593</c:v>
                </c:pt>
                <c:pt idx="476">
                  <c:v>2593</c:v>
                </c:pt>
                <c:pt idx="477">
                  <c:v>2593</c:v>
                </c:pt>
                <c:pt idx="478">
                  <c:v>2593</c:v>
                </c:pt>
                <c:pt idx="479">
                  <c:v>2594</c:v>
                </c:pt>
                <c:pt idx="480">
                  <c:v>2594</c:v>
                </c:pt>
                <c:pt idx="481">
                  <c:v>2594</c:v>
                </c:pt>
                <c:pt idx="482">
                  <c:v>2594</c:v>
                </c:pt>
                <c:pt idx="483">
                  <c:v>2594</c:v>
                </c:pt>
                <c:pt idx="484">
                  <c:v>2594</c:v>
                </c:pt>
                <c:pt idx="485">
                  <c:v>2594</c:v>
                </c:pt>
                <c:pt idx="486">
                  <c:v>2594</c:v>
                </c:pt>
                <c:pt idx="487">
                  <c:v>2595</c:v>
                </c:pt>
                <c:pt idx="488">
                  <c:v>2595</c:v>
                </c:pt>
                <c:pt idx="489">
                  <c:v>2597</c:v>
                </c:pt>
                <c:pt idx="490">
                  <c:v>2598</c:v>
                </c:pt>
                <c:pt idx="491">
                  <c:v>2598</c:v>
                </c:pt>
                <c:pt idx="492">
                  <c:v>2598</c:v>
                </c:pt>
                <c:pt idx="493">
                  <c:v>2598</c:v>
                </c:pt>
                <c:pt idx="494">
                  <c:v>2598</c:v>
                </c:pt>
                <c:pt idx="495">
                  <c:v>2599</c:v>
                </c:pt>
                <c:pt idx="496">
                  <c:v>2600</c:v>
                </c:pt>
                <c:pt idx="497">
                  <c:v>2601</c:v>
                </c:pt>
                <c:pt idx="498">
                  <c:v>2601</c:v>
                </c:pt>
                <c:pt idx="499">
                  <c:v>2601</c:v>
                </c:pt>
                <c:pt idx="500">
                  <c:v>2601</c:v>
                </c:pt>
                <c:pt idx="501">
                  <c:v>2601</c:v>
                </c:pt>
                <c:pt idx="502">
                  <c:v>2604</c:v>
                </c:pt>
                <c:pt idx="503">
                  <c:v>2605</c:v>
                </c:pt>
                <c:pt idx="504">
                  <c:v>2606</c:v>
                </c:pt>
                <c:pt idx="505">
                  <c:v>2607</c:v>
                </c:pt>
                <c:pt idx="506">
                  <c:v>2610</c:v>
                </c:pt>
                <c:pt idx="507">
                  <c:v>2610</c:v>
                </c:pt>
                <c:pt idx="508">
                  <c:v>2613</c:v>
                </c:pt>
                <c:pt idx="509">
                  <c:v>2616</c:v>
                </c:pt>
                <c:pt idx="510">
                  <c:v>2618</c:v>
                </c:pt>
                <c:pt idx="511">
                  <c:v>2620</c:v>
                </c:pt>
                <c:pt idx="512">
                  <c:v>2620</c:v>
                </c:pt>
                <c:pt idx="513">
                  <c:v>2623</c:v>
                </c:pt>
                <c:pt idx="514">
                  <c:v>2625</c:v>
                </c:pt>
                <c:pt idx="515">
                  <c:v>2632</c:v>
                </c:pt>
                <c:pt idx="516">
                  <c:v>2638</c:v>
                </c:pt>
                <c:pt idx="517">
                  <c:v>2643</c:v>
                </c:pt>
                <c:pt idx="518">
                  <c:v>2649</c:v>
                </c:pt>
                <c:pt idx="519">
                  <c:v>2654</c:v>
                </c:pt>
                <c:pt idx="520">
                  <c:v>2656</c:v>
                </c:pt>
                <c:pt idx="521">
                  <c:v>2660</c:v>
                </c:pt>
                <c:pt idx="522">
                  <c:v>2664</c:v>
                </c:pt>
                <c:pt idx="523">
                  <c:v>2668</c:v>
                </c:pt>
                <c:pt idx="524">
                  <c:v>2674</c:v>
                </c:pt>
                <c:pt idx="525">
                  <c:v>2682</c:v>
                </c:pt>
                <c:pt idx="526">
                  <c:v>2684</c:v>
                </c:pt>
                <c:pt idx="527">
                  <c:v>2687</c:v>
                </c:pt>
                <c:pt idx="528">
                  <c:v>2692</c:v>
                </c:pt>
                <c:pt idx="529">
                  <c:v>2699</c:v>
                </c:pt>
                <c:pt idx="530">
                  <c:v>2704</c:v>
                </c:pt>
                <c:pt idx="531">
                  <c:v>2708</c:v>
                </c:pt>
                <c:pt idx="532">
                  <c:v>2710</c:v>
                </c:pt>
                <c:pt idx="533">
                  <c:v>2716</c:v>
                </c:pt>
                <c:pt idx="534">
                  <c:v>2722</c:v>
                </c:pt>
                <c:pt idx="535">
                  <c:v>2734</c:v>
                </c:pt>
                <c:pt idx="536">
                  <c:v>2740</c:v>
                </c:pt>
                <c:pt idx="537">
                  <c:v>2745</c:v>
                </c:pt>
                <c:pt idx="538">
                  <c:v>2754</c:v>
                </c:pt>
                <c:pt idx="539">
                  <c:v>2762</c:v>
                </c:pt>
                <c:pt idx="540">
                  <c:v>2772</c:v>
                </c:pt>
                <c:pt idx="541">
                  <c:v>2776</c:v>
                </c:pt>
                <c:pt idx="542">
                  <c:v>2784</c:v>
                </c:pt>
                <c:pt idx="543">
                  <c:v>2788</c:v>
                </c:pt>
                <c:pt idx="544">
                  <c:v>2795</c:v>
                </c:pt>
                <c:pt idx="545">
                  <c:v>2809</c:v>
                </c:pt>
                <c:pt idx="546">
                  <c:v>2818</c:v>
                </c:pt>
                <c:pt idx="547">
                  <c:v>2823</c:v>
                </c:pt>
                <c:pt idx="548">
                  <c:v>2827</c:v>
                </c:pt>
                <c:pt idx="549">
                  <c:v>2838</c:v>
                </c:pt>
                <c:pt idx="550">
                  <c:v>2847</c:v>
                </c:pt>
                <c:pt idx="551">
                  <c:v>2853</c:v>
                </c:pt>
                <c:pt idx="552">
                  <c:v>2859</c:v>
                </c:pt>
                <c:pt idx="553">
                  <c:v>2869</c:v>
                </c:pt>
                <c:pt idx="554">
                  <c:v>2875</c:v>
                </c:pt>
                <c:pt idx="555">
                  <c:v>2881</c:v>
                </c:pt>
                <c:pt idx="556">
                  <c:v>2890</c:v>
                </c:pt>
                <c:pt idx="557">
                  <c:v>2898</c:v>
                </c:pt>
                <c:pt idx="558">
                  <c:v>2901</c:v>
                </c:pt>
                <c:pt idx="559">
                  <c:v>2910</c:v>
                </c:pt>
                <c:pt idx="560">
                  <c:v>2919</c:v>
                </c:pt>
                <c:pt idx="561">
                  <c:v>2931</c:v>
                </c:pt>
                <c:pt idx="562">
                  <c:v>2939</c:v>
                </c:pt>
                <c:pt idx="563">
                  <c:v>2944</c:v>
                </c:pt>
                <c:pt idx="564">
                  <c:v>2951</c:v>
                </c:pt>
                <c:pt idx="565">
                  <c:v>2961</c:v>
                </c:pt>
                <c:pt idx="566">
                  <c:v>2964</c:v>
                </c:pt>
                <c:pt idx="567">
                  <c:v>2965</c:v>
                </c:pt>
                <c:pt idx="568">
                  <c:v>2972</c:v>
                </c:pt>
                <c:pt idx="569">
                  <c:v>2977</c:v>
                </c:pt>
                <c:pt idx="570">
                  <c:v>2986</c:v>
                </c:pt>
                <c:pt idx="571">
                  <c:v>2994</c:v>
                </c:pt>
                <c:pt idx="572">
                  <c:v>3000</c:v>
                </c:pt>
                <c:pt idx="573">
                  <c:v>3008</c:v>
                </c:pt>
                <c:pt idx="574">
                  <c:v>3012</c:v>
                </c:pt>
                <c:pt idx="575">
                  <c:v>3017</c:v>
                </c:pt>
                <c:pt idx="576">
                  <c:v>3020</c:v>
                </c:pt>
                <c:pt idx="577">
                  <c:v>3023</c:v>
                </c:pt>
                <c:pt idx="578">
                  <c:v>3028</c:v>
                </c:pt>
                <c:pt idx="579">
                  <c:v>3033</c:v>
                </c:pt>
                <c:pt idx="580">
                  <c:v>3040</c:v>
                </c:pt>
                <c:pt idx="581">
                  <c:v>3042</c:v>
                </c:pt>
                <c:pt idx="582">
                  <c:v>3046</c:v>
                </c:pt>
                <c:pt idx="583">
                  <c:v>3048</c:v>
                </c:pt>
                <c:pt idx="584">
                  <c:v>3052</c:v>
                </c:pt>
                <c:pt idx="585">
                  <c:v>3055</c:v>
                </c:pt>
                <c:pt idx="586">
                  <c:v>3058</c:v>
                </c:pt>
                <c:pt idx="587">
                  <c:v>3062</c:v>
                </c:pt>
                <c:pt idx="588">
                  <c:v>3065</c:v>
                </c:pt>
                <c:pt idx="589">
                  <c:v>3071</c:v>
                </c:pt>
                <c:pt idx="590">
                  <c:v>3074</c:v>
                </c:pt>
                <c:pt idx="591">
                  <c:v>3081</c:v>
                </c:pt>
                <c:pt idx="592">
                  <c:v>3087</c:v>
                </c:pt>
                <c:pt idx="593">
                  <c:v>3094</c:v>
                </c:pt>
                <c:pt idx="594">
                  <c:v>3104</c:v>
                </c:pt>
                <c:pt idx="595">
                  <c:v>3110</c:v>
                </c:pt>
                <c:pt idx="596">
                  <c:v>3122</c:v>
                </c:pt>
                <c:pt idx="597">
                  <c:v>3127</c:v>
                </c:pt>
                <c:pt idx="598">
                  <c:v>3130</c:v>
                </c:pt>
                <c:pt idx="599">
                  <c:v>3135</c:v>
                </c:pt>
                <c:pt idx="600">
                  <c:v>3143</c:v>
                </c:pt>
                <c:pt idx="601">
                  <c:v>3150</c:v>
                </c:pt>
                <c:pt idx="602">
                  <c:v>3155</c:v>
                </c:pt>
                <c:pt idx="603">
                  <c:v>3161</c:v>
                </c:pt>
                <c:pt idx="604">
                  <c:v>3166</c:v>
                </c:pt>
                <c:pt idx="605">
                  <c:v>3176</c:v>
                </c:pt>
                <c:pt idx="606">
                  <c:v>3179</c:v>
                </c:pt>
                <c:pt idx="607">
                  <c:v>3191</c:v>
                </c:pt>
                <c:pt idx="608">
                  <c:v>3197</c:v>
                </c:pt>
                <c:pt idx="609">
                  <c:v>3205</c:v>
                </c:pt>
                <c:pt idx="610">
                  <c:v>3210</c:v>
                </c:pt>
                <c:pt idx="611">
                  <c:v>3215</c:v>
                </c:pt>
                <c:pt idx="612">
                  <c:v>3227</c:v>
                </c:pt>
                <c:pt idx="613">
                  <c:v>3234</c:v>
                </c:pt>
                <c:pt idx="614">
                  <c:v>3241</c:v>
                </c:pt>
                <c:pt idx="615">
                  <c:v>3249</c:v>
                </c:pt>
                <c:pt idx="616">
                  <c:v>3256</c:v>
                </c:pt>
                <c:pt idx="617">
                  <c:v>3263</c:v>
                </c:pt>
                <c:pt idx="618">
                  <c:v>3270</c:v>
                </c:pt>
                <c:pt idx="619">
                  <c:v>3280</c:v>
                </c:pt>
                <c:pt idx="620">
                  <c:v>3284</c:v>
                </c:pt>
                <c:pt idx="621">
                  <c:v>3289</c:v>
                </c:pt>
                <c:pt idx="622">
                  <c:v>3296</c:v>
                </c:pt>
                <c:pt idx="623">
                  <c:v>3298</c:v>
                </c:pt>
                <c:pt idx="624">
                  <c:v>3304</c:v>
                </c:pt>
                <c:pt idx="625">
                  <c:v>3317</c:v>
                </c:pt>
                <c:pt idx="626">
                  <c:v>3320</c:v>
                </c:pt>
                <c:pt idx="627">
                  <c:v>3327</c:v>
                </c:pt>
                <c:pt idx="628">
                  <c:v>3334</c:v>
                </c:pt>
                <c:pt idx="629">
                  <c:v>3345</c:v>
                </c:pt>
                <c:pt idx="630">
                  <c:v>3349</c:v>
                </c:pt>
                <c:pt idx="631">
                  <c:v>3352</c:v>
                </c:pt>
                <c:pt idx="632">
                  <c:v>3358</c:v>
                </c:pt>
                <c:pt idx="633">
                  <c:v>3363</c:v>
                </c:pt>
                <c:pt idx="634">
                  <c:v>3370</c:v>
                </c:pt>
                <c:pt idx="635">
                  <c:v>3377</c:v>
                </c:pt>
                <c:pt idx="636">
                  <c:v>3377</c:v>
                </c:pt>
                <c:pt idx="637">
                  <c:v>3383</c:v>
                </c:pt>
                <c:pt idx="638">
                  <c:v>3387</c:v>
                </c:pt>
                <c:pt idx="639">
                  <c:v>3391</c:v>
                </c:pt>
                <c:pt idx="640">
                  <c:v>3395</c:v>
                </c:pt>
                <c:pt idx="641">
                  <c:v>3398</c:v>
                </c:pt>
                <c:pt idx="642">
                  <c:v>3406</c:v>
                </c:pt>
                <c:pt idx="643">
                  <c:v>3414</c:v>
                </c:pt>
                <c:pt idx="644">
                  <c:v>3416</c:v>
                </c:pt>
                <c:pt idx="645">
                  <c:v>3418</c:v>
                </c:pt>
                <c:pt idx="646">
                  <c:v>3422</c:v>
                </c:pt>
                <c:pt idx="647">
                  <c:v>3426</c:v>
                </c:pt>
                <c:pt idx="648">
                  <c:v>3428</c:v>
                </c:pt>
                <c:pt idx="649">
                  <c:v>3434</c:v>
                </c:pt>
                <c:pt idx="650">
                  <c:v>3438</c:v>
                </c:pt>
                <c:pt idx="651">
                  <c:v>3441</c:v>
                </c:pt>
                <c:pt idx="652">
                  <c:v>3445</c:v>
                </c:pt>
                <c:pt idx="653">
                  <c:v>3453</c:v>
                </c:pt>
                <c:pt idx="654">
                  <c:v>3458</c:v>
                </c:pt>
                <c:pt idx="655">
                  <c:v>3462</c:v>
                </c:pt>
                <c:pt idx="656">
                  <c:v>3467</c:v>
                </c:pt>
                <c:pt idx="657">
                  <c:v>3470</c:v>
                </c:pt>
                <c:pt idx="658">
                  <c:v>3471</c:v>
                </c:pt>
                <c:pt idx="659">
                  <c:v>3475</c:v>
                </c:pt>
                <c:pt idx="660">
                  <c:v>3476</c:v>
                </c:pt>
                <c:pt idx="661">
                  <c:v>3478</c:v>
                </c:pt>
                <c:pt idx="662">
                  <c:v>3481</c:v>
                </c:pt>
                <c:pt idx="663">
                  <c:v>3481</c:v>
                </c:pt>
                <c:pt idx="664">
                  <c:v>3484</c:v>
                </c:pt>
                <c:pt idx="665">
                  <c:v>3489</c:v>
                </c:pt>
                <c:pt idx="666">
                  <c:v>3492</c:v>
                </c:pt>
                <c:pt idx="667">
                  <c:v>3495</c:v>
                </c:pt>
                <c:pt idx="668">
                  <c:v>3499</c:v>
                </c:pt>
                <c:pt idx="669">
                  <c:v>3499</c:v>
                </c:pt>
                <c:pt idx="670">
                  <c:v>3500</c:v>
                </c:pt>
                <c:pt idx="671">
                  <c:v>3504</c:v>
                </c:pt>
                <c:pt idx="672">
                  <c:v>3510</c:v>
                </c:pt>
                <c:pt idx="673">
                  <c:v>3514</c:v>
                </c:pt>
                <c:pt idx="674">
                  <c:v>3516</c:v>
                </c:pt>
                <c:pt idx="675">
                  <c:v>3517</c:v>
                </c:pt>
                <c:pt idx="676">
                  <c:v>3520</c:v>
                </c:pt>
                <c:pt idx="677">
                  <c:v>3523</c:v>
                </c:pt>
                <c:pt idx="678">
                  <c:v>3527</c:v>
                </c:pt>
                <c:pt idx="679">
                  <c:v>3535</c:v>
                </c:pt>
                <c:pt idx="680">
                  <c:v>3537</c:v>
                </c:pt>
                <c:pt idx="681">
                  <c:v>3538</c:v>
                </c:pt>
                <c:pt idx="682">
                  <c:v>3548</c:v>
                </c:pt>
                <c:pt idx="683">
                  <c:v>3556</c:v>
                </c:pt>
                <c:pt idx="684">
                  <c:v>3558</c:v>
                </c:pt>
                <c:pt idx="685">
                  <c:v>3562</c:v>
                </c:pt>
                <c:pt idx="686">
                  <c:v>3568</c:v>
                </c:pt>
                <c:pt idx="687">
                  <c:v>3572</c:v>
                </c:pt>
                <c:pt idx="688">
                  <c:v>3575</c:v>
                </c:pt>
                <c:pt idx="689">
                  <c:v>3580</c:v>
                </c:pt>
                <c:pt idx="690">
                  <c:v>3583</c:v>
                </c:pt>
                <c:pt idx="691">
                  <c:v>3588</c:v>
                </c:pt>
                <c:pt idx="692">
                  <c:v>3594</c:v>
                </c:pt>
                <c:pt idx="693">
                  <c:v>3599</c:v>
                </c:pt>
                <c:pt idx="694">
                  <c:v>3604</c:v>
                </c:pt>
                <c:pt idx="695">
                  <c:v>3606</c:v>
                </c:pt>
                <c:pt idx="696">
                  <c:v>3606</c:v>
                </c:pt>
                <c:pt idx="697">
                  <c:v>3612</c:v>
                </c:pt>
                <c:pt idx="698">
                  <c:v>3615</c:v>
                </c:pt>
                <c:pt idx="699">
                  <c:v>3619</c:v>
                </c:pt>
                <c:pt idx="700">
                  <c:v>3620</c:v>
                </c:pt>
                <c:pt idx="701">
                  <c:v>3621</c:v>
                </c:pt>
                <c:pt idx="702">
                  <c:v>3629</c:v>
                </c:pt>
                <c:pt idx="703">
                  <c:v>3632</c:v>
                </c:pt>
                <c:pt idx="704">
                  <c:v>3632</c:v>
                </c:pt>
                <c:pt idx="705">
                  <c:v>3632</c:v>
                </c:pt>
                <c:pt idx="706">
                  <c:v>3633</c:v>
                </c:pt>
                <c:pt idx="707">
                  <c:v>3637</c:v>
                </c:pt>
                <c:pt idx="708">
                  <c:v>3639</c:v>
                </c:pt>
                <c:pt idx="709">
                  <c:v>3644</c:v>
                </c:pt>
                <c:pt idx="710">
                  <c:v>3648</c:v>
                </c:pt>
                <c:pt idx="711">
                  <c:v>3650</c:v>
                </c:pt>
                <c:pt idx="712">
                  <c:v>3653</c:v>
                </c:pt>
                <c:pt idx="713">
                  <c:v>3656</c:v>
                </c:pt>
                <c:pt idx="714">
                  <c:v>3657</c:v>
                </c:pt>
                <c:pt idx="715">
                  <c:v>3659</c:v>
                </c:pt>
                <c:pt idx="716">
                  <c:v>3661</c:v>
                </c:pt>
                <c:pt idx="717">
                  <c:v>3666</c:v>
                </c:pt>
                <c:pt idx="718">
                  <c:v>3668</c:v>
                </c:pt>
                <c:pt idx="719">
                  <c:v>3672</c:v>
                </c:pt>
                <c:pt idx="720">
                  <c:v>3678</c:v>
                </c:pt>
                <c:pt idx="721">
                  <c:v>3684</c:v>
                </c:pt>
                <c:pt idx="722">
                  <c:v>3687</c:v>
                </c:pt>
                <c:pt idx="723">
                  <c:v>3691</c:v>
                </c:pt>
                <c:pt idx="724">
                  <c:v>3693</c:v>
                </c:pt>
                <c:pt idx="725">
                  <c:v>3697</c:v>
                </c:pt>
                <c:pt idx="726">
                  <c:v>3703</c:v>
                </c:pt>
                <c:pt idx="727">
                  <c:v>3705</c:v>
                </c:pt>
                <c:pt idx="728">
                  <c:v>3708</c:v>
                </c:pt>
                <c:pt idx="729">
                  <c:v>3710</c:v>
                </c:pt>
                <c:pt idx="730">
                  <c:v>3712</c:v>
                </c:pt>
                <c:pt idx="731">
                  <c:v>3716</c:v>
                </c:pt>
                <c:pt idx="732">
                  <c:v>3717</c:v>
                </c:pt>
                <c:pt idx="733">
                  <c:v>3720</c:v>
                </c:pt>
                <c:pt idx="734">
                  <c:v>3723</c:v>
                </c:pt>
                <c:pt idx="735">
                  <c:v>3725</c:v>
                </c:pt>
                <c:pt idx="736">
                  <c:v>3726</c:v>
                </c:pt>
                <c:pt idx="737">
                  <c:v>3726</c:v>
                </c:pt>
                <c:pt idx="738">
                  <c:v>3726</c:v>
                </c:pt>
                <c:pt idx="739">
                  <c:v>3727</c:v>
                </c:pt>
                <c:pt idx="740">
                  <c:v>3730</c:v>
                </c:pt>
                <c:pt idx="741">
                  <c:v>3732</c:v>
                </c:pt>
                <c:pt idx="742">
                  <c:v>3733</c:v>
                </c:pt>
                <c:pt idx="743">
                  <c:v>3734</c:v>
                </c:pt>
                <c:pt idx="744">
                  <c:v>3737</c:v>
                </c:pt>
                <c:pt idx="745">
                  <c:v>3743</c:v>
                </c:pt>
                <c:pt idx="746">
                  <c:v>3745</c:v>
                </c:pt>
                <c:pt idx="747">
                  <c:v>3750</c:v>
                </c:pt>
                <c:pt idx="748">
                  <c:v>3752</c:v>
                </c:pt>
                <c:pt idx="749">
                  <c:v>3756</c:v>
                </c:pt>
                <c:pt idx="750">
                  <c:v>3757</c:v>
                </c:pt>
                <c:pt idx="751">
                  <c:v>3761</c:v>
                </c:pt>
                <c:pt idx="752">
                  <c:v>3763</c:v>
                </c:pt>
                <c:pt idx="753">
                  <c:v>3764</c:v>
                </c:pt>
                <c:pt idx="754">
                  <c:v>3771</c:v>
                </c:pt>
                <c:pt idx="755">
                  <c:v>3774</c:v>
                </c:pt>
                <c:pt idx="756">
                  <c:v>3778</c:v>
                </c:pt>
                <c:pt idx="757">
                  <c:v>3783</c:v>
                </c:pt>
                <c:pt idx="758">
                  <c:v>3784</c:v>
                </c:pt>
                <c:pt idx="759">
                  <c:v>3785</c:v>
                </c:pt>
                <c:pt idx="760">
                  <c:v>3792</c:v>
                </c:pt>
                <c:pt idx="761">
                  <c:v>3797</c:v>
                </c:pt>
                <c:pt idx="762">
                  <c:v>3798</c:v>
                </c:pt>
                <c:pt idx="763">
                  <c:v>3802</c:v>
                </c:pt>
                <c:pt idx="764">
                  <c:v>3804</c:v>
                </c:pt>
                <c:pt idx="765">
                  <c:v>3806</c:v>
                </c:pt>
                <c:pt idx="766">
                  <c:v>3806</c:v>
                </c:pt>
                <c:pt idx="767">
                  <c:v>3810</c:v>
                </c:pt>
                <c:pt idx="768">
                  <c:v>3812</c:v>
                </c:pt>
                <c:pt idx="769">
                  <c:v>3818</c:v>
                </c:pt>
                <c:pt idx="770">
                  <c:v>3820</c:v>
                </c:pt>
                <c:pt idx="771">
                  <c:v>3822</c:v>
                </c:pt>
                <c:pt idx="772">
                  <c:v>3823</c:v>
                </c:pt>
                <c:pt idx="773">
                  <c:v>3826</c:v>
                </c:pt>
                <c:pt idx="774">
                  <c:v>3828</c:v>
                </c:pt>
                <c:pt idx="775">
                  <c:v>3830</c:v>
                </c:pt>
                <c:pt idx="776">
                  <c:v>3833</c:v>
                </c:pt>
                <c:pt idx="777">
                  <c:v>3837</c:v>
                </c:pt>
                <c:pt idx="778">
                  <c:v>3841</c:v>
                </c:pt>
                <c:pt idx="779">
                  <c:v>3841</c:v>
                </c:pt>
                <c:pt idx="780">
                  <c:v>3844</c:v>
                </c:pt>
                <c:pt idx="781">
                  <c:v>3848</c:v>
                </c:pt>
                <c:pt idx="782">
                  <c:v>3849</c:v>
                </c:pt>
                <c:pt idx="783">
                  <c:v>3849</c:v>
                </c:pt>
                <c:pt idx="784">
                  <c:v>3854</c:v>
                </c:pt>
                <c:pt idx="785">
                  <c:v>3854</c:v>
                </c:pt>
                <c:pt idx="786">
                  <c:v>3857</c:v>
                </c:pt>
                <c:pt idx="787">
                  <c:v>3858</c:v>
                </c:pt>
                <c:pt idx="788">
                  <c:v>3860</c:v>
                </c:pt>
                <c:pt idx="789">
                  <c:v>3862</c:v>
                </c:pt>
                <c:pt idx="790">
                  <c:v>3863</c:v>
                </c:pt>
                <c:pt idx="791">
                  <c:v>3863</c:v>
                </c:pt>
                <c:pt idx="792">
                  <c:v>3864</c:v>
                </c:pt>
                <c:pt idx="793">
                  <c:v>3864</c:v>
                </c:pt>
                <c:pt idx="794">
                  <c:v>3865</c:v>
                </c:pt>
                <c:pt idx="795">
                  <c:v>3867</c:v>
                </c:pt>
                <c:pt idx="796">
                  <c:v>3867</c:v>
                </c:pt>
                <c:pt idx="797">
                  <c:v>3868</c:v>
                </c:pt>
                <c:pt idx="798">
                  <c:v>3869</c:v>
                </c:pt>
                <c:pt idx="799">
                  <c:v>3870</c:v>
                </c:pt>
                <c:pt idx="800">
                  <c:v>3872</c:v>
                </c:pt>
                <c:pt idx="801">
                  <c:v>3873</c:v>
                </c:pt>
                <c:pt idx="802">
                  <c:v>3873</c:v>
                </c:pt>
                <c:pt idx="803">
                  <c:v>3874</c:v>
                </c:pt>
                <c:pt idx="804">
                  <c:v>3875</c:v>
                </c:pt>
                <c:pt idx="805">
                  <c:v>3875</c:v>
                </c:pt>
                <c:pt idx="806">
                  <c:v>3875</c:v>
                </c:pt>
                <c:pt idx="807">
                  <c:v>3876</c:v>
                </c:pt>
                <c:pt idx="808">
                  <c:v>3877</c:v>
                </c:pt>
                <c:pt idx="809">
                  <c:v>3878</c:v>
                </c:pt>
                <c:pt idx="810">
                  <c:v>3881</c:v>
                </c:pt>
                <c:pt idx="811">
                  <c:v>3883</c:v>
                </c:pt>
                <c:pt idx="812">
                  <c:v>3885</c:v>
                </c:pt>
                <c:pt idx="813">
                  <c:v>3885</c:v>
                </c:pt>
                <c:pt idx="814">
                  <c:v>3885</c:v>
                </c:pt>
                <c:pt idx="815">
                  <c:v>3885</c:v>
                </c:pt>
                <c:pt idx="816">
                  <c:v>3885</c:v>
                </c:pt>
                <c:pt idx="817">
                  <c:v>3886</c:v>
                </c:pt>
                <c:pt idx="818">
                  <c:v>3886</c:v>
                </c:pt>
                <c:pt idx="819">
                  <c:v>3887</c:v>
                </c:pt>
                <c:pt idx="820">
                  <c:v>3888</c:v>
                </c:pt>
                <c:pt idx="821">
                  <c:v>3889</c:v>
                </c:pt>
                <c:pt idx="822">
                  <c:v>3889</c:v>
                </c:pt>
                <c:pt idx="823">
                  <c:v>3890</c:v>
                </c:pt>
                <c:pt idx="824">
                  <c:v>3891</c:v>
                </c:pt>
                <c:pt idx="825">
                  <c:v>3891</c:v>
                </c:pt>
                <c:pt idx="826">
                  <c:v>3892</c:v>
                </c:pt>
                <c:pt idx="827">
                  <c:v>3892</c:v>
                </c:pt>
                <c:pt idx="828">
                  <c:v>3892</c:v>
                </c:pt>
                <c:pt idx="829">
                  <c:v>3892</c:v>
                </c:pt>
                <c:pt idx="830">
                  <c:v>3893</c:v>
                </c:pt>
                <c:pt idx="831">
                  <c:v>3893</c:v>
                </c:pt>
                <c:pt idx="832">
                  <c:v>3894</c:v>
                </c:pt>
                <c:pt idx="833">
                  <c:v>3894</c:v>
                </c:pt>
                <c:pt idx="834">
                  <c:v>3895</c:v>
                </c:pt>
                <c:pt idx="835">
                  <c:v>3897</c:v>
                </c:pt>
                <c:pt idx="836">
                  <c:v>3897</c:v>
                </c:pt>
                <c:pt idx="837">
                  <c:v>3897</c:v>
                </c:pt>
                <c:pt idx="838">
                  <c:v>3897</c:v>
                </c:pt>
                <c:pt idx="839">
                  <c:v>3898</c:v>
                </c:pt>
                <c:pt idx="840">
                  <c:v>3898</c:v>
                </c:pt>
                <c:pt idx="841">
                  <c:v>3898</c:v>
                </c:pt>
                <c:pt idx="842">
                  <c:v>3899</c:v>
                </c:pt>
                <c:pt idx="843">
                  <c:v>3900</c:v>
                </c:pt>
                <c:pt idx="844">
                  <c:v>3901</c:v>
                </c:pt>
                <c:pt idx="845">
                  <c:v>3901</c:v>
                </c:pt>
                <c:pt idx="846">
                  <c:v>3902</c:v>
                </c:pt>
                <c:pt idx="847">
                  <c:v>3904</c:v>
                </c:pt>
                <c:pt idx="848">
                  <c:v>3908</c:v>
                </c:pt>
                <c:pt idx="849">
                  <c:v>3910</c:v>
                </c:pt>
                <c:pt idx="850">
                  <c:v>3914</c:v>
                </c:pt>
                <c:pt idx="851">
                  <c:v>3915</c:v>
                </c:pt>
                <c:pt idx="852">
                  <c:v>3915</c:v>
                </c:pt>
                <c:pt idx="853">
                  <c:v>3916</c:v>
                </c:pt>
                <c:pt idx="854">
                  <c:v>3919</c:v>
                </c:pt>
                <c:pt idx="855">
                  <c:v>3919</c:v>
                </c:pt>
                <c:pt idx="856">
                  <c:v>3921</c:v>
                </c:pt>
                <c:pt idx="857">
                  <c:v>3924</c:v>
                </c:pt>
                <c:pt idx="858">
                  <c:v>3929</c:v>
                </c:pt>
                <c:pt idx="859">
                  <c:v>3934</c:v>
                </c:pt>
                <c:pt idx="860">
                  <c:v>3937</c:v>
                </c:pt>
                <c:pt idx="861">
                  <c:v>3939</c:v>
                </c:pt>
                <c:pt idx="862">
                  <c:v>3940</c:v>
                </c:pt>
                <c:pt idx="863">
                  <c:v>3947</c:v>
                </c:pt>
                <c:pt idx="864">
                  <c:v>3949</c:v>
                </c:pt>
                <c:pt idx="865">
                  <c:v>3954</c:v>
                </c:pt>
                <c:pt idx="866">
                  <c:v>3956</c:v>
                </c:pt>
                <c:pt idx="867">
                  <c:v>3956</c:v>
                </c:pt>
                <c:pt idx="868">
                  <c:v>3957</c:v>
                </c:pt>
                <c:pt idx="869">
                  <c:v>3958</c:v>
                </c:pt>
                <c:pt idx="870">
                  <c:v>3961</c:v>
                </c:pt>
                <c:pt idx="871">
                  <c:v>3963</c:v>
                </c:pt>
                <c:pt idx="872">
                  <c:v>3964</c:v>
                </c:pt>
                <c:pt idx="873">
                  <c:v>3967</c:v>
                </c:pt>
                <c:pt idx="874">
                  <c:v>3972</c:v>
                </c:pt>
                <c:pt idx="875">
                  <c:v>3973</c:v>
                </c:pt>
                <c:pt idx="876">
                  <c:v>3975</c:v>
                </c:pt>
                <c:pt idx="877">
                  <c:v>3977</c:v>
                </c:pt>
                <c:pt idx="878">
                  <c:v>3978</c:v>
                </c:pt>
                <c:pt idx="879">
                  <c:v>3978</c:v>
                </c:pt>
                <c:pt idx="880">
                  <c:v>3981</c:v>
                </c:pt>
                <c:pt idx="881">
                  <c:v>3982</c:v>
                </c:pt>
                <c:pt idx="882">
                  <c:v>3983</c:v>
                </c:pt>
                <c:pt idx="883">
                  <c:v>3987</c:v>
                </c:pt>
                <c:pt idx="884">
                  <c:v>3987</c:v>
                </c:pt>
                <c:pt idx="885">
                  <c:v>3987</c:v>
                </c:pt>
                <c:pt idx="886">
                  <c:v>3988</c:v>
                </c:pt>
                <c:pt idx="887">
                  <c:v>3989</c:v>
                </c:pt>
                <c:pt idx="888">
                  <c:v>3989</c:v>
                </c:pt>
                <c:pt idx="889">
                  <c:v>3989</c:v>
                </c:pt>
                <c:pt idx="890">
                  <c:v>3990</c:v>
                </c:pt>
                <c:pt idx="891">
                  <c:v>3991</c:v>
                </c:pt>
                <c:pt idx="892">
                  <c:v>3993</c:v>
                </c:pt>
                <c:pt idx="893">
                  <c:v>3993</c:v>
                </c:pt>
                <c:pt idx="894">
                  <c:v>3993</c:v>
                </c:pt>
                <c:pt idx="895">
                  <c:v>3994</c:v>
                </c:pt>
                <c:pt idx="896">
                  <c:v>3995</c:v>
                </c:pt>
                <c:pt idx="897">
                  <c:v>3996</c:v>
                </c:pt>
                <c:pt idx="898">
                  <c:v>3996</c:v>
                </c:pt>
                <c:pt idx="899">
                  <c:v>3996</c:v>
                </c:pt>
                <c:pt idx="900">
                  <c:v>3997</c:v>
                </c:pt>
                <c:pt idx="901">
                  <c:v>3997</c:v>
                </c:pt>
                <c:pt idx="902">
                  <c:v>3998</c:v>
                </c:pt>
                <c:pt idx="903">
                  <c:v>3999</c:v>
                </c:pt>
                <c:pt idx="904">
                  <c:v>4000</c:v>
                </c:pt>
                <c:pt idx="905">
                  <c:v>4002</c:v>
                </c:pt>
                <c:pt idx="906">
                  <c:v>4002</c:v>
                </c:pt>
                <c:pt idx="907">
                  <c:v>4003</c:v>
                </c:pt>
                <c:pt idx="908">
                  <c:v>4004</c:v>
                </c:pt>
                <c:pt idx="909">
                  <c:v>4004</c:v>
                </c:pt>
                <c:pt idx="910">
                  <c:v>4004</c:v>
                </c:pt>
                <c:pt idx="911">
                  <c:v>4005</c:v>
                </c:pt>
                <c:pt idx="912">
                  <c:v>4006</c:v>
                </c:pt>
                <c:pt idx="913">
                  <c:v>4006</c:v>
                </c:pt>
                <c:pt idx="914">
                  <c:v>4006</c:v>
                </c:pt>
                <c:pt idx="915">
                  <c:v>4006</c:v>
                </c:pt>
                <c:pt idx="916">
                  <c:v>4006</c:v>
                </c:pt>
                <c:pt idx="917">
                  <c:v>4006</c:v>
                </c:pt>
                <c:pt idx="918">
                  <c:v>4006</c:v>
                </c:pt>
                <c:pt idx="919">
                  <c:v>4007</c:v>
                </c:pt>
                <c:pt idx="920">
                  <c:v>4009</c:v>
                </c:pt>
                <c:pt idx="921">
                  <c:v>4011</c:v>
                </c:pt>
                <c:pt idx="922">
                  <c:v>4012</c:v>
                </c:pt>
                <c:pt idx="923">
                  <c:v>4013</c:v>
                </c:pt>
                <c:pt idx="924">
                  <c:v>4013</c:v>
                </c:pt>
                <c:pt idx="925">
                  <c:v>4013</c:v>
                </c:pt>
                <c:pt idx="926">
                  <c:v>4013</c:v>
                </c:pt>
                <c:pt idx="927">
                  <c:v>4014</c:v>
                </c:pt>
                <c:pt idx="928">
                  <c:v>4016</c:v>
                </c:pt>
                <c:pt idx="929">
                  <c:v>4016</c:v>
                </c:pt>
                <c:pt idx="930">
                  <c:v>4018</c:v>
                </c:pt>
                <c:pt idx="931">
                  <c:v>4018</c:v>
                </c:pt>
                <c:pt idx="932">
                  <c:v>4018</c:v>
                </c:pt>
                <c:pt idx="933">
                  <c:v>4018</c:v>
                </c:pt>
                <c:pt idx="934">
                  <c:v>4018</c:v>
                </c:pt>
                <c:pt idx="935">
                  <c:v>4018</c:v>
                </c:pt>
                <c:pt idx="936">
                  <c:v>4018</c:v>
                </c:pt>
                <c:pt idx="937">
                  <c:v>4018</c:v>
                </c:pt>
                <c:pt idx="938">
                  <c:v>4018</c:v>
                </c:pt>
                <c:pt idx="939">
                  <c:v>4020</c:v>
                </c:pt>
                <c:pt idx="940">
                  <c:v>4021</c:v>
                </c:pt>
                <c:pt idx="941">
                  <c:v>4023</c:v>
                </c:pt>
                <c:pt idx="942">
                  <c:v>4025</c:v>
                </c:pt>
                <c:pt idx="943">
                  <c:v>4028</c:v>
                </c:pt>
                <c:pt idx="944">
                  <c:v>4031</c:v>
                </c:pt>
                <c:pt idx="945">
                  <c:v>4032</c:v>
                </c:pt>
                <c:pt idx="946">
                  <c:v>4033</c:v>
                </c:pt>
                <c:pt idx="947">
                  <c:v>4033</c:v>
                </c:pt>
                <c:pt idx="948">
                  <c:v>4033</c:v>
                </c:pt>
                <c:pt idx="949">
                  <c:v>4033</c:v>
                </c:pt>
                <c:pt idx="950">
                  <c:v>4034</c:v>
                </c:pt>
                <c:pt idx="951">
                  <c:v>4034</c:v>
                </c:pt>
                <c:pt idx="952">
                  <c:v>4039</c:v>
                </c:pt>
                <c:pt idx="953">
                  <c:v>4041</c:v>
                </c:pt>
                <c:pt idx="954">
                  <c:v>4041</c:v>
                </c:pt>
                <c:pt idx="955">
                  <c:v>4041</c:v>
                </c:pt>
                <c:pt idx="956">
                  <c:v>4043</c:v>
                </c:pt>
                <c:pt idx="957">
                  <c:v>4043</c:v>
                </c:pt>
                <c:pt idx="958">
                  <c:v>4043</c:v>
                </c:pt>
                <c:pt idx="959">
                  <c:v>4044</c:v>
                </c:pt>
                <c:pt idx="960">
                  <c:v>4045</c:v>
                </c:pt>
                <c:pt idx="961">
                  <c:v>4048</c:v>
                </c:pt>
                <c:pt idx="962">
                  <c:v>4049</c:v>
                </c:pt>
                <c:pt idx="963">
                  <c:v>4050</c:v>
                </c:pt>
                <c:pt idx="964">
                  <c:v>4051</c:v>
                </c:pt>
                <c:pt idx="965">
                  <c:v>4052</c:v>
                </c:pt>
                <c:pt idx="966">
                  <c:v>4055</c:v>
                </c:pt>
                <c:pt idx="967">
                  <c:v>4055</c:v>
                </c:pt>
                <c:pt idx="968">
                  <c:v>4060</c:v>
                </c:pt>
                <c:pt idx="969">
                  <c:v>4060</c:v>
                </c:pt>
                <c:pt idx="970">
                  <c:v>4063</c:v>
                </c:pt>
                <c:pt idx="971">
                  <c:v>4063</c:v>
                </c:pt>
                <c:pt idx="972">
                  <c:v>4064</c:v>
                </c:pt>
                <c:pt idx="973">
                  <c:v>4064</c:v>
                </c:pt>
                <c:pt idx="974">
                  <c:v>4065</c:v>
                </c:pt>
                <c:pt idx="975">
                  <c:v>4066</c:v>
                </c:pt>
                <c:pt idx="976">
                  <c:v>4067</c:v>
                </c:pt>
                <c:pt idx="977">
                  <c:v>4069</c:v>
                </c:pt>
                <c:pt idx="978">
                  <c:v>4072</c:v>
                </c:pt>
                <c:pt idx="979">
                  <c:v>4075</c:v>
                </c:pt>
                <c:pt idx="980">
                  <c:v>4075</c:v>
                </c:pt>
                <c:pt idx="981">
                  <c:v>4076</c:v>
                </c:pt>
                <c:pt idx="982">
                  <c:v>4076</c:v>
                </c:pt>
                <c:pt idx="983">
                  <c:v>4077</c:v>
                </c:pt>
                <c:pt idx="984">
                  <c:v>4077</c:v>
                </c:pt>
                <c:pt idx="985">
                  <c:v>4077</c:v>
                </c:pt>
                <c:pt idx="986">
                  <c:v>4077</c:v>
                </c:pt>
                <c:pt idx="987">
                  <c:v>4080</c:v>
                </c:pt>
                <c:pt idx="988">
                  <c:v>4080</c:v>
                </c:pt>
                <c:pt idx="989">
                  <c:v>4081</c:v>
                </c:pt>
                <c:pt idx="990">
                  <c:v>4083</c:v>
                </c:pt>
                <c:pt idx="991">
                  <c:v>4085</c:v>
                </c:pt>
                <c:pt idx="992">
                  <c:v>4085</c:v>
                </c:pt>
                <c:pt idx="993">
                  <c:v>4087</c:v>
                </c:pt>
                <c:pt idx="994">
                  <c:v>4088</c:v>
                </c:pt>
                <c:pt idx="995">
                  <c:v>4090</c:v>
                </c:pt>
                <c:pt idx="996">
                  <c:v>4092</c:v>
                </c:pt>
                <c:pt idx="997">
                  <c:v>4094</c:v>
                </c:pt>
                <c:pt idx="998">
                  <c:v>4096</c:v>
                </c:pt>
                <c:pt idx="999">
                  <c:v>4096</c:v>
                </c:pt>
                <c:pt idx="1000">
                  <c:v>4097</c:v>
                </c:pt>
                <c:pt idx="1001">
                  <c:v>4099</c:v>
                </c:pt>
                <c:pt idx="1002">
                  <c:v>4099</c:v>
                </c:pt>
                <c:pt idx="1003">
                  <c:v>4102</c:v>
                </c:pt>
                <c:pt idx="1004">
                  <c:v>4103</c:v>
                </c:pt>
                <c:pt idx="1005">
                  <c:v>4103</c:v>
                </c:pt>
                <c:pt idx="1006">
                  <c:v>4103</c:v>
                </c:pt>
                <c:pt idx="1007">
                  <c:v>4106</c:v>
                </c:pt>
                <c:pt idx="1008">
                  <c:v>4106</c:v>
                </c:pt>
                <c:pt idx="1009">
                  <c:v>4106</c:v>
                </c:pt>
                <c:pt idx="1010">
                  <c:v>4108</c:v>
                </c:pt>
                <c:pt idx="1011">
                  <c:v>4110</c:v>
                </c:pt>
                <c:pt idx="1012">
                  <c:v>4111</c:v>
                </c:pt>
                <c:pt idx="1013">
                  <c:v>4111</c:v>
                </c:pt>
                <c:pt idx="1014">
                  <c:v>4112</c:v>
                </c:pt>
                <c:pt idx="1015">
                  <c:v>4113</c:v>
                </c:pt>
                <c:pt idx="1016">
                  <c:v>4113</c:v>
                </c:pt>
                <c:pt idx="1017">
                  <c:v>4113</c:v>
                </c:pt>
                <c:pt idx="1018">
                  <c:v>4114</c:v>
                </c:pt>
                <c:pt idx="1019">
                  <c:v>4115</c:v>
                </c:pt>
                <c:pt idx="1020">
                  <c:v>4118</c:v>
                </c:pt>
                <c:pt idx="1021">
                  <c:v>4119</c:v>
                </c:pt>
                <c:pt idx="1022">
                  <c:v>4119</c:v>
                </c:pt>
                <c:pt idx="1023">
                  <c:v>4120</c:v>
                </c:pt>
                <c:pt idx="1024">
                  <c:v>4120</c:v>
                </c:pt>
                <c:pt idx="1025">
                  <c:v>4123</c:v>
                </c:pt>
                <c:pt idx="1026">
                  <c:v>4125</c:v>
                </c:pt>
                <c:pt idx="1027">
                  <c:v>4126</c:v>
                </c:pt>
                <c:pt idx="1028">
                  <c:v>4127</c:v>
                </c:pt>
                <c:pt idx="1029">
                  <c:v>4128</c:v>
                </c:pt>
                <c:pt idx="1030">
                  <c:v>4128</c:v>
                </c:pt>
                <c:pt idx="1031">
                  <c:v>4128</c:v>
                </c:pt>
                <c:pt idx="1032">
                  <c:v>4128</c:v>
                </c:pt>
                <c:pt idx="1033">
                  <c:v>4128</c:v>
                </c:pt>
                <c:pt idx="1034">
                  <c:v>4129</c:v>
                </c:pt>
                <c:pt idx="1035">
                  <c:v>4129</c:v>
                </c:pt>
              </c:numCache>
            </c:numRef>
          </c:val>
          <c:smooth val="0"/>
          <c:extLst>
            <c:ext xmlns:c16="http://schemas.microsoft.com/office/drawing/2014/chart" uri="{C3380CC4-5D6E-409C-BE32-E72D297353CC}">
              <c16:uniqueId val="{00000002-3F13-42A3-9FE6-3013DC8E6A6B}"/>
            </c:ext>
          </c:extLst>
        </c:ser>
        <c:ser>
          <c:idx val="2"/>
          <c:order val="2"/>
          <c:tx>
            <c:strRef>
              <c:f>'T2'!$D$3</c:f>
              <c:strCache>
                <c:ptCount val="1"/>
                <c:pt idx="0">
                  <c:v>Cumulative excess deaths</c:v>
                </c:pt>
              </c:strCache>
            </c:strRef>
          </c:tx>
          <c:spPr>
            <a:ln w="25400" cap="rnd">
              <a:solidFill>
                <a:srgbClr val="009BD2"/>
              </a:solidFill>
              <a:round/>
            </a:ln>
            <a:effectLst/>
          </c:spPr>
          <c:marker>
            <c:symbol val="none"/>
          </c:marker>
          <c:cat>
            <c:numRef>
              <c:f>'T2'!$A$4:$A$1039</c:f>
              <c:numCache>
                <c:formatCode>d\-mmm\-yy</c:formatCode>
                <c:ptCount val="1036"/>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pt idx="128">
                  <c:v>44019</c:v>
                </c:pt>
                <c:pt idx="129">
                  <c:v>44020</c:v>
                </c:pt>
                <c:pt idx="130">
                  <c:v>44021</c:v>
                </c:pt>
                <c:pt idx="131">
                  <c:v>44022</c:v>
                </c:pt>
                <c:pt idx="132">
                  <c:v>44023</c:v>
                </c:pt>
                <c:pt idx="133">
                  <c:v>44024</c:v>
                </c:pt>
                <c:pt idx="134">
                  <c:v>44025</c:v>
                </c:pt>
                <c:pt idx="135">
                  <c:v>44026</c:v>
                </c:pt>
                <c:pt idx="136">
                  <c:v>44027</c:v>
                </c:pt>
                <c:pt idx="137">
                  <c:v>44028</c:v>
                </c:pt>
                <c:pt idx="138">
                  <c:v>44029</c:v>
                </c:pt>
                <c:pt idx="139">
                  <c:v>44030</c:v>
                </c:pt>
                <c:pt idx="140">
                  <c:v>44031</c:v>
                </c:pt>
                <c:pt idx="141">
                  <c:v>44032</c:v>
                </c:pt>
                <c:pt idx="142">
                  <c:v>44033</c:v>
                </c:pt>
                <c:pt idx="143">
                  <c:v>44034</c:v>
                </c:pt>
                <c:pt idx="144">
                  <c:v>44035</c:v>
                </c:pt>
                <c:pt idx="145">
                  <c:v>44036</c:v>
                </c:pt>
                <c:pt idx="146">
                  <c:v>44037</c:v>
                </c:pt>
                <c:pt idx="147">
                  <c:v>44038</c:v>
                </c:pt>
                <c:pt idx="148">
                  <c:v>44039</c:v>
                </c:pt>
                <c:pt idx="149">
                  <c:v>44040</c:v>
                </c:pt>
                <c:pt idx="150">
                  <c:v>44041</c:v>
                </c:pt>
                <c:pt idx="151">
                  <c:v>44042</c:v>
                </c:pt>
                <c:pt idx="152">
                  <c:v>44043</c:v>
                </c:pt>
                <c:pt idx="153">
                  <c:v>44044</c:v>
                </c:pt>
                <c:pt idx="154">
                  <c:v>44045</c:v>
                </c:pt>
                <c:pt idx="155">
                  <c:v>44046</c:v>
                </c:pt>
                <c:pt idx="156">
                  <c:v>44047</c:v>
                </c:pt>
                <c:pt idx="157">
                  <c:v>44048</c:v>
                </c:pt>
                <c:pt idx="158">
                  <c:v>44049</c:v>
                </c:pt>
                <c:pt idx="159">
                  <c:v>44050</c:v>
                </c:pt>
                <c:pt idx="160">
                  <c:v>44051</c:v>
                </c:pt>
                <c:pt idx="161">
                  <c:v>44052</c:v>
                </c:pt>
                <c:pt idx="162">
                  <c:v>44053</c:v>
                </c:pt>
                <c:pt idx="163">
                  <c:v>44054</c:v>
                </c:pt>
                <c:pt idx="164">
                  <c:v>44055</c:v>
                </c:pt>
                <c:pt idx="165">
                  <c:v>44056</c:v>
                </c:pt>
                <c:pt idx="166">
                  <c:v>44057</c:v>
                </c:pt>
                <c:pt idx="167">
                  <c:v>44058</c:v>
                </c:pt>
                <c:pt idx="168">
                  <c:v>44059</c:v>
                </c:pt>
                <c:pt idx="169">
                  <c:v>44060</c:v>
                </c:pt>
                <c:pt idx="170">
                  <c:v>44061</c:v>
                </c:pt>
                <c:pt idx="171">
                  <c:v>44062</c:v>
                </c:pt>
                <c:pt idx="172">
                  <c:v>44063</c:v>
                </c:pt>
                <c:pt idx="173">
                  <c:v>44064</c:v>
                </c:pt>
                <c:pt idx="174">
                  <c:v>44065</c:v>
                </c:pt>
                <c:pt idx="175">
                  <c:v>44066</c:v>
                </c:pt>
                <c:pt idx="176">
                  <c:v>44067</c:v>
                </c:pt>
                <c:pt idx="177">
                  <c:v>44068</c:v>
                </c:pt>
                <c:pt idx="178">
                  <c:v>44069</c:v>
                </c:pt>
                <c:pt idx="179">
                  <c:v>44070</c:v>
                </c:pt>
                <c:pt idx="180">
                  <c:v>44071</c:v>
                </c:pt>
                <c:pt idx="181">
                  <c:v>44072</c:v>
                </c:pt>
                <c:pt idx="182">
                  <c:v>44073</c:v>
                </c:pt>
                <c:pt idx="183">
                  <c:v>44074</c:v>
                </c:pt>
                <c:pt idx="184">
                  <c:v>44075</c:v>
                </c:pt>
                <c:pt idx="185">
                  <c:v>44076</c:v>
                </c:pt>
                <c:pt idx="186">
                  <c:v>44077</c:v>
                </c:pt>
                <c:pt idx="187">
                  <c:v>44078</c:v>
                </c:pt>
                <c:pt idx="188">
                  <c:v>44079</c:v>
                </c:pt>
                <c:pt idx="189">
                  <c:v>44080</c:v>
                </c:pt>
                <c:pt idx="190">
                  <c:v>44081</c:v>
                </c:pt>
                <c:pt idx="191">
                  <c:v>44082</c:v>
                </c:pt>
                <c:pt idx="192">
                  <c:v>44083</c:v>
                </c:pt>
                <c:pt idx="193">
                  <c:v>44084</c:v>
                </c:pt>
                <c:pt idx="194">
                  <c:v>44085</c:v>
                </c:pt>
                <c:pt idx="195">
                  <c:v>44086</c:v>
                </c:pt>
                <c:pt idx="196">
                  <c:v>44087</c:v>
                </c:pt>
                <c:pt idx="197">
                  <c:v>44088</c:v>
                </c:pt>
                <c:pt idx="198">
                  <c:v>44089</c:v>
                </c:pt>
                <c:pt idx="199">
                  <c:v>44090</c:v>
                </c:pt>
                <c:pt idx="200">
                  <c:v>44091</c:v>
                </c:pt>
                <c:pt idx="201">
                  <c:v>44092</c:v>
                </c:pt>
                <c:pt idx="202">
                  <c:v>44093</c:v>
                </c:pt>
                <c:pt idx="203">
                  <c:v>44094</c:v>
                </c:pt>
                <c:pt idx="204">
                  <c:v>44095</c:v>
                </c:pt>
                <c:pt idx="205">
                  <c:v>44096</c:v>
                </c:pt>
                <c:pt idx="206">
                  <c:v>44097</c:v>
                </c:pt>
                <c:pt idx="207">
                  <c:v>44098</c:v>
                </c:pt>
                <c:pt idx="208">
                  <c:v>44099</c:v>
                </c:pt>
                <c:pt idx="209">
                  <c:v>44100</c:v>
                </c:pt>
                <c:pt idx="210">
                  <c:v>44101</c:v>
                </c:pt>
                <c:pt idx="211">
                  <c:v>44102</c:v>
                </c:pt>
                <c:pt idx="212">
                  <c:v>44103</c:v>
                </c:pt>
                <c:pt idx="213">
                  <c:v>44104</c:v>
                </c:pt>
                <c:pt idx="214">
                  <c:v>44105</c:v>
                </c:pt>
                <c:pt idx="215">
                  <c:v>44106</c:v>
                </c:pt>
                <c:pt idx="216">
                  <c:v>44107</c:v>
                </c:pt>
                <c:pt idx="217">
                  <c:v>44108</c:v>
                </c:pt>
                <c:pt idx="218">
                  <c:v>44109</c:v>
                </c:pt>
                <c:pt idx="219">
                  <c:v>44110</c:v>
                </c:pt>
                <c:pt idx="220">
                  <c:v>44111</c:v>
                </c:pt>
                <c:pt idx="221">
                  <c:v>44112</c:v>
                </c:pt>
                <c:pt idx="222">
                  <c:v>44113</c:v>
                </c:pt>
                <c:pt idx="223">
                  <c:v>44114</c:v>
                </c:pt>
                <c:pt idx="224">
                  <c:v>44115</c:v>
                </c:pt>
                <c:pt idx="225">
                  <c:v>44116</c:v>
                </c:pt>
                <c:pt idx="226">
                  <c:v>44117</c:v>
                </c:pt>
                <c:pt idx="227">
                  <c:v>44118</c:v>
                </c:pt>
                <c:pt idx="228">
                  <c:v>44119</c:v>
                </c:pt>
                <c:pt idx="229">
                  <c:v>44120</c:v>
                </c:pt>
                <c:pt idx="230">
                  <c:v>44121</c:v>
                </c:pt>
                <c:pt idx="231">
                  <c:v>44122</c:v>
                </c:pt>
                <c:pt idx="232">
                  <c:v>44123</c:v>
                </c:pt>
                <c:pt idx="233">
                  <c:v>44124</c:v>
                </c:pt>
                <c:pt idx="234">
                  <c:v>44125</c:v>
                </c:pt>
                <c:pt idx="235">
                  <c:v>44126</c:v>
                </c:pt>
                <c:pt idx="236">
                  <c:v>44127</c:v>
                </c:pt>
                <c:pt idx="237">
                  <c:v>44128</c:v>
                </c:pt>
                <c:pt idx="238">
                  <c:v>44129</c:v>
                </c:pt>
                <c:pt idx="239">
                  <c:v>44130</c:v>
                </c:pt>
                <c:pt idx="240">
                  <c:v>44131</c:v>
                </c:pt>
                <c:pt idx="241">
                  <c:v>44132</c:v>
                </c:pt>
                <c:pt idx="242">
                  <c:v>44133</c:v>
                </c:pt>
                <c:pt idx="243">
                  <c:v>44134</c:v>
                </c:pt>
                <c:pt idx="244">
                  <c:v>44135</c:v>
                </c:pt>
                <c:pt idx="245">
                  <c:v>44136</c:v>
                </c:pt>
                <c:pt idx="246">
                  <c:v>44137</c:v>
                </c:pt>
                <c:pt idx="247">
                  <c:v>44138</c:v>
                </c:pt>
                <c:pt idx="248">
                  <c:v>44139</c:v>
                </c:pt>
                <c:pt idx="249">
                  <c:v>44140</c:v>
                </c:pt>
                <c:pt idx="250">
                  <c:v>44141</c:v>
                </c:pt>
                <c:pt idx="251">
                  <c:v>44142</c:v>
                </c:pt>
                <c:pt idx="252">
                  <c:v>44143</c:v>
                </c:pt>
                <c:pt idx="253">
                  <c:v>44144</c:v>
                </c:pt>
                <c:pt idx="254">
                  <c:v>44145</c:v>
                </c:pt>
                <c:pt idx="255">
                  <c:v>44146</c:v>
                </c:pt>
                <c:pt idx="256">
                  <c:v>44147</c:v>
                </c:pt>
                <c:pt idx="257">
                  <c:v>44148</c:v>
                </c:pt>
                <c:pt idx="258">
                  <c:v>44149</c:v>
                </c:pt>
                <c:pt idx="259">
                  <c:v>44150</c:v>
                </c:pt>
                <c:pt idx="260">
                  <c:v>44151</c:v>
                </c:pt>
                <c:pt idx="261">
                  <c:v>44152</c:v>
                </c:pt>
                <c:pt idx="262">
                  <c:v>44153</c:v>
                </c:pt>
                <c:pt idx="263">
                  <c:v>44154</c:v>
                </c:pt>
                <c:pt idx="264">
                  <c:v>44155</c:v>
                </c:pt>
                <c:pt idx="265">
                  <c:v>44156</c:v>
                </c:pt>
                <c:pt idx="266">
                  <c:v>44157</c:v>
                </c:pt>
                <c:pt idx="267">
                  <c:v>44158</c:v>
                </c:pt>
                <c:pt idx="268">
                  <c:v>44159</c:v>
                </c:pt>
                <c:pt idx="269">
                  <c:v>44160</c:v>
                </c:pt>
                <c:pt idx="270">
                  <c:v>44161</c:v>
                </c:pt>
                <c:pt idx="271">
                  <c:v>44162</c:v>
                </c:pt>
                <c:pt idx="272">
                  <c:v>44163</c:v>
                </c:pt>
                <c:pt idx="273">
                  <c:v>44164</c:v>
                </c:pt>
                <c:pt idx="274">
                  <c:v>44165</c:v>
                </c:pt>
                <c:pt idx="275">
                  <c:v>44166</c:v>
                </c:pt>
                <c:pt idx="276">
                  <c:v>44167</c:v>
                </c:pt>
                <c:pt idx="277">
                  <c:v>44168</c:v>
                </c:pt>
                <c:pt idx="278">
                  <c:v>44169</c:v>
                </c:pt>
                <c:pt idx="279">
                  <c:v>44170</c:v>
                </c:pt>
                <c:pt idx="280">
                  <c:v>44171</c:v>
                </c:pt>
                <c:pt idx="281">
                  <c:v>44172</c:v>
                </c:pt>
                <c:pt idx="282">
                  <c:v>44173</c:v>
                </c:pt>
                <c:pt idx="283">
                  <c:v>44174</c:v>
                </c:pt>
                <c:pt idx="284">
                  <c:v>44175</c:v>
                </c:pt>
                <c:pt idx="285">
                  <c:v>44176</c:v>
                </c:pt>
                <c:pt idx="286">
                  <c:v>44177</c:v>
                </c:pt>
                <c:pt idx="287">
                  <c:v>44178</c:v>
                </c:pt>
                <c:pt idx="288">
                  <c:v>44179</c:v>
                </c:pt>
                <c:pt idx="289">
                  <c:v>44180</c:v>
                </c:pt>
                <c:pt idx="290">
                  <c:v>44181</c:v>
                </c:pt>
                <c:pt idx="291">
                  <c:v>44182</c:v>
                </c:pt>
                <c:pt idx="292">
                  <c:v>44183</c:v>
                </c:pt>
                <c:pt idx="293">
                  <c:v>44184</c:v>
                </c:pt>
                <c:pt idx="294">
                  <c:v>44185</c:v>
                </c:pt>
                <c:pt idx="295">
                  <c:v>44186</c:v>
                </c:pt>
                <c:pt idx="296">
                  <c:v>44187</c:v>
                </c:pt>
                <c:pt idx="297">
                  <c:v>44188</c:v>
                </c:pt>
                <c:pt idx="298">
                  <c:v>44189</c:v>
                </c:pt>
                <c:pt idx="299">
                  <c:v>44190</c:v>
                </c:pt>
                <c:pt idx="300">
                  <c:v>44191</c:v>
                </c:pt>
                <c:pt idx="301">
                  <c:v>44192</c:v>
                </c:pt>
                <c:pt idx="302">
                  <c:v>44193</c:v>
                </c:pt>
                <c:pt idx="303">
                  <c:v>44194</c:v>
                </c:pt>
                <c:pt idx="304">
                  <c:v>44195</c:v>
                </c:pt>
                <c:pt idx="305">
                  <c:v>44196</c:v>
                </c:pt>
                <c:pt idx="306">
                  <c:v>44197</c:v>
                </c:pt>
                <c:pt idx="307">
                  <c:v>44198</c:v>
                </c:pt>
                <c:pt idx="308">
                  <c:v>44199</c:v>
                </c:pt>
                <c:pt idx="309">
                  <c:v>44200</c:v>
                </c:pt>
                <c:pt idx="310">
                  <c:v>44201</c:v>
                </c:pt>
                <c:pt idx="311">
                  <c:v>44202</c:v>
                </c:pt>
                <c:pt idx="312">
                  <c:v>44203</c:v>
                </c:pt>
                <c:pt idx="313">
                  <c:v>44204</c:v>
                </c:pt>
                <c:pt idx="314">
                  <c:v>44205</c:v>
                </c:pt>
                <c:pt idx="315">
                  <c:v>44206</c:v>
                </c:pt>
                <c:pt idx="316">
                  <c:v>44207</c:v>
                </c:pt>
                <c:pt idx="317">
                  <c:v>44208</c:v>
                </c:pt>
                <c:pt idx="318">
                  <c:v>44209</c:v>
                </c:pt>
                <c:pt idx="319">
                  <c:v>44210</c:v>
                </c:pt>
                <c:pt idx="320">
                  <c:v>44211</c:v>
                </c:pt>
                <c:pt idx="321">
                  <c:v>44212</c:v>
                </c:pt>
                <c:pt idx="322">
                  <c:v>44213</c:v>
                </c:pt>
                <c:pt idx="323">
                  <c:v>44214</c:v>
                </c:pt>
                <c:pt idx="324">
                  <c:v>44215</c:v>
                </c:pt>
                <c:pt idx="325">
                  <c:v>44216</c:v>
                </c:pt>
                <c:pt idx="326">
                  <c:v>44217</c:v>
                </c:pt>
                <c:pt idx="327">
                  <c:v>44218</c:v>
                </c:pt>
                <c:pt idx="328">
                  <c:v>44219</c:v>
                </c:pt>
                <c:pt idx="329">
                  <c:v>44220</c:v>
                </c:pt>
                <c:pt idx="330">
                  <c:v>44221</c:v>
                </c:pt>
                <c:pt idx="331">
                  <c:v>44222</c:v>
                </c:pt>
                <c:pt idx="332">
                  <c:v>44223</c:v>
                </c:pt>
                <c:pt idx="333">
                  <c:v>44224</c:v>
                </c:pt>
                <c:pt idx="334">
                  <c:v>44225</c:v>
                </c:pt>
                <c:pt idx="335">
                  <c:v>44226</c:v>
                </c:pt>
                <c:pt idx="336">
                  <c:v>44227</c:v>
                </c:pt>
                <c:pt idx="337">
                  <c:v>44228</c:v>
                </c:pt>
                <c:pt idx="338">
                  <c:v>44229</c:v>
                </c:pt>
                <c:pt idx="339">
                  <c:v>44230</c:v>
                </c:pt>
                <c:pt idx="340">
                  <c:v>44231</c:v>
                </c:pt>
                <c:pt idx="341">
                  <c:v>44232</c:v>
                </c:pt>
                <c:pt idx="342">
                  <c:v>44233</c:v>
                </c:pt>
                <c:pt idx="343">
                  <c:v>44234</c:v>
                </c:pt>
                <c:pt idx="344">
                  <c:v>44235</c:v>
                </c:pt>
                <c:pt idx="345">
                  <c:v>44236</c:v>
                </c:pt>
                <c:pt idx="346">
                  <c:v>44237</c:v>
                </c:pt>
                <c:pt idx="347">
                  <c:v>44238</c:v>
                </c:pt>
                <c:pt idx="348">
                  <c:v>44239</c:v>
                </c:pt>
                <c:pt idx="349">
                  <c:v>44240</c:v>
                </c:pt>
                <c:pt idx="350">
                  <c:v>44241</c:v>
                </c:pt>
                <c:pt idx="351">
                  <c:v>44242</c:v>
                </c:pt>
                <c:pt idx="352">
                  <c:v>44243</c:v>
                </c:pt>
                <c:pt idx="353">
                  <c:v>44244</c:v>
                </c:pt>
                <c:pt idx="354">
                  <c:v>44245</c:v>
                </c:pt>
                <c:pt idx="355">
                  <c:v>44246</c:v>
                </c:pt>
                <c:pt idx="356">
                  <c:v>44247</c:v>
                </c:pt>
                <c:pt idx="357">
                  <c:v>44248</c:v>
                </c:pt>
                <c:pt idx="358">
                  <c:v>44249</c:v>
                </c:pt>
                <c:pt idx="359">
                  <c:v>44250</c:v>
                </c:pt>
                <c:pt idx="360">
                  <c:v>44251</c:v>
                </c:pt>
                <c:pt idx="361">
                  <c:v>44252</c:v>
                </c:pt>
                <c:pt idx="362">
                  <c:v>44253</c:v>
                </c:pt>
                <c:pt idx="363">
                  <c:v>44254</c:v>
                </c:pt>
                <c:pt idx="364">
                  <c:v>44255</c:v>
                </c:pt>
                <c:pt idx="365">
                  <c:v>44256</c:v>
                </c:pt>
                <c:pt idx="366">
                  <c:v>44257</c:v>
                </c:pt>
                <c:pt idx="367">
                  <c:v>44258</c:v>
                </c:pt>
                <c:pt idx="368">
                  <c:v>44259</c:v>
                </c:pt>
                <c:pt idx="369">
                  <c:v>44260</c:v>
                </c:pt>
                <c:pt idx="370">
                  <c:v>44261</c:v>
                </c:pt>
                <c:pt idx="371">
                  <c:v>44262</c:v>
                </c:pt>
                <c:pt idx="372">
                  <c:v>44263</c:v>
                </c:pt>
                <c:pt idx="373">
                  <c:v>44264</c:v>
                </c:pt>
                <c:pt idx="374">
                  <c:v>44265</c:v>
                </c:pt>
                <c:pt idx="375">
                  <c:v>44266</c:v>
                </c:pt>
                <c:pt idx="376">
                  <c:v>44267</c:v>
                </c:pt>
                <c:pt idx="377">
                  <c:v>44268</c:v>
                </c:pt>
                <c:pt idx="378">
                  <c:v>44269</c:v>
                </c:pt>
                <c:pt idx="379">
                  <c:v>44270</c:v>
                </c:pt>
                <c:pt idx="380">
                  <c:v>44271</c:v>
                </c:pt>
                <c:pt idx="381">
                  <c:v>44272</c:v>
                </c:pt>
                <c:pt idx="382">
                  <c:v>44273</c:v>
                </c:pt>
                <c:pt idx="383">
                  <c:v>44274</c:v>
                </c:pt>
                <c:pt idx="384">
                  <c:v>44275</c:v>
                </c:pt>
                <c:pt idx="385">
                  <c:v>44276</c:v>
                </c:pt>
                <c:pt idx="386">
                  <c:v>44277</c:v>
                </c:pt>
                <c:pt idx="387">
                  <c:v>44278</c:v>
                </c:pt>
                <c:pt idx="388">
                  <c:v>44279</c:v>
                </c:pt>
                <c:pt idx="389">
                  <c:v>44280</c:v>
                </c:pt>
                <c:pt idx="390">
                  <c:v>44281</c:v>
                </c:pt>
                <c:pt idx="391">
                  <c:v>44282</c:v>
                </c:pt>
                <c:pt idx="392">
                  <c:v>44283</c:v>
                </c:pt>
                <c:pt idx="393">
                  <c:v>44284</c:v>
                </c:pt>
                <c:pt idx="394">
                  <c:v>44285</c:v>
                </c:pt>
                <c:pt idx="395">
                  <c:v>44286</c:v>
                </c:pt>
                <c:pt idx="396">
                  <c:v>44287</c:v>
                </c:pt>
                <c:pt idx="397">
                  <c:v>44288</c:v>
                </c:pt>
                <c:pt idx="398">
                  <c:v>44289</c:v>
                </c:pt>
                <c:pt idx="399">
                  <c:v>44290</c:v>
                </c:pt>
                <c:pt idx="400">
                  <c:v>44291</c:v>
                </c:pt>
                <c:pt idx="401">
                  <c:v>44292</c:v>
                </c:pt>
                <c:pt idx="402">
                  <c:v>44293</c:v>
                </c:pt>
                <c:pt idx="403">
                  <c:v>44294</c:v>
                </c:pt>
                <c:pt idx="404">
                  <c:v>44295</c:v>
                </c:pt>
                <c:pt idx="405">
                  <c:v>44296</c:v>
                </c:pt>
                <c:pt idx="406">
                  <c:v>44297</c:v>
                </c:pt>
                <c:pt idx="407">
                  <c:v>44298</c:v>
                </c:pt>
                <c:pt idx="408">
                  <c:v>44299</c:v>
                </c:pt>
                <c:pt idx="409">
                  <c:v>44300</c:v>
                </c:pt>
                <c:pt idx="410">
                  <c:v>44301</c:v>
                </c:pt>
                <c:pt idx="411">
                  <c:v>44302</c:v>
                </c:pt>
                <c:pt idx="412">
                  <c:v>44303</c:v>
                </c:pt>
                <c:pt idx="413">
                  <c:v>44304</c:v>
                </c:pt>
                <c:pt idx="414">
                  <c:v>44305</c:v>
                </c:pt>
                <c:pt idx="415">
                  <c:v>44306</c:v>
                </c:pt>
                <c:pt idx="416">
                  <c:v>44307</c:v>
                </c:pt>
                <c:pt idx="417">
                  <c:v>44308</c:v>
                </c:pt>
                <c:pt idx="418">
                  <c:v>44309</c:v>
                </c:pt>
                <c:pt idx="419">
                  <c:v>44310</c:v>
                </c:pt>
                <c:pt idx="420">
                  <c:v>44311</c:v>
                </c:pt>
                <c:pt idx="421">
                  <c:v>44312</c:v>
                </c:pt>
                <c:pt idx="422">
                  <c:v>44313</c:v>
                </c:pt>
                <c:pt idx="423">
                  <c:v>44314</c:v>
                </c:pt>
                <c:pt idx="424">
                  <c:v>44315</c:v>
                </c:pt>
                <c:pt idx="425">
                  <c:v>44316</c:v>
                </c:pt>
                <c:pt idx="426">
                  <c:v>44317</c:v>
                </c:pt>
                <c:pt idx="427">
                  <c:v>44318</c:v>
                </c:pt>
                <c:pt idx="428">
                  <c:v>44319</c:v>
                </c:pt>
                <c:pt idx="429">
                  <c:v>44320</c:v>
                </c:pt>
                <c:pt idx="430">
                  <c:v>44321</c:v>
                </c:pt>
                <c:pt idx="431">
                  <c:v>44322</c:v>
                </c:pt>
                <c:pt idx="432">
                  <c:v>44323</c:v>
                </c:pt>
                <c:pt idx="433">
                  <c:v>44324</c:v>
                </c:pt>
                <c:pt idx="434">
                  <c:v>44325</c:v>
                </c:pt>
                <c:pt idx="435">
                  <c:v>44326</c:v>
                </c:pt>
                <c:pt idx="436">
                  <c:v>44327</c:v>
                </c:pt>
                <c:pt idx="437">
                  <c:v>44328</c:v>
                </c:pt>
                <c:pt idx="438">
                  <c:v>44329</c:v>
                </c:pt>
                <c:pt idx="439">
                  <c:v>44330</c:v>
                </c:pt>
                <c:pt idx="440">
                  <c:v>44331</c:v>
                </c:pt>
                <c:pt idx="441">
                  <c:v>44332</c:v>
                </c:pt>
                <c:pt idx="442">
                  <c:v>44333</c:v>
                </c:pt>
                <c:pt idx="443">
                  <c:v>44334</c:v>
                </c:pt>
                <c:pt idx="444">
                  <c:v>44335</c:v>
                </c:pt>
                <c:pt idx="445">
                  <c:v>44336</c:v>
                </c:pt>
                <c:pt idx="446">
                  <c:v>44337</c:v>
                </c:pt>
                <c:pt idx="447">
                  <c:v>44338</c:v>
                </c:pt>
                <c:pt idx="448">
                  <c:v>44339</c:v>
                </c:pt>
                <c:pt idx="449">
                  <c:v>44340</c:v>
                </c:pt>
                <c:pt idx="450">
                  <c:v>44341</c:v>
                </c:pt>
                <c:pt idx="451">
                  <c:v>44342</c:v>
                </c:pt>
                <c:pt idx="452">
                  <c:v>44343</c:v>
                </c:pt>
                <c:pt idx="453">
                  <c:v>44344</c:v>
                </c:pt>
                <c:pt idx="454">
                  <c:v>44345</c:v>
                </c:pt>
                <c:pt idx="455">
                  <c:v>44346</c:v>
                </c:pt>
                <c:pt idx="456">
                  <c:v>44347</c:v>
                </c:pt>
                <c:pt idx="457">
                  <c:v>44348</c:v>
                </c:pt>
                <c:pt idx="458">
                  <c:v>44349</c:v>
                </c:pt>
                <c:pt idx="459">
                  <c:v>44350</c:v>
                </c:pt>
                <c:pt idx="460">
                  <c:v>44351</c:v>
                </c:pt>
                <c:pt idx="461">
                  <c:v>44352</c:v>
                </c:pt>
                <c:pt idx="462">
                  <c:v>44353</c:v>
                </c:pt>
                <c:pt idx="463">
                  <c:v>44354</c:v>
                </c:pt>
                <c:pt idx="464">
                  <c:v>44355</c:v>
                </c:pt>
                <c:pt idx="465">
                  <c:v>44356</c:v>
                </c:pt>
                <c:pt idx="466">
                  <c:v>44357</c:v>
                </c:pt>
                <c:pt idx="467">
                  <c:v>44358</c:v>
                </c:pt>
                <c:pt idx="468">
                  <c:v>44359</c:v>
                </c:pt>
                <c:pt idx="469">
                  <c:v>44360</c:v>
                </c:pt>
                <c:pt idx="470">
                  <c:v>44361</c:v>
                </c:pt>
                <c:pt idx="471">
                  <c:v>44362</c:v>
                </c:pt>
                <c:pt idx="472">
                  <c:v>44363</c:v>
                </c:pt>
                <c:pt idx="473">
                  <c:v>44364</c:v>
                </c:pt>
                <c:pt idx="474">
                  <c:v>44365</c:v>
                </c:pt>
                <c:pt idx="475">
                  <c:v>44366</c:v>
                </c:pt>
                <c:pt idx="476">
                  <c:v>44367</c:v>
                </c:pt>
                <c:pt idx="477">
                  <c:v>44368</c:v>
                </c:pt>
                <c:pt idx="478">
                  <c:v>44369</c:v>
                </c:pt>
                <c:pt idx="479">
                  <c:v>44370</c:v>
                </c:pt>
                <c:pt idx="480">
                  <c:v>44371</c:v>
                </c:pt>
                <c:pt idx="481">
                  <c:v>44372</c:v>
                </c:pt>
                <c:pt idx="482">
                  <c:v>44373</c:v>
                </c:pt>
                <c:pt idx="483">
                  <c:v>44374</c:v>
                </c:pt>
                <c:pt idx="484">
                  <c:v>44375</c:v>
                </c:pt>
                <c:pt idx="485">
                  <c:v>44376</c:v>
                </c:pt>
                <c:pt idx="486">
                  <c:v>44377</c:v>
                </c:pt>
                <c:pt idx="487">
                  <c:v>44378</c:v>
                </c:pt>
                <c:pt idx="488">
                  <c:v>44379</c:v>
                </c:pt>
                <c:pt idx="489">
                  <c:v>44380</c:v>
                </c:pt>
                <c:pt idx="490">
                  <c:v>44381</c:v>
                </c:pt>
                <c:pt idx="491">
                  <c:v>44382</c:v>
                </c:pt>
                <c:pt idx="492">
                  <c:v>44383</c:v>
                </c:pt>
                <c:pt idx="493">
                  <c:v>44384</c:v>
                </c:pt>
                <c:pt idx="494">
                  <c:v>44385</c:v>
                </c:pt>
                <c:pt idx="495">
                  <c:v>44386</c:v>
                </c:pt>
                <c:pt idx="496">
                  <c:v>44387</c:v>
                </c:pt>
                <c:pt idx="497">
                  <c:v>44388</c:v>
                </c:pt>
                <c:pt idx="498">
                  <c:v>44389</c:v>
                </c:pt>
                <c:pt idx="499">
                  <c:v>44390</c:v>
                </c:pt>
                <c:pt idx="500">
                  <c:v>44391</c:v>
                </c:pt>
                <c:pt idx="501">
                  <c:v>44392</c:v>
                </c:pt>
                <c:pt idx="502">
                  <c:v>44393</c:v>
                </c:pt>
                <c:pt idx="503">
                  <c:v>44394</c:v>
                </c:pt>
                <c:pt idx="504">
                  <c:v>44395</c:v>
                </c:pt>
                <c:pt idx="505">
                  <c:v>44396</c:v>
                </c:pt>
                <c:pt idx="506">
                  <c:v>44397</c:v>
                </c:pt>
                <c:pt idx="507">
                  <c:v>44398</c:v>
                </c:pt>
                <c:pt idx="508">
                  <c:v>44399</c:v>
                </c:pt>
                <c:pt idx="509">
                  <c:v>44400</c:v>
                </c:pt>
                <c:pt idx="510">
                  <c:v>44401</c:v>
                </c:pt>
                <c:pt idx="511">
                  <c:v>44402</c:v>
                </c:pt>
                <c:pt idx="512">
                  <c:v>44403</c:v>
                </c:pt>
                <c:pt idx="513">
                  <c:v>44404</c:v>
                </c:pt>
                <c:pt idx="514">
                  <c:v>44405</c:v>
                </c:pt>
                <c:pt idx="515">
                  <c:v>44406</c:v>
                </c:pt>
                <c:pt idx="516">
                  <c:v>44407</c:v>
                </c:pt>
                <c:pt idx="517">
                  <c:v>44408</c:v>
                </c:pt>
                <c:pt idx="518">
                  <c:v>44409</c:v>
                </c:pt>
                <c:pt idx="519">
                  <c:v>44410</c:v>
                </c:pt>
                <c:pt idx="520">
                  <c:v>44411</c:v>
                </c:pt>
                <c:pt idx="521">
                  <c:v>44412</c:v>
                </c:pt>
                <c:pt idx="522">
                  <c:v>44413</c:v>
                </c:pt>
                <c:pt idx="523">
                  <c:v>44414</c:v>
                </c:pt>
                <c:pt idx="524">
                  <c:v>44415</c:v>
                </c:pt>
                <c:pt idx="525">
                  <c:v>44416</c:v>
                </c:pt>
                <c:pt idx="526">
                  <c:v>44417</c:v>
                </c:pt>
                <c:pt idx="527">
                  <c:v>44418</c:v>
                </c:pt>
                <c:pt idx="528">
                  <c:v>44419</c:v>
                </c:pt>
                <c:pt idx="529">
                  <c:v>44420</c:v>
                </c:pt>
                <c:pt idx="530">
                  <c:v>44421</c:v>
                </c:pt>
                <c:pt idx="531">
                  <c:v>44422</c:v>
                </c:pt>
                <c:pt idx="532">
                  <c:v>44423</c:v>
                </c:pt>
                <c:pt idx="533">
                  <c:v>44424</c:v>
                </c:pt>
                <c:pt idx="534">
                  <c:v>44425</c:v>
                </c:pt>
                <c:pt idx="535">
                  <c:v>44426</c:v>
                </c:pt>
                <c:pt idx="536">
                  <c:v>44427</c:v>
                </c:pt>
                <c:pt idx="537">
                  <c:v>44428</c:v>
                </c:pt>
                <c:pt idx="538">
                  <c:v>44429</c:v>
                </c:pt>
                <c:pt idx="539">
                  <c:v>44430</c:v>
                </c:pt>
                <c:pt idx="540">
                  <c:v>44431</c:v>
                </c:pt>
                <c:pt idx="541">
                  <c:v>44432</c:v>
                </c:pt>
                <c:pt idx="542">
                  <c:v>44433</c:v>
                </c:pt>
                <c:pt idx="543">
                  <c:v>44434</c:v>
                </c:pt>
                <c:pt idx="544">
                  <c:v>44435</c:v>
                </c:pt>
                <c:pt idx="545">
                  <c:v>44436</c:v>
                </c:pt>
                <c:pt idx="546">
                  <c:v>44437</c:v>
                </c:pt>
                <c:pt idx="547">
                  <c:v>44438</c:v>
                </c:pt>
                <c:pt idx="548">
                  <c:v>44439</c:v>
                </c:pt>
                <c:pt idx="549">
                  <c:v>44440</c:v>
                </c:pt>
                <c:pt idx="550">
                  <c:v>44441</c:v>
                </c:pt>
                <c:pt idx="551">
                  <c:v>44442</c:v>
                </c:pt>
                <c:pt idx="552">
                  <c:v>44443</c:v>
                </c:pt>
                <c:pt idx="553">
                  <c:v>44444</c:v>
                </c:pt>
                <c:pt idx="554">
                  <c:v>44445</c:v>
                </c:pt>
                <c:pt idx="555">
                  <c:v>44446</c:v>
                </c:pt>
                <c:pt idx="556">
                  <c:v>44447</c:v>
                </c:pt>
                <c:pt idx="557">
                  <c:v>44448</c:v>
                </c:pt>
                <c:pt idx="558">
                  <c:v>44449</c:v>
                </c:pt>
                <c:pt idx="559">
                  <c:v>44450</c:v>
                </c:pt>
                <c:pt idx="560">
                  <c:v>44451</c:v>
                </c:pt>
                <c:pt idx="561">
                  <c:v>44452</c:v>
                </c:pt>
                <c:pt idx="562">
                  <c:v>44453</c:v>
                </c:pt>
                <c:pt idx="563">
                  <c:v>44454</c:v>
                </c:pt>
                <c:pt idx="564">
                  <c:v>44455</c:v>
                </c:pt>
                <c:pt idx="565">
                  <c:v>44456</c:v>
                </c:pt>
                <c:pt idx="566">
                  <c:v>44457</c:v>
                </c:pt>
                <c:pt idx="567">
                  <c:v>44458</c:v>
                </c:pt>
                <c:pt idx="568">
                  <c:v>44459</c:v>
                </c:pt>
                <c:pt idx="569">
                  <c:v>44460</c:v>
                </c:pt>
                <c:pt idx="570">
                  <c:v>44461</c:v>
                </c:pt>
                <c:pt idx="571">
                  <c:v>44462</c:v>
                </c:pt>
                <c:pt idx="572">
                  <c:v>44463</c:v>
                </c:pt>
                <c:pt idx="573">
                  <c:v>44464</c:v>
                </c:pt>
                <c:pt idx="574">
                  <c:v>44465</c:v>
                </c:pt>
                <c:pt idx="575">
                  <c:v>44466</c:v>
                </c:pt>
                <c:pt idx="576">
                  <c:v>44467</c:v>
                </c:pt>
                <c:pt idx="577">
                  <c:v>44468</c:v>
                </c:pt>
                <c:pt idx="578">
                  <c:v>44469</c:v>
                </c:pt>
                <c:pt idx="579">
                  <c:v>44470</c:v>
                </c:pt>
                <c:pt idx="580">
                  <c:v>44471</c:v>
                </c:pt>
                <c:pt idx="581">
                  <c:v>44472</c:v>
                </c:pt>
                <c:pt idx="582">
                  <c:v>44473</c:v>
                </c:pt>
                <c:pt idx="583">
                  <c:v>44474</c:v>
                </c:pt>
                <c:pt idx="584">
                  <c:v>44475</c:v>
                </c:pt>
                <c:pt idx="585">
                  <c:v>44476</c:v>
                </c:pt>
                <c:pt idx="586">
                  <c:v>44477</c:v>
                </c:pt>
                <c:pt idx="587">
                  <c:v>44478</c:v>
                </c:pt>
                <c:pt idx="588">
                  <c:v>44479</c:v>
                </c:pt>
                <c:pt idx="589">
                  <c:v>44480</c:v>
                </c:pt>
                <c:pt idx="590">
                  <c:v>44481</c:v>
                </c:pt>
                <c:pt idx="591">
                  <c:v>44482</c:v>
                </c:pt>
                <c:pt idx="592">
                  <c:v>44483</c:v>
                </c:pt>
                <c:pt idx="593">
                  <c:v>44484</c:v>
                </c:pt>
                <c:pt idx="594">
                  <c:v>44485</c:v>
                </c:pt>
                <c:pt idx="595">
                  <c:v>44486</c:v>
                </c:pt>
                <c:pt idx="596">
                  <c:v>44487</c:v>
                </c:pt>
                <c:pt idx="597">
                  <c:v>44488</c:v>
                </c:pt>
                <c:pt idx="598">
                  <c:v>44489</c:v>
                </c:pt>
                <c:pt idx="599">
                  <c:v>44490</c:v>
                </c:pt>
                <c:pt idx="600">
                  <c:v>44491</c:v>
                </c:pt>
                <c:pt idx="601">
                  <c:v>44492</c:v>
                </c:pt>
                <c:pt idx="602">
                  <c:v>44493</c:v>
                </c:pt>
                <c:pt idx="603">
                  <c:v>44494</c:v>
                </c:pt>
                <c:pt idx="604">
                  <c:v>44495</c:v>
                </c:pt>
                <c:pt idx="605">
                  <c:v>44496</c:v>
                </c:pt>
                <c:pt idx="606">
                  <c:v>44497</c:v>
                </c:pt>
                <c:pt idx="607">
                  <c:v>44498</c:v>
                </c:pt>
                <c:pt idx="608">
                  <c:v>44499</c:v>
                </c:pt>
                <c:pt idx="609">
                  <c:v>44500</c:v>
                </c:pt>
                <c:pt idx="610">
                  <c:v>44501</c:v>
                </c:pt>
                <c:pt idx="611">
                  <c:v>44502</c:v>
                </c:pt>
                <c:pt idx="612">
                  <c:v>44503</c:v>
                </c:pt>
                <c:pt idx="613">
                  <c:v>44504</c:v>
                </c:pt>
                <c:pt idx="614">
                  <c:v>44505</c:v>
                </c:pt>
                <c:pt idx="615">
                  <c:v>44506</c:v>
                </c:pt>
                <c:pt idx="616">
                  <c:v>44507</c:v>
                </c:pt>
                <c:pt idx="617">
                  <c:v>44508</c:v>
                </c:pt>
                <c:pt idx="618">
                  <c:v>44509</c:v>
                </c:pt>
                <c:pt idx="619">
                  <c:v>44510</c:v>
                </c:pt>
                <c:pt idx="620">
                  <c:v>44511</c:v>
                </c:pt>
                <c:pt idx="621">
                  <c:v>44512</c:v>
                </c:pt>
                <c:pt idx="622">
                  <c:v>44513</c:v>
                </c:pt>
                <c:pt idx="623">
                  <c:v>44514</c:v>
                </c:pt>
                <c:pt idx="624">
                  <c:v>44515</c:v>
                </c:pt>
                <c:pt idx="625">
                  <c:v>44516</c:v>
                </c:pt>
                <c:pt idx="626">
                  <c:v>44517</c:v>
                </c:pt>
                <c:pt idx="627">
                  <c:v>44518</c:v>
                </c:pt>
                <c:pt idx="628">
                  <c:v>44519</c:v>
                </c:pt>
                <c:pt idx="629">
                  <c:v>44520</c:v>
                </c:pt>
                <c:pt idx="630">
                  <c:v>44521</c:v>
                </c:pt>
                <c:pt idx="631">
                  <c:v>44522</c:v>
                </c:pt>
                <c:pt idx="632">
                  <c:v>44523</c:v>
                </c:pt>
                <c:pt idx="633">
                  <c:v>44524</c:v>
                </c:pt>
                <c:pt idx="634">
                  <c:v>44525</c:v>
                </c:pt>
                <c:pt idx="635">
                  <c:v>44526</c:v>
                </c:pt>
                <c:pt idx="636">
                  <c:v>44527</c:v>
                </c:pt>
                <c:pt idx="637">
                  <c:v>44528</c:v>
                </c:pt>
                <c:pt idx="638">
                  <c:v>44529</c:v>
                </c:pt>
                <c:pt idx="639">
                  <c:v>44530</c:v>
                </c:pt>
                <c:pt idx="640">
                  <c:v>44531</c:v>
                </c:pt>
                <c:pt idx="641">
                  <c:v>44532</c:v>
                </c:pt>
                <c:pt idx="642">
                  <c:v>44533</c:v>
                </c:pt>
                <c:pt idx="643">
                  <c:v>44534</c:v>
                </c:pt>
                <c:pt idx="644">
                  <c:v>44535</c:v>
                </c:pt>
                <c:pt idx="645">
                  <c:v>44536</c:v>
                </c:pt>
                <c:pt idx="646">
                  <c:v>44537</c:v>
                </c:pt>
                <c:pt idx="647">
                  <c:v>44538</c:v>
                </c:pt>
                <c:pt idx="648">
                  <c:v>44539</c:v>
                </c:pt>
                <c:pt idx="649">
                  <c:v>44540</c:v>
                </c:pt>
                <c:pt idx="650">
                  <c:v>44541</c:v>
                </c:pt>
                <c:pt idx="651">
                  <c:v>44542</c:v>
                </c:pt>
                <c:pt idx="652">
                  <c:v>44543</c:v>
                </c:pt>
                <c:pt idx="653">
                  <c:v>44544</c:v>
                </c:pt>
                <c:pt idx="654">
                  <c:v>44545</c:v>
                </c:pt>
                <c:pt idx="655">
                  <c:v>44546</c:v>
                </c:pt>
                <c:pt idx="656">
                  <c:v>44547</c:v>
                </c:pt>
                <c:pt idx="657">
                  <c:v>44548</c:v>
                </c:pt>
                <c:pt idx="658">
                  <c:v>44549</c:v>
                </c:pt>
                <c:pt idx="659">
                  <c:v>44550</c:v>
                </c:pt>
                <c:pt idx="660">
                  <c:v>44551</c:v>
                </c:pt>
                <c:pt idx="661">
                  <c:v>44552</c:v>
                </c:pt>
                <c:pt idx="662">
                  <c:v>44553</c:v>
                </c:pt>
                <c:pt idx="663">
                  <c:v>44554</c:v>
                </c:pt>
                <c:pt idx="664">
                  <c:v>44555</c:v>
                </c:pt>
                <c:pt idx="665">
                  <c:v>44556</c:v>
                </c:pt>
                <c:pt idx="666">
                  <c:v>44557</c:v>
                </c:pt>
                <c:pt idx="667">
                  <c:v>44558</c:v>
                </c:pt>
                <c:pt idx="668">
                  <c:v>44559</c:v>
                </c:pt>
                <c:pt idx="669">
                  <c:v>44560</c:v>
                </c:pt>
                <c:pt idx="670">
                  <c:v>44561</c:v>
                </c:pt>
                <c:pt idx="671">
                  <c:v>44562</c:v>
                </c:pt>
                <c:pt idx="672">
                  <c:v>44563</c:v>
                </c:pt>
                <c:pt idx="673">
                  <c:v>44564</c:v>
                </c:pt>
                <c:pt idx="674">
                  <c:v>44565</c:v>
                </c:pt>
                <c:pt idx="675">
                  <c:v>44566</c:v>
                </c:pt>
                <c:pt idx="676">
                  <c:v>44567</c:v>
                </c:pt>
                <c:pt idx="677">
                  <c:v>44568</c:v>
                </c:pt>
                <c:pt idx="678">
                  <c:v>44569</c:v>
                </c:pt>
                <c:pt idx="679">
                  <c:v>44570</c:v>
                </c:pt>
                <c:pt idx="680">
                  <c:v>44571</c:v>
                </c:pt>
                <c:pt idx="681">
                  <c:v>44572</c:v>
                </c:pt>
                <c:pt idx="682">
                  <c:v>44573</c:v>
                </c:pt>
                <c:pt idx="683">
                  <c:v>44574</c:v>
                </c:pt>
                <c:pt idx="684">
                  <c:v>44575</c:v>
                </c:pt>
                <c:pt idx="685">
                  <c:v>44576</c:v>
                </c:pt>
                <c:pt idx="686">
                  <c:v>44577</c:v>
                </c:pt>
                <c:pt idx="687">
                  <c:v>44578</c:v>
                </c:pt>
                <c:pt idx="688">
                  <c:v>44579</c:v>
                </c:pt>
                <c:pt idx="689">
                  <c:v>44580</c:v>
                </c:pt>
                <c:pt idx="690">
                  <c:v>44581</c:v>
                </c:pt>
                <c:pt idx="691">
                  <c:v>44582</c:v>
                </c:pt>
                <c:pt idx="692">
                  <c:v>44583</c:v>
                </c:pt>
                <c:pt idx="693">
                  <c:v>44584</c:v>
                </c:pt>
                <c:pt idx="694">
                  <c:v>44585</c:v>
                </c:pt>
                <c:pt idx="695">
                  <c:v>44586</c:v>
                </c:pt>
                <c:pt idx="696">
                  <c:v>44587</c:v>
                </c:pt>
                <c:pt idx="697">
                  <c:v>44588</c:v>
                </c:pt>
                <c:pt idx="698">
                  <c:v>44589</c:v>
                </c:pt>
                <c:pt idx="699">
                  <c:v>44590</c:v>
                </c:pt>
                <c:pt idx="700">
                  <c:v>44591</c:v>
                </c:pt>
                <c:pt idx="701">
                  <c:v>44592</c:v>
                </c:pt>
                <c:pt idx="702">
                  <c:v>44593</c:v>
                </c:pt>
                <c:pt idx="703">
                  <c:v>44594</c:v>
                </c:pt>
                <c:pt idx="704">
                  <c:v>44595</c:v>
                </c:pt>
                <c:pt idx="705">
                  <c:v>44596</c:v>
                </c:pt>
                <c:pt idx="706">
                  <c:v>44597</c:v>
                </c:pt>
                <c:pt idx="707">
                  <c:v>44598</c:v>
                </c:pt>
                <c:pt idx="708">
                  <c:v>44599</c:v>
                </c:pt>
                <c:pt idx="709">
                  <c:v>44600</c:v>
                </c:pt>
                <c:pt idx="710">
                  <c:v>44601</c:v>
                </c:pt>
                <c:pt idx="711">
                  <c:v>44602</c:v>
                </c:pt>
                <c:pt idx="712">
                  <c:v>44603</c:v>
                </c:pt>
                <c:pt idx="713">
                  <c:v>44604</c:v>
                </c:pt>
                <c:pt idx="714">
                  <c:v>44605</c:v>
                </c:pt>
                <c:pt idx="715">
                  <c:v>44606</c:v>
                </c:pt>
                <c:pt idx="716">
                  <c:v>44607</c:v>
                </c:pt>
                <c:pt idx="717">
                  <c:v>44608</c:v>
                </c:pt>
                <c:pt idx="718">
                  <c:v>44609</c:v>
                </c:pt>
                <c:pt idx="719">
                  <c:v>44610</c:v>
                </c:pt>
                <c:pt idx="720">
                  <c:v>44611</c:v>
                </c:pt>
                <c:pt idx="721">
                  <c:v>44612</c:v>
                </c:pt>
                <c:pt idx="722">
                  <c:v>44613</c:v>
                </c:pt>
                <c:pt idx="723">
                  <c:v>44614</c:v>
                </c:pt>
                <c:pt idx="724">
                  <c:v>44615</c:v>
                </c:pt>
                <c:pt idx="725">
                  <c:v>44616</c:v>
                </c:pt>
                <c:pt idx="726">
                  <c:v>44617</c:v>
                </c:pt>
                <c:pt idx="727">
                  <c:v>44618</c:v>
                </c:pt>
                <c:pt idx="728">
                  <c:v>44619</c:v>
                </c:pt>
                <c:pt idx="729">
                  <c:v>44620</c:v>
                </c:pt>
                <c:pt idx="730">
                  <c:v>44621</c:v>
                </c:pt>
                <c:pt idx="731">
                  <c:v>44622</c:v>
                </c:pt>
                <c:pt idx="732">
                  <c:v>44623</c:v>
                </c:pt>
                <c:pt idx="733">
                  <c:v>44624</c:v>
                </c:pt>
                <c:pt idx="734">
                  <c:v>44625</c:v>
                </c:pt>
                <c:pt idx="735">
                  <c:v>44626</c:v>
                </c:pt>
                <c:pt idx="736">
                  <c:v>44627</c:v>
                </c:pt>
                <c:pt idx="737">
                  <c:v>44628</c:v>
                </c:pt>
                <c:pt idx="738">
                  <c:v>44629</c:v>
                </c:pt>
                <c:pt idx="739">
                  <c:v>44630</c:v>
                </c:pt>
                <c:pt idx="740">
                  <c:v>44631</c:v>
                </c:pt>
                <c:pt idx="741">
                  <c:v>44632</c:v>
                </c:pt>
                <c:pt idx="742">
                  <c:v>44633</c:v>
                </c:pt>
                <c:pt idx="743">
                  <c:v>44634</c:v>
                </c:pt>
                <c:pt idx="744">
                  <c:v>44635</c:v>
                </c:pt>
                <c:pt idx="745">
                  <c:v>44636</c:v>
                </c:pt>
                <c:pt idx="746">
                  <c:v>44637</c:v>
                </c:pt>
                <c:pt idx="747">
                  <c:v>44638</c:v>
                </c:pt>
                <c:pt idx="748">
                  <c:v>44639</c:v>
                </c:pt>
                <c:pt idx="749">
                  <c:v>44640</c:v>
                </c:pt>
                <c:pt idx="750">
                  <c:v>44641</c:v>
                </c:pt>
                <c:pt idx="751">
                  <c:v>44642</c:v>
                </c:pt>
                <c:pt idx="752">
                  <c:v>44643</c:v>
                </c:pt>
                <c:pt idx="753">
                  <c:v>44644</c:v>
                </c:pt>
                <c:pt idx="754">
                  <c:v>44645</c:v>
                </c:pt>
                <c:pt idx="755">
                  <c:v>44646</c:v>
                </c:pt>
                <c:pt idx="756">
                  <c:v>44647</c:v>
                </c:pt>
                <c:pt idx="757">
                  <c:v>44648</c:v>
                </c:pt>
                <c:pt idx="758">
                  <c:v>44649</c:v>
                </c:pt>
                <c:pt idx="759">
                  <c:v>44650</c:v>
                </c:pt>
                <c:pt idx="760">
                  <c:v>44651</c:v>
                </c:pt>
                <c:pt idx="761">
                  <c:v>44652</c:v>
                </c:pt>
                <c:pt idx="762">
                  <c:v>44653</c:v>
                </c:pt>
                <c:pt idx="763">
                  <c:v>44654</c:v>
                </c:pt>
                <c:pt idx="764">
                  <c:v>44655</c:v>
                </c:pt>
                <c:pt idx="765">
                  <c:v>44656</c:v>
                </c:pt>
                <c:pt idx="766">
                  <c:v>44657</c:v>
                </c:pt>
                <c:pt idx="767">
                  <c:v>44658</c:v>
                </c:pt>
                <c:pt idx="768">
                  <c:v>44659</c:v>
                </c:pt>
                <c:pt idx="769">
                  <c:v>44660</c:v>
                </c:pt>
                <c:pt idx="770">
                  <c:v>44661</c:v>
                </c:pt>
                <c:pt idx="771">
                  <c:v>44662</c:v>
                </c:pt>
                <c:pt idx="772">
                  <c:v>44663</c:v>
                </c:pt>
                <c:pt idx="773">
                  <c:v>44664</c:v>
                </c:pt>
                <c:pt idx="774">
                  <c:v>44665</c:v>
                </c:pt>
                <c:pt idx="775">
                  <c:v>44666</c:v>
                </c:pt>
                <c:pt idx="776">
                  <c:v>44667</c:v>
                </c:pt>
                <c:pt idx="777">
                  <c:v>44668</c:v>
                </c:pt>
                <c:pt idx="778">
                  <c:v>44669</c:v>
                </c:pt>
                <c:pt idx="779">
                  <c:v>44670</c:v>
                </c:pt>
                <c:pt idx="780">
                  <c:v>44671</c:v>
                </c:pt>
                <c:pt idx="781">
                  <c:v>44672</c:v>
                </c:pt>
                <c:pt idx="782">
                  <c:v>44673</c:v>
                </c:pt>
                <c:pt idx="783">
                  <c:v>44674</c:v>
                </c:pt>
                <c:pt idx="784">
                  <c:v>44675</c:v>
                </c:pt>
                <c:pt idx="785">
                  <c:v>44676</c:v>
                </c:pt>
                <c:pt idx="786">
                  <c:v>44677</c:v>
                </c:pt>
                <c:pt idx="787">
                  <c:v>44678</c:v>
                </c:pt>
                <c:pt idx="788">
                  <c:v>44679</c:v>
                </c:pt>
                <c:pt idx="789">
                  <c:v>44680</c:v>
                </c:pt>
                <c:pt idx="790">
                  <c:v>44681</c:v>
                </c:pt>
                <c:pt idx="791">
                  <c:v>44682</c:v>
                </c:pt>
                <c:pt idx="792">
                  <c:v>44683</c:v>
                </c:pt>
                <c:pt idx="793">
                  <c:v>44684</c:v>
                </c:pt>
                <c:pt idx="794">
                  <c:v>44685</c:v>
                </c:pt>
                <c:pt idx="795">
                  <c:v>44686</c:v>
                </c:pt>
                <c:pt idx="796">
                  <c:v>44687</c:v>
                </c:pt>
                <c:pt idx="797">
                  <c:v>44688</c:v>
                </c:pt>
                <c:pt idx="798">
                  <c:v>44689</c:v>
                </c:pt>
                <c:pt idx="799">
                  <c:v>44690</c:v>
                </c:pt>
                <c:pt idx="800">
                  <c:v>44691</c:v>
                </c:pt>
                <c:pt idx="801">
                  <c:v>44692</c:v>
                </c:pt>
                <c:pt idx="802">
                  <c:v>44693</c:v>
                </c:pt>
                <c:pt idx="803">
                  <c:v>44694</c:v>
                </c:pt>
                <c:pt idx="804">
                  <c:v>44695</c:v>
                </c:pt>
                <c:pt idx="805">
                  <c:v>44696</c:v>
                </c:pt>
                <c:pt idx="806">
                  <c:v>44697</c:v>
                </c:pt>
                <c:pt idx="807">
                  <c:v>44698</c:v>
                </c:pt>
                <c:pt idx="808">
                  <c:v>44699</c:v>
                </c:pt>
                <c:pt idx="809">
                  <c:v>44700</c:v>
                </c:pt>
                <c:pt idx="810">
                  <c:v>44701</c:v>
                </c:pt>
                <c:pt idx="811">
                  <c:v>44702</c:v>
                </c:pt>
                <c:pt idx="812">
                  <c:v>44703</c:v>
                </c:pt>
                <c:pt idx="813">
                  <c:v>44704</c:v>
                </c:pt>
                <c:pt idx="814">
                  <c:v>44705</c:v>
                </c:pt>
                <c:pt idx="815">
                  <c:v>44706</c:v>
                </c:pt>
                <c:pt idx="816">
                  <c:v>44707</c:v>
                </c:pt>
                <c:pt idx="817">
                  <c:v>44708</c:v>
                </c:pt>
                <c:pt idx="818">
                  <c:v>44709</c:v>
                </c:pt>
                <c:pt idx="819">
                  <c:v>44710</c:v>
                </c:pt>
                <c:pt idx="820">
                  <c:v>44711</c:v>
                </c:pt>
                <c:pt idx="821">
                  <c:v>44712</c:v>
                </c:pt>
                <c:pt idx="822">
                  <c:v>44713</c:v>
                </c:pt>
                <c:pt idx="823">
                  <c:v>44714</c:v>
                </c:pt>
                <c:pt idx="824">
                  <c:v>44715</c:v>
                </c:pt>
                <c:pt idx="825">
                  <c:v>44716</c:v>
                </c:pt>
                <c:pt idx="826">
                  <c:v>44717</c:v>
                </c:pt>
                <c:pt idx="827">
                  <c:v>44718</c:v>
                </c:pt>
                <c:pt idx="828">
                  <c:v>44719</c:v>
                </c:pt>
                <c:pt idx="829">
                  <c:v>44720</c:v>
                </c:pt>
                <c:pt idx="830">
                  <c:v>44721</c:v>
                </c:pt>
                <c:pt idx="831">
                  <c:v>44722</c:v>
                </c:pt>
                <c:pt idx="832">
                  <c:v>44723</c:v>
                </c:pt>
                <c:pt idx="833">
                  <c:v>44724</c:v>
                </c:pt>
                <c:pt idx="834">
                  <c:v>44725</c:v>
                </c:pt>
                <c:pt idx="835">
                  <c:v>44726</c:v>
                </c:pt>
                <c:pt idx="836">
                  <c:v>44727</c:v>
                </c:pt>
                <c:pt idx="837">
                  <c:v>44728</c:v>
                </c:pt>
                <c:pt idx="838">
                  <c:v>44729</c:v>
                </c:pt>
                <c:pt idx="839">
                  <c:v>44730</c:v>
                </c:pt>
                <c:pt idx="840">
                  <c:v>44731</c:v>
                </c:pt>
                <c:pt idx="841">
                  <c:v>44732</c:v>
                </c:pt>
                <c:pt idx="842">
                  <c:v>44733</c:v>
                </c:pt>
                <c:pt idx="843">
                  <c:v>44734</c:v>
                </c:pt>
                <c:pt idx="844">
                  <c:v>44735</c:v>
                </c:pt>
                <c:pt idx="845">
                  <c:v>44736</c:v>
                </c:pt>
                <c:pt idx="846">
                  <c:v>44737</c:v>
                </c:pt>
                <c:pt idx="847">
                  <c:v>44738</c:v>
                </c:pt>
                <c:pt idx="848">
                  <c:v>44739</c:v>
                </c:pt>
                <c:pt idx="849">
                  <c:v>44740</c:v>
                </c:pt>
                <c:pt idx="850">
                  <c:v>44741</c:v>
                </c:pt>
                <c:pt idx="851">
                  <c:v>44742</c:v>
                </c:pt>
                <c:pt idx="852">
                  <c:v>44743</c:v>
                </c:pt>
                <c:pt idx="853">
                  <c:v>44744</c:v>
                </c:pt>
                <c:pt idx="854">
                  <c:v>44745</c:v>
                </c:pt>
                <c:pt idx="855">
                  <c:v>44746</c:v>
                </c:pt>
                <c:pt idx="856">
                  <c:v>44747</c:v>
                </c:pt>
                <c:pt idx="857">
                  <c:v>44748</c:v>
                </c:pt>
                <c:pt idx="858">
                  <c:v>44749</c:v>
                </c:pt>
                <c:pt idx="859">
                  <c:v>44750</c:v>
                </c:pt>
                <c:pt idx="860">
                  <c:v>44751</c:v>
                </c:pt>
                <c:pt idx="861">
                  <c:v>44752</c:v>
                </c:pt>
                <c:pt idx="862">
                  <c:v>44753</c:v>
                </c:pt>
                <c:pt idx="863">
                  <c:v>44754</c:v>
                </c:pt>
                <c:pt idx="864">
                  <c:v>44755</c:v>
                </c:pt>
                <c:pt idx="865">
                  <c:v>44756</c:v>
                </c:pt>
                <c:pt idx="866">
                  <c:v>44757</c:v>
                </c:pt>
                <c:pt idx="867">
                  <c:v>44758</c:v>
                </c:pt>
                <c:pt idx="868">
                  <c:v>44759</c:v>
                </c:pt>
                <c:pt idx="869">
                  <c:v>44760</c:v>
                </c:pt>
                <c:pt idx="870">
                  <c:v>44761</c:v>
                </c:pt>
                <c:pt idx="871">
                  <c:v>44762</c:v>
                </c:pt>
                <c:pt idx="872">
                  <c:v>44763</c:v>
                </c:pt>
                <c:pt idx="873">
                  <c:v>44764</c:v>
                </c:pt>
                <c:pt idx="874">
                  <c:v>44765</c:v>
                </c:pt>
                <c:pt idx="875">
                  <c:v>44766</c:v>
                </c:pt>
                <c:pt idx="876">
                  <c:v>44767</c:v>
                </c:pt>
                <c:pt idx="877">
                  <c:v>44768</c:v>
                </c:pt>
                <c:pt idx="878">
                  <c:v>44769</c:v>
                </c:pt>
                <c:pt idx="879">
                  <c:v>44770</c:v>
                </c:pt>
                <c:pt idx="880">
                  <c:v>44771</c:v>
                </c:pt>
                <c:pt idx="881">
                  <c:v>44772</c:v>
                </c:pt>
                <c:pt idx="882">
                  <c:v>44773</c:v>
                </c:pt>
                <c:pt idx="883">
                  <c:v>44774</c:v>
                </c:pt>
                <c:pt idx="884">
                  <c:v>44775</c:v>
                </c:pt>
                <c:pt idx="885">
                  <c:v>44776</c:v>
                </c:pt>
                <c:pt idx="886">
                  <c:v>44777</c:v>
                </c:pt>
                <c:pt idx="887">
                  <c:v>44778</c:v>
                </c:pt>
                <c:pt idx="888">
                  <c:v>44779</c:v>
                </c:pt>
                <c:pt idx="889">
                  <c:v>44780</c:v>
                </c:pt>
                <c:pt idx="890">
                  <c:v>44781</c:v>
                </c:pt>
                <c:pt idx="891">
                  <c:v>44782</c:v>
                </c:pt>
                <c:pt idx="892">
                  <c:v>44783</c:v>
                </c:pt>
                <c:pt idx="893">
                  <c:v>44784</c:v>
                </c:pt>
                <c:pt idx="894">
                  <c:v>44785</c:v>
                </c:pt>
                <c:pt idx="895">
                  <c:v>44786</c:v>
                </c:pt>
                <c:pt idx="896">
                  <c:v>44787</c:v>
                </c:pt>
                <c:pt idx="897">
                  <c:v>44788</c:v>
                </c:pt>
                <c:pt idx="898">
                  <c:v>44789</c:v>
                </c:pt>
                <c:pt idx="899">
                  <c:v>44790</c:v>
                </c:pt>
                <c:pt idx="900">
                  <c:v>44791</c:v>
                </c:pt>
                <c:pt idx="901">
                  <c:v>44792</c:v>
                </c:pt>
                <c:pt idx="902">
                  <c:v>44793</c:v>
                </c:pt>
                <c:pt idx="903">
                  <c:v>44794</c:v>
                </c:pt>
                <c:pt idx="904">
                  <c:v>44795</c:v>
                </c:pt>
                <c:pt idx="905">
                  <c:v>44796</c:v>
                </c:pt>
                <c:pt idx="906">
                  <c:v>44797</c:v>
                </c:pt>
                <c:pt idx="907">
                  <c:v>44798</c:v>
                </c:pt>
                <c:pt idx="908">
                  <c:v>44799</c:v>
                </c:pt>
                <c:pt idx="909">
                  <c:v>44800</c:v>
                </c:pt>
                <c:pt idx="910">
                  <c:v>44801</c:v>
                </c:pt>
                <c:pt idx="911">
                  <c:v>44802</c:v>
                </c:pt>
                <c:pt idx="912">
                  <c:v>44803</c:v>
                </c:pt>
                <c:pt idx="913">
                  <c:v>44804</c:v>
                </c:pt>
                <c:pt idx="914">
                  <c:v>44805</c:v>
                </c:pt>
                <c:pt idx="915">
                  <c:v>44806</c:v>
                </c:pt>
                <c:pt idx="916">
                  <c:v>44807</c:v>
                </c:pt>
                <c:pt idx="917">
                  <c:v>44808</c:v>
                </c:pt>
                <c:pt idx="918">
                  <c:v>44809</c:v>
                </c:pt>
                <c:pt idx="919">
                  <c:v>44810</c:v>
                </c:pt>
                <c:pt idx="920">
                  <c:v>44811</c:v>
                </c:pt>
                <c:pt idx="921">
                  <c:v>44812</c:v>
                </c:pt>
                <c:pt idx="922">
                  <c:v>44813</c:v>
                </c:pt>
                <c:pt idx="923">
                  <c:v>44814</c:v>
                </c:pt>
                <c:pt idx="924">
                  <c:v>44815</c:v>
                </c:pt>
                <c:pt idx="925">
                  <c:v>44816</c:v>
                </c:pt>
                <c:pt idx="926">
                  <c:v>44817</c:v>
                </c:pt>
                <c:pt idx="927">
                  <c:v>44818</c:v>
                </c:pt>
                <c:pt idx="928">
                  <c:v>44819</c:v>
                </c:pt>
                <c:pt idx="929">
                  <c:v>44820</c:v>
                </c:pt>
                <c:pt idx="930">
                  <c:v>44821</c:v>
                </c:pt>
                <c:pt idx="931">
                  <c:v>44822</c:v>
                </c:pt>
                <c:pt idx="932">
                  <c:v>44823</c:v>
                </c:pt>
                <c:pt idx="933">
                  <c:v>44824</c:v>
                </c:pt>
                <c:pt idx="934">
                  <c:v>44825</c:v>
                </c:pt>
                <c:pt idx="935">
                  <c:v>44826</c:v>
                </c:pt>
                <c:pt idx="936">
                  <c:v>44827</c:v>
                </c:pt>
                <c:pt idx="937">
                  <c:v>44828</c:v>
                </c:pt>
                <c:pt idx="938">
                  <c:v>44829</c:v>
                </c:pt>
                <c:pt idx="939">
                  <c:v>44830</c:v>
                </c:pt>
                <c:pt idx="940">
                  <c:v>44831</c:v>
                </c:pt>
                <c:pt idx="941">
                  <c:v>44832</c:v>
                </c:pt>
                <c:pt idx="942">
                  <c:v>44833</c:v>
                </c:pt>
                <c:pt idx="943">
                  <c:v>44834</c:v>
                </c:pt>
                <c:pt idx="944">
                  <c:v>44835</c:v>
                </c:pt>
                <c:pt idx="945">
                  <c:v>44836</c:v>
                </c:pt>
                <c:pt idx="946">
                  <c:v>44837</c:v>
                </c:pt>
                <c:pt idx="947">
                  <c:v>44838</c:v>
                </c:pt>
                <c:pt idx="948">
                  <c:v>44839</c:v>
                </c:pt>
                <c:pt idx="949">
                  <c:v>44840</c:v>
                </c:pt>
                <c:pt idx="950">
                  <c:v>44841</c:v>
                </c:pt>
                <c:pt idx="951">
                  <c:v>44842</c:v>
                </c:pt>
                <c:pt idx="952">
                  <c:v>44843</c:v>
                </c:pt>
                <c:pt idx="953">
                  <c:v>44844</c:v>
                </c:pt>
                <c:pt idx="954">
                  <c:v>44845</c:v>
                </c:pt>
                <c:pt idx="955">
                  <c:v>44846</c:v>
                </c:pt>
                <c:pt idx="956">
                  <c:v>44847</c:v>
                </c:pt>
                <c:pt idx="957">
                  <c:v>44848</c:v>
                </c:pt>
                <c:pt idx="958">
                  <c:v>44849</c:v>
                </c:pt>
                <c:pt idx="959">
                  <c:v>44850</c:v>
                </c:pt>
                <c:pt idx="960">
                  <c:v>44851</c:v>
                </c:pt>
                <c:pt idx="961">
                  <c:v>44852</c:v>
                </c:pt>
                <c:pt idx="962">
                  <c:v>44853</c:v>
                </c:pt>
                <c:pt idx="963">
                  <c:v>44854</c:v>
                </c:pt>
                <c:pt idx="964">
                  <c:v>44855</c:v>
                </c:pt>
                <c:pt idx="965">
                  <c:v>44856</c:v>
                </c:pt>
                <c:pt idx="966">
                  <c:v>44857</c:v>
                </c:pt>
                <c:pt idx="967">
                  <c:v>44858</c:v>
                </c:pt>
                <c:pt idx="968">
                  <c:v>44859</c:v>
                </c:pt>
                <c:pt idx="969">
                  <c:v>44860</c:v>
                </c:pt>
                <c:pt idx="970">
                  <c:v>44861</c:v>
                </c:pt>
                <c:pt idx="971">
                  <c:v>44862</c:v>
                </c:pt>
                <c:pt idx="972">
                  <c:v>44863</c:v>
                </c:pt>
                <c:pt idx="973">
                  <c:v>44864</c:v>
                </c:pt>
                <c:pt idx="974">
                  <c:v>44865</c:v>
                </c:pt>
                <c:pt idx="975">
                  <c:v>44866</c:v>
                </c:pt>
                <c:pt idx="976">
                  <c:v>44867</c:v>
                </c:pt>
                <c:pt idx="977">
                  <c:v>44868</c:v>
                </c:pt>
                <c:pt idx="978">
                  <c:v>44869</c:v>
                </c:pt>
                <c:pt idx="979">
                  <c:v>44870</c:v>
                </c:pt>
                <c:pt idx="980">
                  <c:v>44871</c:v>
                </c:pt>
                <c:pt idx="981">
                  <c:v>44872</c:v>
                </c:pt>
                <c:pt idx="982">
                  <c:v>44873</c:v>
                </c:pt>
                <c:pt idx="983">
                  <c:v>44874</c:v>
                </c:pt>
                <c:pt idx="984">
                  <c:v>44875</c:v>
                </c:pt>
                <c:pt idx="985">
                  <c:v>44876</c:v>
                </c:pt>
                <c:pt idx="986">
                  <c:v>44877</c:v>
                </c:pt>
                <c:pt idx="987">
                  <c:v>44878</c:v>
                </c:pt>
                <c:pt idx="988">
                  <c:v>44879</c:v>
                </c:pt>
                <c:pt idx="989">
                  <c:v>44880</c:v>
                </c:pt>
                <c:pt idx="990">
                  <c:v>44881</c:v>
                </c:pt>
                <c:pt idx="991">
                  <c:v>44882</c:v>
                </c:pt>
                <c:pt idx="992">
                  <c:v>44883</c:v>
                </c:pt>
                <c:pt idx="993">
                  <c:v>44884</c:v>
                </c:pt>
                <c:pt idx="994">
                  <c:v>44885</c:v>
                </c:pt>
                <c:pt idx="995">
                  <c:v>44886</c:v>
                </c:pt>
                <c:pt idx="996">
                  <c:v>44887</c:v>
                </c:pt>
                <c:pt idx="997">
                  <c:v>44888</c:v>
                </c:pt>
                <c:pt idx="998">
                  <c:v>44889</c:v>
                </c:pt>
                <c:pt idx="999">
                  <c:v>44890</c:v>
                </c:pt>
                <c:pt idx="1000">
                  <c:v>44891</c:v>
                </c:pt>
                <c:pt idx="1001">
                  <c:v>44892</c:v>
                </c:pt>
                <c:pt idx="1002">
                  <c:v>44893</c:v>
                </c:pt>
                <c:pt idx="1003">
                  <c:v>44894</c:v>
                </c:pt>
                <c:pt idx="1004">
                  <c:v>44895</c:v>
                </c:pt>
                <c:pt idx="1005">
                  <c:v>44896</c:v>
                </c:pt>
                <c:pt idx="1006">
                  <c:v>44897</c:v>
                </c:pt>
                <c:pt idx="1007">
                  <c:v>44898</c:v>
                </c:pt>
                <c:pt idx="1008">
                  <c:v>44899</c:v>
                </c:pt>
                <c:pt idx="1009">
                  <c:v>44900</c:v>
                </c:pt>
                <c:pt idx="1010">
                  <c:v>44901</c:v>
                </c:pt>
                <c:pt idx="1011">
                  <c:v>44902</c:v>
                </c:pt>
                <c:pt idx="1012">
                  <c:v>44903</c:v>
                </c:pt>
                <c:pt idx="1013">
                  <c:v>44904</c:v>
                </c:pt>
                <c:pt idx="1014">
                  <c:v>44905</c:v>
                </c:pt>
                <c:pt idx="1015">
                  <c:v>44906</c:v>
                </c:pt>
                <c:pt idx="1016">
                  <c:v>44907</c:v>
                </c:pt>
                <c:pt idx="1017">
                  <c:v>44908</c:v>
                </c:pt>
                <c:pt idx="1018">
                  <c:v>44909</c:v>
                </c:pt>
                <c:pt idx="1019">
                  <c:v>44910</c:v>
                </c:pt>
                <c:pt idx="1020">
                  <c:v>44911</c:v>
                </c:pt>
                <c:pt idx="1021">
                  <c:v>44912</c:v>
                </c:pt>
                <c:pt idx="1022">
                  <c:v>44913</c:v>
                </c:pt>
                <c:pt idx="1023">
                  <c:v>44914</c:v>
                </c:pt>
                <c:pt idx="1024">
                  <c:v>44915</c:v>
                </c:pt>
                <c:pt idx="1025">
                  <c:v>44916</c:v>
                </c:pt>
                <c:pt idx="1026">
                  <c:v>44917</c:v>
                </c:pt>
                <c:pt idx="1027">
                  <c:v>44918</c:v>
                </c:pt>
                <c:pt idx="1028">
                  <c:v>44919</c:v>
                </c:pt>
                <c:pt idx="1029">
                  <c:v>44920</c:v>
                </c:pt>
                <c:pt idx="1030">
                  <c:v>44921</c:v>
                </c:pt>
                <c:pt idx="1031">
                  <c:v>44922</c:v>
                </c:pt>
                <c:pt idx="1032">
                  <c:v>44923</c:v>
                </c:pt>
                <c:pt idx="1033">
                  <c:v>44924</c:v>
                </c:pt>
                <c:pt idx="1034">
                  <c:v>44925</c:v>
                </c:pt>
                <c:pt idx="1035">
                  <c:v>44926</c:v>
                </c:pt>
              </c:numCache>
            </c:numRef>
          </c:cat>
          <c:val>
            <c:numRef>
              <c:f>'T2'!$D$4:$D$1039</c:f>
              <c:numCache>
                <c:formatCode>#,##0.0</c:formatCode>
                <c:ptCount val="1036"/>
                <c:pt idx="0">
                  <c:v>-4.4000000000000004</c:v>
                </c:pt>
                <c:pt idx="1">
                  <c:v>-16</c:v>
                </c:pt>
                <c:pt idx="2">
                  <c:v>-23.6</c:v>
                </c:pt>
                <c:pt idx="3">
                  <c:v>-16.600000000000001</c:v>
                </c:pt>
                <c:pt idx="4">
                  <c:v>-13.2</c:v>
                </c:pt>
                <c:pt idx="5">
                  <c:v>-11.8</c:v>
                </c:pt>
                <c:pt idx="6">
                  <c:v>-15</c:v>
                </c:pt>
                <c:pt idx="7">
                  <c:v>-7.6</c:v>
                </c:pt>
                <c:pt idx="8">
                  <c:v>3.6</c:v>
                </c:pt>
                <c:pt idx="9">
                  <c:v>3.4</c:v>
                </c:pt>
                <c:pt idx="10">
                  <c:v>12.2</c:v>
                </c:pt>
                <c:pt idx="11">
                  <c:v>20.6</c:v>
                </c:pt>
                <c:pt idx="12">
                  <c:v>17.399999999999999</c:v>
                </c:pt>
                <c:pt idx="13">
                  <c:v>10</c:v>
                </c:pt>
                <c:pt idx="14">
                  <c:v>9.1999999999999993</c:v>
                </c:pt>
                <c:pt idx="15">
                  <c:v>3</c:v>
                </c:pt>
                <c:pt idx="16">
                  <c:v>6</c:v>
                </c:pt>
                <c:pt idx="17">
                  <c:v>5.4</c:v>
                </c:pt>
                <c:pt idx="18">
                  <c:v>2.8</c:v>
                </c:pt>
                <c:pt idx="19">
                  <c:v>0.6</c:v>
                </c:pt>
                <c:pt idx="20">
                  <c:v>4.4000000000000004</c:v>
                </c:pt>
                <c:pt idx="21">
                  <c:v>2.6</c:v>
                </c:pt>
                <c:pt idx="22">
                  <c:v>2.8</c:v>
                </c:pt>
                <c:pt idx="23">
                  <c:v>18</c:v>
                </c:pt>
                <c:pt idx="24">
                  <c:v>27</c:v>
                </c:pt>
                <c:pt idx="25">
                  <c:v>33.799999999999997</c:v>
                </c:pt>
                <c:pt idx="26">
                  <c:v>44.4</c:v>
                </c:pt>
                <c:pt idx="27">
                  <c:v>60.6</c:v>
                </c:pt>
                <c:pt idx="28">
                  <c:v>60</c:v>
                </c:pt>
                <c:pt idx="29">
                  <c:v>76</c:v>
                </c:pt>
                <c:pt idx="30">
                  <c:v>85</c:v>
                </c:pt>
                <c:pt idx="31">
                  <c:v>86.8</c:v>
                </c:pt>
                <c:pt idx="32">
                  <c:v>95</c:v>
                </c:pt>
                <c:pt idx="33">
                  <c:v>127.2</c:v>
                </c:pt>
                <c:pt idx="34">
                  <c:v>146</c:v>
                </c:pt>
                <c:pt idx="35">
                  <c:v>156.4</c:v>
                </c:pt>
                <c:pt idx="36">
                  <c:v>166.2</c:v>
                </c:pt>
                <c:pt idx="37">
                  <c:v>188.2</c:v>
                </c:pt>
                <c:pt idx="38">
                  <c:v>198</c:v>
                </c:pt>
                <c:pt idx="39">
                  <c:v>218.2</c:v>
                </c:pt>
                <c:pt idx="40">
                  <c:v>263.60000000000002</c:v>
                </c:pt>
                <c:pt idx="41">
                  <c:v>291.8</c:v>
                </c:pt>
                <c:pt idx="42">
                  <c:v>314.2</c:v>
                </c:pt>
                <c:pt idx="43">
                  <c:v>326.60000000000002</c:v>
                </c:pt>
                <c:pt idx="44">
                  <c:v>338.6</c:v>
                </c:pt>
                <c:pt idx="45">
                  <c:v>359</c:v>
                </c:pt>
                <c:pt idx="46">
                  <c:v>381.4</c:v>
                </c:pt>
                <c:pt idx="47">
                  <c:v>404.2</c:v>
                </c:pt>
                <c:pt idx="48">
                  <c:v>423</c:v>
                </c:pt>
                <c:pt idx="49">
                  <c:v>451.2</c:v>
                </c:pt>
                <c:pt idx="50">
                  <c:v>458.8</c:v>
                </c:pt>
                <c:pt idx="51">
                  <c:v>474.8</c:v>
                </c:pt>
                <c:pt idx="52">
                  <c:v>496.2</c:v>
                </c:pt>
                <c:pt idx="53">
                  <c:v>521.6</c:v>
                </c:pt>
                <c:pt idx="54">
                  <c:v>527.4</c:v>
                </c:pt>
                <c:pt idx="55">
                  <c:v>543.20000000000005</c:v>
                </c:pt>
                <c:pt idx="56">
                  <c:v>562.20000000000005</c:v>
                </c:pt>
                <c:pt idx="57">
                  <c:v>579.20000000000005</c:v>
                </c:pt>
                <c:pt idx="58">
                  <c:v>586.4</c:v>
                </c:pt>
                <c:pt idx="59">
                  <c:v>596.6</c:v>
                </c:pt>
                <c:pt idx="60">
                  <c:v>602.4</c:v>
                </c:pt>
                <c:pt idx="61">
                  <c:v>626</c:v>
                </c:pt>
                <c:pt idx="62">
                  <c:v>629.79999999999995</c:v>
                </c:pt>
                <c:pt idx="63">
                  <c:v>662.6</c:v>
                </c:pt>
                <c:pt idx="64">
                  <c:v>676.6</c:v>
                </c:pt>
                <c:pt idx="65">
                  <c:v>689.8</c:v>
                </c:pt>
                <c:pt idx="66">
                  <c:v>710.4</c:v>
                </c:pt>
                <c:pt idx="67">
                  <c:v>714.6</c:v>
                </c:pt>
                <c:pt idx="68">
                  <c:v>716.6</c:v>
                </c:pt>
                <c:pt idx="69">
                  <c:v>722</c:v>
                </c:pt>
                <c:pt idx="70">
                  <c:v>724.8</c:v>
                </c:pt>
                <c:pt idx="71">
                  <c:v>725.4</c:v>
                </c:pt>
                <c:pt idx="72">
                  <c:v>728</c:v>
                </c:pt>
                <c:pt idx="73">
                  <c:v>731.4</c:v>
                </c:pt>
                <c:pt idx="74">
                  <c:v>750.2</c:v>
                </c:pt>
                <c:pt idx="75">
                  <c:v>757</c:v>
                </c:pt>
                <c:pt idx="76">
                  <c:v>768.8</c:v>
                </c:pt>
                <c:pt idx="77">
                  <c:v>779.2</c:v>
                </c:pt>
                <c:pt idx="78">
                  <c:v>799</c:v>
                </c:pt>
                <c:pt idx="79">
                  <c:v>800</c:v>
                </c:pt>
                <c:pt idx="80">
                  <c:v>796.8</c:v>
                </c:pt>
                <c:pt idx="81">
                  <c:v>802.2</c:v>
                </c:pt>
                <c:pt idx="82">
                  <c:v>815.6</c:v>
                </c:pt>
                <c:pt idx="83">
                  <c:v>829.2</c:v>
                </c:pt>
                <c:pt idx="84">
                  <c:v>824</c:v>
                </c:pt>
                <c:pt idx="85">
                  <c:v>829.2</c:v>
                </c:pt>
                <c:pt idx="86">
                  <c:v>844.6</c:v>
                </c:pt>
                <c:pt idx="87">
                  <c:v>855</c:v>
                </c:pt>
                <c:pt idx="88">
                  <c:v>864.6</c:v>
                </c:pt>
                <c:pt idx="89">
                  <c:v>871.2</c:v>
                </c:pt>
                <c:pt idx="90">
                  <c:v>864.8</c:v>
                </c:pt>
                <c:pt idx="91">
                  <c:v>876</c:v>
                </c:pt>
                <c:pt idx="92">
                  <c:v>881.8</c:v>
                </c:pt>
                <c:pt idx="93">
                  <c:v>879</c:v>
                </c:pt>
                <c:pt idx="94">
                  <c:v>869.2</c:v>
                </c:pt>
                <c:pt idx="95">
                  <c:v>878.2</c:v>
                </c:pt>
                <c:pt idx="96">
                  <c:v>880.4</c:v>
                </c:pt>
                <c:pt idx="97">
                  <c:v>888.6</c:v>
                </c:pt>
                <c:pt idx="98">
                  <c:v>890.8</c:v>
                </c:pt>
                <c:pt idx="99">
                  <c:v>884.4</c:v>
                </c:pt>
                <c:pt idx="100">
                  <c:v>883.4</c:v>
                </c:pt>
                <c:pt idx="101">
                  <c:v>880.4</c:v>
                </c:pt>
                <c:pt idx="102">
                  <c:v>878.6</c:v>
                </c:pt>
                <c:pt idx="103">
                  <c:v>879.4</c:v>
                </c:pt>
                <c:pt idx="104">
                  <c:v>883.4</c:v>
                </c:pt>
                <c:pt idx="105">
                  <c:v>876.6</c:v>
                </c:pt>
                <c:pt idx="106">
                  <c:v>892</c:v>
                </c:pt>
                <c:pt idx="107">
                  <c:v>892.4</c:v>
                </c:pt>
                <c:pt idx="108">
                  <c:v>878.2</c:v>
                </c:pt>
                <c:pt idx="109">
                  <c:v>889</c:v>
                </c:pt>
                <c:pt idx="110">
                  <c:v>891.6</c:v>
                </c:pt>
                <c:pt idx="111">
                  <c:v>887.6</c:v>
                </c:pt>
                <c:pt idx="112">
                  <c:v>877.6</c:v>
                </c:pt>
                <c:pt idx="113">
                  <c:v>889</c:v>
                </c:pt>
                <c:pt idx="114">
                  <c:v>893.6</c:v>
                </c:pt>
                <c:pt idx="115">
                  <c:v>903.6</c:v>
                </c:pt>
                <c:pt idx="116">
                  <c:v>902.2</c:v>
                </c:pt>
                <c:pt idx="117">
                  <c:v>894.6</c:v>
                </c:pt>
                <c:pt idx="118">
                  <c:v>891.4</c:v>
                </c:pt>
                <c:pt idx="119">
                  <c:v>883.8</c:v>
                </c:pt>
                <c:pt idx="120">
                  <c:v>876.8</c:v>
                </c:pt>
                <c:pt idx="121">
                  <c:v>886.2</c:v>
                </c:pt>
                <c:pt idx="122">
                  <c:v>877.8</c:v>
                </c:pt>
                <c:pt idx="123">
                  <c:v>870.2</c:v>
                </c:pt>
                <c:pt idx="124">
                  <c:v>868.8</c:v>
                </c:pt>
                <c:pt idx="125">
                  <c:v>871.2</c:v>
                </c:pt>
                <c:pt idx="126">
                  <c:v>871.6</c:v>
                </c:pt>
                <c:pt idx="127">
                  <c:v>855</c:v>
                </c:pt>
                <c:pt idx="128">
                  <c:v>859.4</c:v>
                </c:pt>
                <c:pt idx="129">
                  <c:v>857.2</c:v>
                </c:pt>
                <c:pt idx="130">
                  <c:v>859.8</c:v>
                </c:pt>
                <c:pt idx="131">
                  <c:v>864.8</c:v>
                </c:pt>
                <c:pt idx="132">
                  <c:v>863.8</c:v>
                </c:pt>
                <c:pt idx="133">
                  <c:v>861.8</c:v>
                </c:pt>
                <c:pt idx="134">
                  <c:v>866</c:v>
                </c:pt>
                <c:pt idx="135">
                  <c:v>862.4</c:v>
                </c:pt>
                <c:pt idx="136">
                  <c:v>857</c:v>
                </c:pt>
                <c:pt idx="137">
                  <c:v>850.2</c:v>
                </c:pt>
                <c:pt idx="138">
                  <c:v>860.8</c:v>
                </c:pt>
                <c:pt idx="139">
                  <c:v>863.2</c:v>
                </c:pt>
                <c:pt idx="140">
                  <c:v>861.4</c:v>
                </c:pt>
                <c:pt idx="141">
                  <c:v>871.4</c:v>
                </c:pt>
                <c:pt idx="142">
                  <c:v>883</c:v>
                </c:pt>
                <c:pt idx="143">
                  <c:v>886.6</c:v>
                </c:pt>
                <c:pt idx="144">
                  <c:v>892.2</c:v>
                </c:pt>
                <c:pt idx="145">
                  <c:v>911.6</c:v>
                </c:pt>
                <c:pt idx="146">
                  <c:v>912</c:v>
                </c:pt>
                <c:pt idx="147">
                  <c:v>916.6</c:v>
                </c:pt>
                <c:pt idx="148">
                  <c:v>920</c:v>
                </c:pt>
                <c:pt idx="149">
                  <c:v>917.8</c:v>
                </c:pt>
                <c:pt idx="150">
                  <c:v>913.6</c:v>
                </c:pt>
                <c:pt idx="151">
                  <c:v>917.2</c:v>
                </c:pt>
                <c:pt idx="152">
                  <c:v>915.6</c:v>
                </c:pt>
                <c:pt idx="153">
                  <c:v>920.4</c:v>
                </c:pt>
                <c:pt idx="154">
                  <c:v>919.8</c:v>
                </c:pt>
                <c:pt idx="155">
                  <c:v>925.4</c:v>
                </c:pt>
                <c:pt idx="156">
                  <c:v>923.4</c:v>
                </c:pt>
                <c:pt idx="157">
                  <c:v>926.8</c:v>
                </c:pt>
                <c:pt idx="158">
                  <c:v>937.4</c:v>
                </c:pt>
                <c:pt idx="159">
                  <c:v>945.4</c:v>
                </c:pt>
                <c:pt idx="160">
                  <c:v>951.2</c:v>
                </c:pt>
                <c:pt idx="161">
                  <c:v>953.2</c:v>
                </c:pt>
                <c:pt idx="162">
                  <c:v>944</c:v>
                </c:pt>
                <c:pt idx="163">
                  <c:v>939</c:v>
                </c:pt>
                <c:pt idx="164">
                  <c:v>936.6</c:v>
                </c:pt>
                <c:pt idx="165">
                  <c:v>933.8</c:v>
                </c:pt>
                <c:pt idx="166">
                  <c:v>933</c:v>
                </c:pt>
                <c:pt idx="167">
                  <c:v>941.8</c:v>
                </c:pt>
                <c:pt idx="168">
                  <c:v>950.4</c:v>
                </c:pt>
                <c:pt idx="169">
                  <c:v>954.8</c:v>
                </c:pt>
                <c:pt idx="170">
                  <c:v>963.6</c:v>
                </c:pt>
                <c:pt idx="171">
                  <c:v>973.6</c:v>
                </c:pt>
                <c:pt idx="172">
                  <c:v>981.8</c:v>
                </c:pt>
                <c:pt idx="173">
                  <c:v>990.6</c:v>
                </c:pt>
                <c:pt idx="174">
                  <c:v>991.8</c:v>
                </c:pt>
                <c:pt idx="175">
                  <c:v>993.8</c:v>
                </c:pt>
                <c:pt idx="176">
                  <c:v>1000.8</c:v>
                </c:pt>
                <c:pt idx="177">
                  <c:v>1001.2</c:v>
                </c:pt>
                <c:pt idx="178">
                  <c:v>1009.4</c:v>
                </c:pt>
                <c:pt idx="179">
                  <c:v>997.4</c:v>
                </c:pt>
                <c:pt idx="180">
                  <c:v>1008.2</c:v>
                </c:pt>
                <c:pt idx="181">
                  <c:v>1007</c:v>
                </c:pt>
                <c:pt idx="182">
                  <c:v>1005</c:v>
                </c:pt>
                <c:pt idx="183">
                  <c:v>1016.6</c:v>
                </c:pt>
                <c:pt idx="184">
                  <c:v>1022.2</c:v>
                </c:pt>
                <c:pt idx="185">
                  <c:v>1024.8</c:v>
                </c:pt>
                <c:pt idx="186">
                  <c:v>1021.2</c:v>
                </c:pt>
                <c:pt idx="187">
                  <c:v>1008.8</c:v>
                </c:pt>
                <c:pt idx="188">
                  <c:v>1011.4</c:v>
                </c:pt>
                <c:pt idx="189">
                  <c:v>1008</c:v>
                </c:pt>
                <c:pt idx="190">
                  <c:v>1019.8</c:v>
                </c:pt>
                <c:pt idx="191">
                  <c:v>1019</c:v>
                </c:pt>
                <c:pt idx="192">
                  <c:v>1028.4000000000001</c:v>
                </c:pt>
                <c:pt idx="193">
                  <c:v>1016.2</c:v>
                </c:pt>
                <c:pt idx="194">
                  <c:v>1025.5999999999999</c:v>
                </c:pt>
                <c:pt idx="195">
                  <c:v>1030.2</c:v>
                </c:pt>
                <c:pt idx="196">
                  <c:v>1042.4000000000001</c:v>
                </c:pt>
                <c:pt idx="197">
                  <c:v>1044.8</c:v>
                </c:pt>
                <c:pt idx="198">
                  <c:v>1050.8</c:v>
                </c:pt>
                <c:pt idx="199">
                  <c:v>1053.2</c:v>
                </c:pt>
                <c:pt idx="200">
                  <c:v>1059.5999999999999</c:v>
                </c:pt>
                <c:pt idx="201">
                  <c:v>1060.2</c:v>
                </c:pt>
                <c:pt idx="202">
                  <c:v>1065</c:v>
                </c:pt>
                <c:pt idx="203">
                  <c:v>1079</c:v>
                </c:pt>
                <c:pt idx="204">
                  <c:v>1072.2</c:v>
                </c:pt>
                <c:pt idx="205">
                  <c:v>1087.2</c:v>
                </c:pt>
                <c:pt idx="206">
                  <c:v>1095.5999999999999</c:v>
                </c:pt>
                <c:pt idx="207">
                  <c:v>1101.2</c:v>
                </c:pt>
                <c:pt idx="208">
                  <c:v>1107.2</c:v>
                </c:pt>
                <c:pt idx="209">
                  <c:v>1128.5999999999999</c:v>
                </c:pt>
                <c:pt idx="210">
                  <c:v>1119</c:v>
                </c:pt>
                <c:pt idx="211">
                  <c:v>1134.2</c:v>
                </c:pt>
                <c:pt idx="212">
                  <c:v>1131.2</c:v>
                </c:pt>
                <c:pt idx="213">
                  <c:v>1141.5999999999999</c:v>
                </c:pt>
                <c:pt idx="214">
                  <c:v>1153</c:v>
                </c:pt>
                <c:pt idx="215">
                  <c:v>1155.2</c:v>
                </c:pt>
                <c:pt idx="216">
                  <c:v>1163</c:v>
                </c:pt>
                <c:pt idx="217">
                  <c:v>1168</c:v>
                </c:pt>
                <c:pt idx="218">
                  <c:v>1172.2</c:v>
                </c:pt>
                <c:pt idx="219">
                  <c:v>1169.8</c:v>
                </c:pt>
                <c:pt idx="220">
                  <c:v>1176.2</c:v>
                </c:pt>
                <c:pt idx="221">
                  <c:v>1179.5999999999999</c:v>
                </c:pt>
                <c:pt idx="222">
                  <c:v>1171.4000000000001</c:v>
                </c:pt>
                <c:pt idx="223">
                  <c:v>1177.4000000000001</c:v>
                </c:pt>
                <c:pt idx="224">
                  <c:v>1187.4000000000001</c:v>
                </c:pt>
                <c:pt idx="225">
                  <c:v>1193.4000000000001</c:v>
                </c:pt>
                <c:pt idx="226">
                  <c:v>1199.4000000000001</c:v>
                </c:pt>
                <c:pt idx="227">
                  <c:v>1195.8</c:v>
                </c:pt>
                <c:pt idx="228">
                  <c:v>1204.8</c:v>
                </c:pt>
                <c:pt idx="229">
                  <c:v>1203.2</c:v>
                </c:pt>
                <c:pt idx="230">
                  <c:v>1207</c:v>
                </c:pt>
                <c:pt idx="231">
                  <c:v>1211.8</c:v>
                </c:pt>
                <c:pt idx="232">
                  <c:v>1212.4000000000001</c:v>
                </c:pt>
                <c:pt idx="233">
                  <c:v>1230</c:v>
                </c:pt>
                <c:pt idx="234">
                  <c:v>1247.2</c:v>
                </c:pt>
                <c:pt idx="235">
                  <c:v>1259</c:v>
                </c:pt>
                <c:pt idx="236">
                  <c:v>1269</c:v>
                </c:pt>
                <c:pt idx="237">
                  <c:v>1268.5999999999999</c:v>
                </c:pt>
                <c:pt idx="238">
                  <c:v>1279.4000000000001</c:v>
                </c:pt>
                <c:pt idx="239">
                  <c:v>1287</c:v>
                </c:pt>
                <c:pt idx="240">
                  <c:v>1305.2</c:v>
                </c:pt>
                <c:pt idx="241">
                  <c:v>1306.4000000000001</c:v>
                </c:pt>
                <c:pt idx="242">
                  <c:v>1321.2</c:v>
                </c:pt>
                <c:pt idx="243">
                  <c:v>1342.4</c:v>
                </c:pt>
                <c:pt idx="244">
                  <c:v>1351.8</c:v>
                </c:pt>
                <c:pt idx="245">
                  <c:v>1371.2</c:v>
                </c:pt>
                <c:pt idx="246">
                  <c:v>1381.6</c:v>
                </c:pt>
                <c:pt idx="247">
                  <c:v>1399.4</c:v>
                </c:pt>
                <c:pt idx="248">
                  <c:v>1425.4</c:v>
                </c:pt>
                <c:pt idx="249">
                  <c:v>1435.2</c:v>
                </c:pt>
                <c:pt idx="250">
                  <c:v>1465.2</c:v>
                </c:pt>
                <c:pt idx="251">
                  <c:v>1470</c:v>
                </c:pt>
                <c:pt idx="252">
                  <c:v>1488</c:v>
                </c:pt>
                <c:pt idx="253">
                  <c:v>1493</c:v>
                </c:pt>
                <c:pt idx="254">
                  <c:v>1502.2</c:v>
                </c:pt>
                <c:pt idx="255">
                  <c:v>1511.6</c:v>
                </c:pt>
                <c:pt idx="256">
                  <c:v>1519.6</c:v>
                </c:pt>
                <c:pt idx="257">
                  <c:v>1546.2</c:v>
                </c:pt>
                <c:pt idx="258">
                  <c:v>1558</c:v>
                </c:pt>
                <c:pt idx="259">
                  <c:v>1562</c:v>
                </c:pt>
                <c:pt idx="260">
                  <c:v>1567</c:v>
                </c:pt>
                <c:pt idx="261">
                  <c:v>1584</c:v>
                </c:pt>
                <c:pt idx="262">
                  <c:v>1592.6</c:v>
                </c:pt>
                <c:pt idx="263">
                  <c:v>1615.4</c:v>
                </c:pt>
                <c:pt idx="264">
                  <c:v>1633.8</c:v>
                </c:pt>
                <c:pt idx="265">
                  <c:v>1628.2</c:v>
                </c:pt>
                <c:pt idx="266">
                  <c:v>1634.4</c:v>
                </c:pt>
                <c:pt idx="267">
                  <c:v>1630.6</c:v>
                </c:pt>
                <c:pt idx="268">
                  <c:v>1637</c:v>
                </c:pt>
                <c:pt idx="269">
                  <c:v>1644.6</c:v>
                </c:pt>
                <c:pt idx="270">
                  <c:v>1647</c:v>
                </c:pt>
                <c:pt idx="271">
                  <c:v>1647.4</c:v>
                </c:pt>
                <c:pt idx="272">
                  <c:v>1658.4</c:v>
                </c:pt>
                <c:pt idx="273">
                  <c:v>1673.8</c:v>
                </c:pt>
                <c:pt idx="274">
                  <c:v>1690.4</c:v>
                </c:pt>
                <c:pt idx="275">
                  <c:v>1689.4</c:v>
                </c:pt>
                <c:pt idx="276">
                  <c:v>1697.4</c:v>
                </c:pt>
                <c:pt idx="277">
                  <c:v>1698.8</c:v>
                </c:pt>
                <c:pt idx="278">
                  <c:v>1703.4</c:v>
                </c:pt>
                <c:pt idx="279">
                  <c:v>1699.6</c:v>
                </c:pt>
                <c:pt idx="280">
                  <c:v>1695.6</c:v>
                </c:pt>
                <c:pt idx="281">
                  <c:v>1706.4</c:v>
                </c:pt>
                <c:pt idx="282">
                  <c:v>1710</c:v>
                </c:pt>
                <c:pt idx="283">
                  <c:v>1714.8</c:v>
                </c:pt>
                <c:pt idx="284">
                  <c:v>1729</c:v>
                </c:pt>
                <c:pt idx="285">
                  <c:v>1743.6</c:v>
                </c:pt>
                <c:pt idx="286">
                  <c:v>1742.8</c:v>
                </c:pt>
                <c:pt idx="287">
                  <c:v>1758</c:v>
                </c:pt>
                <c:pt idx="288">
                  <c:v>1755.4</c:v>
                </c:pt>
                <c:pt idx="289">
                  <c:v>1743.8</c:v>
                </c:pt>
                <c:pt idx="290">
                  <c:v>1753.4</c:v>
                </c:pt>
                <c:pt idx="291">
                  <c:v>1756.2</c:v>
                </c:pt>
                <c:pt idx="292">
                  <c:v>1769</c:v>
                </c:pt>
                <c:pt idx="293">
                  <c:v>1779.6</c:v>
                </c:pt>
                <c:pt idx="294">
                  <c:v>1808</c:v>
                </c:pt>
                <c:pt idx="295">
                  <c:v>1817.6</c:v>
                </c:pt>
                <c:pt idx="296">
                  <c:v>1820.4</c:v>
                </c:pt>
                <c:pt idx="297">
                  <c:v>1843.2</c:v>
                </c:pt>
                <c:pt idx="298">
                  <c:v>1853.8</c:v>
                </c:pt>
                <c:pt idx="299">
                  <c:v>1856.6</c:v>
                </c:pt>
                <c:pt idx="300">
                  <c:v>1865.2</c:v>
                </c:pt>
                <c:pt idx="301">
                  <c:v>1878.6</c:v>
                </c:pt>
                <c:pt idx="302">
                  <c:v>1878.6</c:v>
                </c:pt>
                <c:pt idx="303">
                  <c:v>1881.4</c:v>
                </c:pt>
                <c:pt idx="304">
                  <c:v>1893.8</c:v>
                </c:pt>
                <c:pt idx="305">
                  <c:v>1909.2</c:v>
                </c:pt>
                <c:pt idx="306">
                  <c:v>1929.8</c:v>
                </c:pt>
                <c:pt idx="307">
                  <c:v>1932.4</c:v>
                </c:pt>
                <c:pt idx="308">
                  <c:v>1939.4</c:v>
                </c:pt>
                <c:pt idx="309">
                  <c:v>1948</c:v>
                </c:pt>
                <c:pt idx="310">
                  <c:v>1961.6</c:v>
                </c:pt>
                <c:pt idx="311">
                  <c:v>1971.2</c:v>
                </c:pt>
                <c:pt idx="312">
                  <c:v>1999.2</c:v>
                </c:pt>
                <c:pt idx="313">
                  <c:v>2005</c:v>
                </c:pt>
                <c:pt idx="314">
                  <c:v>2008</c:v>
                </c:pt>
                <c:pt idx="315">
                  <c:v>2004.6</c:v>
                </c:pt>
                <c:pt idx="316">
                  <c:v>2031.6</c:v>
                </c:pt>
                <c:pt idx="317">
                  <c:v>2043.4</c:v>
                </c:pt>
                <c:pt idx="318">
                  <c:v>2047.6</c:v>
                </c:pt>
                <c:pt idx="319">
                  <c:v>2072.4</c:v>
                </c:pt>
                <c:pt idx="320">
                  <c:v>2084.4</c:v>
                </c:pt>
                <c:pt idx="321">
                  <c:v>2090</c:v>
                </c:pt>
                <c:pt idx="322">
                  <c:v>2108.1999999999998</c:v>
                </c:pt>
                <c:pt idx="323">
                  <c:v>2115.8000000000002</c:v>
                </c:pt>
                <c:pt idx="324">
                  <c:v>2139.6</c:v>
                </c:pt>
                <c:pt idx="325">
                  <c:v>2153.6</c:v>
                </c:pt>
                <c:pt idx="326">
                  <c:v>2161.8000000000002</c:v>
                </c:pt>
                <c:pt idx="327">
                  <c:v>2166</c:v>
                </c:pt>
                <c:pt idx="328">
                  <c:v>2182.1999999999998</c:v>
                </c:pt>
                <c:pt idx="329">
                  <c:v>2186.4</c:v>
                </c:pt>
                <c:pt idx="330">
                  <c:v>2196</c:v>
                </c:pt>
                <c:pt idx="331">
                  <c:v>2196.6</c:v>
                </c:pt>
                <c:pt idx="332">
                  <c:v>2208.1999999999998</c:v>
                </c:pt>
                <c:pt idx="333">
                  <c:v>2224.1999999999998</c:v>
                </c:pt>
                <c:pt idx="334">
                  <c:v>2234</c:v>
                </c:pt>
                <c:pt idx="335">
                  <c:v>2248.8000000000002</c:v>
                </c:pt>
                <c:pt idx="336">
                  <c:v>2259.1999999999998</c:v>
                </c:pt>
                <c:pt idx="337">
                  <c:v>2289.1999999999998</c:v>
                </c:pt>
                <c:pt idx="338">
                  <c:v>2309.8000000000002</c:v>
                </c:pt>
                <c:pt idx="339">
                  <c:v>2315.6</c:v>
                </c:pt>
                <c:pt idx="340">
                  <c:v>2320</c:v>
                </c:pt>
                <c:pt idx="341">
                  <c:v>2334</c:v>
                </c:pt>
                <c:pt idx="342">
                  <c:v>2336.6</c:v>
                </c:pt>
                <c:pt idx="343">
                  <c:v>2339.6</c:v>
                </c:pt>
                <c:pt idx="344">
                  <c:v>2343.4</c:v>
                </c:pt>
                <c:pt idx="345">
                  <c:v>2334.8000000000002</c:v>
                </c:pt>
                <c:pt idx="346">
                  <c:v>2341.4</c:v>
                </c:pt>
                <c:pt idx="347">
                  <c:v>2351</c:v>
                </c:pt>
                <c:pt idx="348">
                  <c:v>2356.4</c:v>
                </c:pt>
                <c:pt idx="349">
                  <c:v>2353.8000000000002</c:v>
                </c:pt>
                <c:pt idx="350">
                  <c:v>2352.4</c:v>
                </c:pt>
                <c:pt idx="351">
                  <c:v>2357.8000000000002</c:v>
                </c:pt>
                <c:pt idx="352">
                  <c:v>2363</c:v>
                </c:pt>
                <c:pt idx="353">
                  <c:v>2372.4</c:v>
                </c:pt>
                <c:pt idx="354">
                  <c:v>2362.8000000000002</c:v>
                </c:pt>
                <c:pt idx="355">
                  <c:v>2360.6</c:v>
                </c:pt>
                <c:pt idx="356">
                  <c:v>2351</c:v>
                </c:pt>
                <c:pt idx="357">
                  <c:v>2345.4</c:v>
                </c:pt>
                <c:pt idx="358">
                  <c:v>2359.1999999999998</c:v>
                </c:pt>
                <c:pt idx="359">
                  <c:v>2342</c:v>
                </c:pt>
                <c:pt idx="360">
                  <c:v>2354.4</c:v>
                </c:pt>
                <c:pt idx="361">
                  <c:v>2343.1999999999998</c:v>
                </c:pt>
                <c:pt idx="362">
                  <c:v>2338.6</c:v>
                </c:pt>
                <c:pt idx="363">
                  <c:v>2340.1999999999998</c:v>
                </c:pt>
                <c:pt idx="364">
                  <c:v>2329.8000000000002</c:v>
                </c:pt>
                <c:pt idx="365">
                  <c:v>2329.6</c:v>
                </c:pt>
                <c:pt idx="366">
                  <c:v>2324.6</c:v>
                </c:pt>
                <c:pt idx="367">
                  <c:v>2318.6</c:v>
                </c:pt>
                <c:pt idx="368">
                  <c:v>2312.4</c:v>
                </c:pt>
                <c:pt idx="369">
                  <c:v>2304.4</c:v>
                </c:pt>
                <c:pt idx="370">
                  <c:v>2293</c:v>
                </c:pt>
                <c:pt idx="371">
                  <c:v>2304.1999999999998</c:v>
                </c:pt>
                <c:pt idx="372">
                  <c:v>2309.1999999999998</c:v>
                </c:pt>
                <c:pt idx="373">
                  <c:v>2316.8000000000002</c:v>
                </c:pt>
                <c:pt idx="374">
                  <c:v>2310.4</c:v>
                </c:pt>
                <c:pt idx="375">
                  <c:v>2319</c:v>
                </c:pt>
                <c:pt idx="376">
                  <c:v>2304.1999999999998</c:v>
                </c:pt>
                <c:pt idx="377">
                  <c:v>2298.8000000000002</c:v>
                </c:pt>
                <c:pt idx="378">
                  <c:v>2283.4</c:v>
                </c:pt>
                <c:pt idx="379">
                  <c:v>2284.6</c:v>
                </c:pt>
                <c:pt idx="380">
                  <c:v>2281.1999999999998</c:v>
                </c:pt>
                <c:pt idx="381">
                  <c:v>2270</c:v>
                </c:pt>
                <c:pt idx="382">
                  <c:v>2266.1999999999998</c:v>
                </c:pt>
                <c:pt idx="383">
                  <c:v>2250.8000000000002</c:v>
                </c:pt>
                <c:pt idx="384">
                  <c:v>2251.1999999999998</c:v>
                </c:pt>
                <c:pt idx="385">
                  <c:v>2266</c:v>
                </c:pt>
                <c:pt idx="386">
                  <c:v>2266.4</c:v>
                </c:pt>
                <c:pt idx="387">
                  <c:v>2270</c:v>
                </c:pt>
                <c:pt idx="388">
                  <c:v>2271.6</c:v>
                </c:pt>
                <c:pt idx="389">
                  <c:v>2265</c:v>
                </c:pt>
                <c:pt idx="390">
                  <c:v>2264.6</c:v>
                </c:pt>
                <c:pt idx="391">
                  <c:v>2261.1999999999998</c:v>
                </c:pt>
                <c:pt idx="392">
                  <c:v>2251</c:v>
                </c:pt>
                <c:pt idx="393">
                  <c:v>2257</c:v>
                </c:pt>
                <c:pt idx="394">
                  <c:v>2238.1999999999998</c:v>
                </c:pt>
                <c:pt idx="395">
                  <c:v>2241.1999999999998</c:v>
                </c:pt>
                <c:pt idx="396">
                  <c:v>2236.1999999999998</c:v>
                </c:pt>
                <c:pt idx="397">
                  <c:v>2220.8000000000002</c:v>
                </c:pt>
                <c:pt idx="398">
                  <c:v>2215</c:v>
                </c:pt>
                <c:pt idx="399">
                  <c:v>2208</c:v>
                </c:pt>
                <c:pt idx="400">
                  <c:v>2197</c:v>
                </c:pt>
                <c:pt idx="401">
                  <c:v>2189</c:v>
                </c:pt>
                <c:pt idx="402">
                  <c:v>2176.1999999999998</c:v>
                </c:pt>
                <c:pt idx="403">
                  <c:v>2173.4</c:v>
                </c:pt>
                <c:pt idx="404">
                  <c:v>2169.6</c:v>
                </c:pt>
                <c:pt idx="405">
                  <c:v>2167.1999999999998</c:v>
                </c:pt>
                <c:pt idx="406">
                  <c:v>2149.8000000000002</c:v>
                </c:pt>
                <c:pt idx="407">
                  <c:v>2146.4</c:v>
                </c:pt>
                <c:pt idx="408">
                  <c:v>2149.6</c:v>
                </c:pt>
                <c:pt idx="409">
                  <c:v>2152.8000000000002</c:v>
                </c:pt>
                <c:pt idx="410">
                  <c:v>2145.4</c:v>
                </c:pt>
                <c:pt idx="411">
                  <c:v>2146</c:v>
                </c:pt>
                <c:pt idx="412">
                  <c:v>2138.1999999999998</c:v>
                </c:pt>
                <c:pt idx="413">
                  <c:v>2140.1999999999998</c:v>
                </c:pt>
                <c:pt idx="414">
                  <c:v>2128.6</c:v>
                </c:pt>
                <c:pt idx="415">
                  <c:v>2112.8000000000002</c:v>
                </c:pt>
                <c:pt idx="416">
                  <c:v>2109</c:v>
                </c:pt>
                <c:pt idx="417">
                  <c:v>2107</c:v>
                </c:pt>
                <c:pt idx="418">
                  <c:v>2107.4</c:v>
                </c:pt>
                <c:pt idx="419">
                  <c:v>2114.4</c:v>
                </c:pt>
                <c:pt idx="420">
                  <c:v>2102.8000000000002</c:v>
                </c:pt>
                <c:pt idx="421">
                  <c:v>2095.4</c:v>
                </c:pt>
                <c:pt idx="422">
                  <c:v>2081.8000000000002</c:v>
                </c:pt>
                <c:pt idx="423">
                  <c:v>2086.6</c:v>
                </c:pt>
                <c:pt idx="424">
                  <c:v>2083.4</c:v>
                </c:pt>
                <c:pt idx="425">
                  <c:v>2089.4</c:v>
                </c:pt>
                <c:pt idx="426">
                  <c:v>2080.4</c:v>
                </c:pt>
                <c:pt idx="427">
                  <c:v>2083.6</c:v>
                </c:pt>
                <c:pt idx="428">
                  <c:v>2070</c:v>
                </c:pt>
                <c:pt idx="429">
                  <c:v>2066.4</c:v>
                </c:pt>
                <c:pt idx="430">
                  <c:v>2070.4</c:v>
                </c:pt>
                <c:pt idx="431">
                  <c:v>2065</c:v>
                </c:pt>
                <c:pt idx="432">
                  <c:v>2059</c:v>
                </c:pt>
                <c:pt idx="433">
                  <c:v>2059.8000000000002</c:v>
                </c:pt>
                <c:pt idx="434">
                  <c:v>2064</c:v>
                </c:pt>
                <c:pt idx="435">
                  <c:v>2056.6</c:v>
                </c:pt>
                <c:pt idx="436">
                  <c:v>2080.4</c:v>
                </c:pt>
                <c:pt idx="437">
                  <c:v>2079.4</c:v>
                </c:pt>
                <c:pt idx="438">
                  <c:v>2070.8000000000002</c:v>
                </c:pt>
                <c:pt idx="439">
                  <c:v>2076.8000000000002</c:v>
                </c:pt>
                <c:pt idx="440">
                  <c:v>2071</c:v>
                </c:pt>
                <c:pt idx="441">
                  <c:v>2084.4</c:v>
                </c:pt>
                <c:pt idx="442">
                  <c:v>2074.1999999999998</c:v>
                </c:pt>
                <c:pt idx="443">
                  <c:v>2068.1999999999998</c:v>
                </c:pt>
                <c:pt idx="444">
                  <c:v>2053.4</c:v>
                </c:pt>
                <c:pt idx="445">
                  <c:v>2059.4</c:v>
                </c:pt>
                <c:pt idx="446">
                  <c:v>2056.1999999999998</c:v>
                </c:pt>
                <c:pt idx="447">
                  <c:v>2057.1999999999998</c:v>
                </c:pt>
                <c:pt idx="448">
                  <c:v>2064.1999999999998</c:v>
                </c:pt>
                <c:pt idx="449">
                  <c:v>2063.4</c:v>
                </c:pt>
                <c:pt idx="450">
                  <c:v>2067.6</c:v>
                </c:pt>
                <c:pt idx="451">
                  <c:v>2076.1999999999998</c:v>
                </c:pt>
                <c:pt idx="452">
                  <c:v>2074.4</c:v>
                </c:pt>
                <c:pt idx="453">
                  <c:v>2072.8000000000002</c:v>
                </c:pt>
                <c:pt idx="454">
                  <c:v>2075</c:v>
                </c:pt>
                <c:pt idx="455">
                  <c:v>2075.8000000000002</c:v>
                </c:pt>
                <c:pt idx="456">
                  <c:v>2082.1999999999998</c:v>
                </c:pt>
                <c:pt idx="457">
                  <c:v>2081.4</c:v>
                </c:pt>
                <c:pt idx="458">
                  <c:v>2076.4</c:v>
                </c:pt>
                <c:pt idx="459">
                  <c:v>2079</c:v>
                </c:pt>
                <c:pt idx="460">
                  <c:v>2069.4</c:v>
                </c:pt>
                <c:pt idx="461">
                  <c:v>2062.4</c:v>
                </c:pt>
                <c:pt idx="462">
                  <c:v>2054.6</c:v>
                </c:pt>
                <c:pt idx="463">
                  <c:v>2042.6</c:v>
                </c:pt>
                <c:pt idx="464">
                  <c:v>2045.8</c:v>
                </c:pt>
                <c:pt idx="465">
                  <c:v>2055.8000000000002</c:v>
                </c:pt>
                <c:pt idx="466">
                  <c:v>2053.1999999999998</c:v>
                </c:pt>
                <c:pt idx="467">
                  <c:v>2052</c:v>
                </c:pt>
                <c:pt idx="468">
                  <c:v>2061.4</c:v>
                </c:pt>
                <c:pt idx="469">
                  <c:v>2057.6</c:v>
                </c:pt>
                <c:pt idx="470">
                  <c:v>2070.6</c:v>
                </c:pt>
                <c:pt idx="471">
                  <c:v>2078</c:v>
                </c:pt>
                <c:pt idx="472">
                  <c:v>2086.8000000000002</c:v>
                </c:pt>
                <c:pt idx="473">
                  <c:v>2086.6</c:v>
                </c:pt>
                <c:pt idx="474">
                  <c:v>2080.8000000000002</c:v>
                </c:pt>
                <c:pt idx="475">
                  <c:v>2088.4</c:v>
                </c:pt>
                <c:pt idx="476">
                  <c:v>2101.8000000000002</c:v>
                </c:pt>
                <c:pt idx="477">
                  <c:v>2115.8000000000002</c:v>
                </c:pt>
                <c:pt idx="478">
                  <c:v>2125.1999999999998</c:v>
                </c:pt>
                <c:pt idx="479">
                  <c:v>2115</c:v>
                </c:pt>
                <c:pt idx="480">
                  <c:v>2109.4</c:v>
                </c:pt>
                <c:pt idx="481">
                  <c:v>2111.8000000000002</c:v>
                </c:pt>
                <c:pt idx="482">
                  <c:v>2122.1999999999998</c:v>
                </c:pt>
                <c:pt idx="483">
                  <c:v>2123</c:v>
                </c:pt>
                <c:pt idx="484">
                  <c:v>2112</c:v>
                </c:pt>
                <c:pt idx="485">
                  <c:v>2117</c:v>
                </c:pt>
                <c:pt idx="486">
                  <c:v>2112.1999999999998</c:v>
                </c:pt>
                <c:pt idx="487">
                  <c:v>2109.8000000000002</c:v>
                </c:pt>
                <c:pt idx="488">
                  <c:v>2109</c:v>
                </c:pt>
                <c:pt idx="489">
                  <c:v>2115.6</c:v>
                </c:pt>
                <c:pt idx="490">
                  <c:v>2125.4</c:v>
                </c:pt>
                <c:pt idx="491">
                  <c:v>2129.1999999999998</c:v>
                </c:pt>
                <c:pt idx="492">
                  <c:v>2131.1999999999998</c:v>
                </c:pt>
                <c:pt idx="493">
                  <c:v>2122</c:v>
                </c:pt>
                <c:pt idx="494">
                  <c:v>2126.1999999999998</c:v>
                </c:pt>
                <c:pt idx="495">
                  <c:v>2131.8000000000002</c:v>
                </c:pt>
                <c:pt idx="496">
                  <c:v>2141.1999999999998</c:v>
                </c:pt>
                <c:pt idx="497">
                  <c:v>2136.6</c:v>
                </c:pt>
                <c:pt idx="498">
                  <c:v>2135.1999999999998</c:v>
                </c:pt>
                <c:pt idx="499">
                  <c:v>2137.6</c:v>
                </c:pt>
                <c:pt idx="500">
                  <c:v>2151.8000000000002</c:v>
                </c:pt>
                <c:pt idx="501">
                  <c:v>2156</c:v>
                </c:pt>
                <c:pt idx="502">
                  <c:v>2161.4</c:v>
                </c:pt>
                <c:pt idx="503">
                  <c:v>2167.4</c:v>
                </c:pt>
                <c:pt idx="504">
                  <c:v>2165.6</c:v>
                </c:pt>
                <c:pt idx="505">
                  <c:v>2168.6</c:v>
                </c:pt>
                <c:pt idx="506">
                  <c:v>2170.6</c:v>
                </c:pt>
                <c:pt idx="507">
                  <c:v>2185.1999999999998</c:v>
                </c:pt>
                <c:pt idx="508">
                  <c:v>2191.1999999999998</c:v>
                </c:pt>
                <c:pt idx="509">
                  <c:v>2208.8000000000002</c:v>
                </c:pt>
                <c:pt idx="510">
                  <c:v>2217.8000000000002</c:v>
                </c:pt>
                <c:pt idx="511">
                  <c:v>2226.1999999999998</c:v>
                </c:pt>
                <c:pt idx="512">
                  <c:v>2223.1999999999998</c:v>
                </c:pt>
                <c:pt idx="513">
                  <c:v>2225.4</c:v>
                </c:pt>
                <c:pt idx="514">
                  <c:v>2229.8000000000002</c:v>
                </c:pt>
                <c:pt idx="515">
                  <c:v>2243</c:v>
                </c:pt>
                <c:pt idx="516">
                  <c:v>2252.8000000000002</c:v>
                </c:pt>
                <c:pt idx="517">
                  <c:v>2262.8000000000002</c:v>
                </c:pt>
                <c:pt idx="518">
                  <c:v>2268.6</c:v>
                </c:pt>
                <c:pt idx="519">
                  <c:v>2268.6</c:v>
                </c:pt>
                <c:pt idx="520">
                  <c:v>2274.6</c:v>
                </c:pt>
                <c:pt idx="521">
                  <c:v>2288.6</c:v>
                </c:pt>
                <c:pt idx="522">
                  <c:v>2295.4</c:v>
                </c:pt>
                <c:pt idx="523">
                  <c:v>2299.8000000000002</c:v>
                </c:pt>
                <c:pt idx="524">
                  <c:v>2320.1999999999998</c:v>
                </c:pt>
                <c:pt idx="525">
                  <c:v>2333</c:v>
                </c:pt>
                <c:pt idx="526">
                  <c:v>2340</c:v>
                </c:pt>
                <c:pt idx="527">
                  <c:v>2345.4</c:v>
                </c:pt>
                <c:pt idx="528">
                  <c:v>2361</c:v>
                </c:pt>
                <c:pt idx="529">
                  <c:v>2363.1999999999998</c:v>
                </c:pt>
                <c:pt idx="530">
                  <c:v>2381.6</c:v>
                </c:pt>
                <c:pt idx="531">
                  <c:v>2384</c:v>
                </c:pt>
                <c:pt idx="532">
                  <c:v>2401.1999999999998</c:v>
                </c:pt>
                <c:pt idx="533">
                  <c:v>2410.6</c:v>
                </c:pt>
                <c:pt idx="534">
                  <c:v>2413</c:v>
                </c:pt>
                <c:pt idx="535">
                  <c:v>2442.6</c:v>
                </c:pt>
                <c:pt idx="536">
                  <c:v>2438.6</c:v>
                </c:pt>
                <c:pt idx="537">
                  <c:v>2442.8000000000002</c:v>
                </c:pt>
                <c:pt idx="538">
                  <c:v>2457.6</c:v>
                </c:pt>
                <c:pt idx="539">
                  <c:v>2466.4</c:v>
                </c:pt>
                <c:pt idx="540">
                  <c:v>2489.8000000000002</c:v>
                </c:pt>
                <c:pt idx="541">
                  <c:v>2505.1999999999998</c:v>
                </c:pt>
                <c:pt idx="542">
                  <c:v>2514.4</c:v>
                </c:pt>
                <c:pt idx="543">
                  <c:v>2523.6</c:v>
                </c:pt>
                <c:pt idx="544">
                  <c:v>2539.6</c:v>
                </c:pt>
                <c:pt idx="545">
                  <c:v>2549.8000000000002</c:v>
                </c:pt>
                <c:pt idx="546">
                  <c:v>2564.1999999999998</c:v>
                </c:pt>
                <c:pt idx="547">
                  <c:v>2565.1999999999998</c:v>
                </c:pt>
                <c:pt idx="548">
                  <c:v>2591.6</c:v>
                </c:pt>
                <c:pt idx="549">
                  <c:v>2608.1999999999998</c:v>
                </c:pt>
                <c:pt idx="550">
                  <c:v>2618.4</c:v>
                </c:pt>
                <c:pt idx="551">
                  <c:v>2624.2</c:v>
                </c:pt>
                <c:pt idx="552">
                  <c:v>2629.6</c:v>
                </c:pt>
                <c:pt idx="553">
                  <c:v>2649.2</c:v>
                </c:pt>
                <c:pt idx="554">
                  <c:v>2656.4</c:v>
                </c:pt>
                <c:pt idx="555">
                  <c:v>2676.8</c:v>
                </c:pt>
                <c:pt idx="556">
                  <c:v>2696.6</c:v>
                </c:pt>
                <c:pt idx="557">
                  <c:v>2707.6</c:v>
                </c:pt>
                <c:pt idx="558">
                  <c:v>2721.4</c:v>
                </c:pt>
                <c:pt idx="559">
                  <c:v>2731.8</c:v>
                </c:pt>
                <c:pt idx="560">
                  <c:v>2761.8</c:v>
                </c:pt>
                <c:pt idx="561">
                  <c:v>2772.6</c:v>
                </c:pt>
                <c:pt idx="562">
                  <c:v>2787.8</c:v>
                </c:pt>
                <c:pt idx="563">
                  <c:v>2803.8</c:v>
                </c:pt>
                <c:pt idx="564">
                  <c:v>2828.4</c:v>
                </c:pt>
                <c:pt idx="565">
                  <c:v>2849.8</c:v>
                </c:pt>
                <c:pt idx="566">
                  <c:v>2851.6</c:v>
                </c:pt>
                <c:pt idx="567">
                  <c:v>2865.4</c:v>
                </c:pt>
                <c:pt idx="568">
                  <c:v>2864.4</c:v>
                </c:pt>
                <c:pt idx="569">
                  <c:v>2860.4</c:v>
                </c:pt>
                <c:pt idx="570">
                  <c:v>2854.8</c:v>
                </c:pt>
                <c:pt idx="571">
                  <c:v>2861</c:v>
                </c:pt>
                <c:pt idx="572">
                  <c:v>2874.2</c:v>
                </c:pt>
                <c:pt idx="573">
                  <c:v>2893.8</c:v>
                </c:pt>
                <c:pt idx="574">
                  <c:v>2896</c:v>
                </c:pt>
                <c:pt idx="575">
                  <c:v>2902.2</c:v>
                </c:pt>
                <c:pt idx="576">
                  <c:v>2913.8</c:v>
                </c:pt>
                <c:pt idx="577">
                  <c:v>2923</c:v>
                </c:pt>
                <c:pt idx="578">
                  <c:v>2924.6</c:v>
                </c:pt>
                <c:pt idx="579">
                  <c:v>2937</c:v>
                </c:pt>
                <c:pt idx="580">
                  <c:v>2949.4</c:v>
                </c:pt>
                <c:pt idx="581">
                  <c:v>2967</c:v>
                </c:pt>
                <c:pt idx="582">
                  <c:v>2973.2</c:v>
                </c:pt>
                <c:pt idx="583">
                  <c:v>2964.2</c:v>
                </c:pt>
                <c:pt idx="584">
                  <c:v>2963.8</c:v>
                </c:pt>
                <c:pt idx="585">
                  <c:v>2972</c:v>
                </c:pt>
                <c:pt idx="586">
                  <c:v>2989.6</c:v>
                </c:pt>
                <c:pt idx="587">
                  <c:v>2993.2</c:v>
                </c:pt>
                <c:pt idx="588">
                  <c:v>2999.2</c:v>
                </c:pt>
                <c:pt idx="589">
                  <c:v>3007.8</c:v>
                </c:pt>
                <c:pt idx="590">
                  <c:v>3010.4</c:v>
                </c:pt>
                <c:pt idx="591">
                  <c:v>3011</c:v>
                </c:pt>
                <c:pt idx="592">
                  <c:v>3017.2</c:v>
                </c:pt>
                <c:pt idx="593">
                  <c:v>3014.2</c:v>
                </c:pt>
                <c:pt idx="594">
                  <c:v>3019</c:v>
                </c:pt>
                <c:pt idx="595">
                  <c:v>3019.4</c:v>
                </c:pt>
                <c:pt idx="596">
                  <c:v>3031.6</c:v>
                </c:pt>
                <c:pt idx="597">
                  <c:v>3054</c:v>
                </c:pt>
                <c:pt idx="598">
                  <c:v>3059.8</c:v>
                </c:pt>
                <c:pt idx="599">
                  <c:v>3055</c:v>
                </c:pt>
                <c:pt idx="600">
                  <c:v>3069.8</c:v>
                </c:pt>
                <c:pt idx="601">
                  <c:v>3072.8</c:v>
                </c:pt>
                <c:pt idx="602">
                  <c:v>3077.8</c:v>
                </c:pt>
                <c:pt idx="603">
                  <c:v>3070.6</c:v>
                </c:pt>
                <c:pt idx="604">
                  <c:v>3069.2</c:v>
                </c:pt>
                <c:pt idx="605">
                  <c:v>3082.4</c:v>
                </c:pt>
                <c:pt idx="606">
                  <c:v>3090</c:v>
                </c:pt>
                <c:pt idx="607">
                  <c:v>3107.6</c:v>
                </c:pt>
                <c:pt idx="608">
                  <c:v>3105.8</c:v>
                </c:pt>
                <c:pt idx="609">
                  <c:v>3116</c:v>
                </c:pt>
                <c:pt idx="610">
                  <c:v>3125.6</c:v>
                </c:pt>
                <c:pt idx="611">
                  <c:v>3144</c:v>
                </c:pt>
                <c:pt idx="612">
                  <c:v>3159.4</c:v>
                </c:pt>
                <c:pt idx="613">
                  <c:v>3176.8</c:v>
                </c:pt>
                <c:pt idx="614">
                  <c:v>3188.4</c:v>
                </c:pt>
                <c:pt idx="615">
                  <c:v>3192.6</c:v>
                </c:pt>
                <c:pt idx="616">
                  <c:v>3201.8</c:v>
                </c:pt>
                <c:pt idx="617">
                  <c:v>3202.4</c:v>
                </c:pt>
                <c:pt idx="618">
                  <c:v>3203</c:v>
                </c:pt>
                <c:pt idx="619">
                  <c:v>3215.2</c:v>
                </c:pt>
                <c:pt idx="620">
                  <c:v>3209.2</c:v>
                </c:pt>
                <c:pt idx="621">
                  <c:v>3211.8</c:v>
                </c:pt>
                <c:pt idx="622">
                  <c:v>3224.2</c:v>
                </c:pt>
                <c:pt idx="623">
                  <c:v>3217.8</c:v>
                </c:pt>
                <c:pt idx="624">
                  <c:v>3224</c:v>
                </c:pt>
                <c:pt idx="625">
                  <c:v>3241.8</c:v>
                </c:pt>
                <c:pt idx="626">
                  <c:v>3246.6</c:v>
                </c:pt>
                <c:pt idx="627">
                  <c:v>3260</c:v>
                </c:pt>
                <c:pt idx="628">
                  <c:v>3279</c:v>
                </c:pt>
                <c:pt idx="629">
                  <c:v>3296</c:v>
                </c:pt>
                <c:pt idx="630">
                  <c:v>3296.8</c:v>
                </c:pt>
                <c:pt idx="631">
                  <c:v>3291.6</c:v>
                </c:pt>
                <c:pt idx="632">
                  <c:v>3308.4</c:v>
                </c:pt>
                <c:pt idx="633">
                  <c:v>3314</c:v>
                </c:pt>
                <c:pt idx="634">
                  <c:v>3316.6</c:v>
                </c:pt>
                <c:pt idx="635">
                  <c:v>3323.2</c:v>
                </c:pt>
                <c:pt idx="636">
                  <c:v>3339.6</c:v>
                </c:pt>
                <c:pt idx="637">
                  <c:v>3352.8</c:v>
                </c:pt>
                <c:pt idx="638">
                  <c:v>3366</c:v>
                </c:pt>
                <c:pt idx="639">
                  <c:v>3374.2</c:v>
                </c:pt>
                <c:pt idx="640">
                  <c:v>3384.6</c:v>
                </c:pt>
                <c:pt idx="641">
                  <c:v>3389.4</c:v>
                </c:pt>
                <c:pt idx="642">
                  <c:v>3393.8</c:v>
                </c:pt>
                <c:pt idx="643">
                  <c:v>3398</c:v>
                </c:pt>
                <c:pt idx="644">
                  <c:v>3397.2</c:v>
                </c:pt>
                <c:pt idx="645">
                  <c:v>3399</c:v>
                </c:pt>
                <c:pt idx="646">
                  <c:v>3417.2</c:v>
                </c:pt>
                <c:pt idx="647">
                  <c:v>3427</c:v>
                </c:pt>
                <c:pt idx="648">
                  <c:v>3435</c:v>
                </c:pt>
                <c:pt idx="649">
                  <c:v>3431</c:v>
                </c:pt>
                <c:pt idx="650">
                  <c:v>3444.8</c:v>
                </c:pt>
                <c:pt idx="651">
                  <c:v>3442.8</c:v>
                </c:pt>
                <c:pt idx="652">
                  <c:v>3436.6</c:v>
                </c:pt>
                <c:pt idx="653">
                  <c:v>3451.6</c:v>
                </c:pt>
                <c:pt idx="654">
                  <c:v>3460</c:v>
                </c:pt>
                <c:pt idx="655">
                  <c:v>3474.2</c:v>
                </c:pt>
                <c:pt idx="656">
                  <c:v>3474.6</c:v>
                </c:pt>
                <c:pt idx="657">
                  <c:v>3456.2</c:v>
                </c:pt>
                <c:pt idx="658">
                  <c:v>3463</c:v>
                </c:pt>
                <c:pt idx="659">
                  <c:v>3470.2</c:v>
                </c:pt>
                <c:pt idx="660">
                  <c:v>3459.2</c:v>
                </c:pt>
                <c:pt idx="661">
                  <c:v>3458.8</c:v>
                </c:pt>
                <c:pt idx="662">
                  <c:v>3457</c:v>
                </c:pt>
                <c:pt idx="663">
                  <c:v>3456.4</c:v>
                </c:pt>
                <c:pt idx="664">
                  <c:v>3439.4</c:v>
                </c:pt>
                <c:pt idx="665">
                  <c:v>3451.8</c:v>
                </c:pt>
                <c:pt idx="666">
                  <c:v>3461.4</c:v>
                </c:pt>
                <c:pt idx="667">
                  <c:v>3459.4</c:v>
                </c:pt>
                <c:pt idx="668">
                  <c:v>3449.2</c:v>
                </c:pt>
                <c:pt idx="669">
                  <c:v>3436</c:v>
                </c:pt>
                <c:pt idx="670">
                  <c:v>3453.8</c:v>
                </c:pt>
                <c:pt idx="671">
                  <c:v>3462.6</c:v>
                </c:pt>
                <c:pt idx="672">
                  <c:v>3457.4</c:v>
                </c:pt>
                <c:pt idx="673">
                  <c:v>3462.2</c:v>
                </c:pt>
                <c:pt idx="674">
                  <c:v>3469.2</c:v>
                </c:pt>
                <c:pt idx="675">
                  <c:v>3463.6</c:v>
                </c:pt>
                <c:pt idx="676">
                  <c:v>3457.4</c:v>
                </c:pt>
                <c:pt idx="677">
                  <c:v>3431.8</c:v>
                </c:pt>
                <c:pt idx="678">
                  <c:v>3428.4</c:v>
                </c:pt>
                <c:pt idx="679">
                  <c:v>3427</c:v>
                </c:pt>
                <c:pt idx="680">
                  <c:v>3423.4</c:v>
                </c:pt>
                <c:pt idx="681">
                  <c:v>3403.8</c:v>
                </c:pt>
                <c:pt idx="682">
                  <c:v>3407.2</c:v>
                </c:pt>
                <c:pt idx="683">
                  <c:v>3398.6</c:v>
                </c:pt>
                <c:pt idx="684">
                  <c:v>3387.6</c:v>
                </c:pt>
                <c:pt idx="685">
                  <c:v>3358.4</c:v>
                </c:pt>
                <c:pt idx="686">
                  <c:v>3350.8</c:v>
                </c:pt>
                <c:pt idx="687">
                  <c:v>3343.6</c:v>
                </c:pt>
                <c:pt idx="688">
                  <c:v>3337.6</c:v>
                </c:pt>
                <c:pt idx="689">
                  <c:v>3338.2</c:v>
                </c:pt>
                <c:pt idx="690">
                  <c:v>3342.4</c:v>
                </c:pt>
                <c:pt idx="691">
                  <c:v>3345.2</c:v>
                </c:pt>
                <c:pt idx="692">
                  <c:v>3345.4</c:v>
                </c:pt>
                <c:pt idx="693">
                  <c:v>3336.6</c:v>
                </c:pt>
                <c:pt idx="694">
                  <c:v>3337</c:v>
                </c:pt>
                <c:pt idx="695">
                  <c:v>3338.6</c:v>
                </c:pt>
                <c:pt idx="696">
                  <c:v>3330.4</c:v>
                </c:pt>
                <c:pt idx="697">
                  <c:v>3328.2</c:v>
                </c:pt>
                <c:pt idx="698">
                  <c:v>3338.4</c:v>
                </c:pt>
                <c:pt idx="699">
                  <c:v>3336.8</c:v>
                </c:pt>
                <c:pt idx="700">
                  <c:v>3333.4</c:v>
                </c:pt>
                <c:pt idx="701">
                  <c:v>3333.6</c:v>
                </c:pt>
                <c:pt idx="702">
                  <c:v>3346.8</c:v>
                </c:pt>
                <c:pt idx="703">
                  <c:v>3346.2</c:v>
                </c:pt>
                <c:pt idx="704">
                  <c:v>3346.8</c:v>
                </c:pt>
                <c:pt idx="705">
                  <c:v>3349.4</c:v>
                </c:pt>
                <c:pt idx="706">
                  <c:v>3344.6</c:v>
                </c:pt>
                <c:pt idx="707">
                  <c:v>3337.6</c:v>
                </c:pt>
                <c:pt idx="708">
                  <c:v>3336.6</c:v>
                </c:pt>
                <c:pt idx="709">
                  <c:v>3342</c:v>
                </c:pt>
                <c:pt idx="710">
                  <c:v>3343</c:v>
                </c:pt>
                <c:pt idx="711">
                  <c:v>3345.4</c:v>
                </c:pt>
                <c:pt idx="712">
                  <c:v>3333.6</c:v>
                </c:pt>
                <c:pt idx="713">
                  <c:v>3325.6</c:v>
                </c:pt>
                <c:pt idx="714">
                  <c:v>3309.2</c:v>
                </c:pt>
                <c:pt idx="715">
                  <c:v>3304.2</c:v>
                </c:pt>
                <c:pt idx="716">
                  <c:v>3308.6</c:v>
                </c:pt>
                <c:pt idx="717">
                  <c:v>3304.2</c:v>
                </c:pt>
                <c:pt idx="718">
                  <c:v>3286.4</c:v>
                </c:pt>
                <c:pt idx="719">
                  <c:v>3289.4</c:v>
                </c:pt>
                <c:pt idx="720">
                  <c:v>3304.6</c:v>
                </c:pt>
                <c:pt idx="721">
                  <c:v>3303.2</c:v>
                </c:pt>
                <c:pt idx="722">
                  <c:v>3303.6</c:v>
                </c:pt>
                <c:pt idx="723">
                  <c:v>3292</c:v>
                </c:pt>
                <c:pt idx="724">
                  <c:v>3289.8</c:v>
                </c:pt>
                <c:pt idx="725">
                  <c:v>3297.6</c:v>
                </c:pt>
                <c:pt idx="726">
                  <c:v>3306.8</c:v>
                </c:pt>
                <c:pt idx="727">
                  <c:v>3305.2</c:v>
                </c:pt>
                <c:pt idx="728">
                  <c:v>3308.6</c:v>
                </c:pt>
                <c:pt idx="729">
                  <c:v>3300</c:v>
                </c:pt>
                <c:pt idx="730">
                  <c:v>3312.4</c:v>
                </c:pt>
                <c:pt idx="731">
                  <c:v>3307.6</c:v>
                </c:pt>
                <c:pt idx="732">
                  <c:v>3302.6</c:v>
                </c:pt>
                <c:pt idx="733">
                  <c:v>3311.8</c:v>
                </c:pt>
                <c:pt idx="734">
                  <c:v>3316</c:v>
                </c:pt>
                <c:pt idx="735">
                  <c:v>3315.4</c:v>
                </c:pt>
                <c:pt idx="736">
                  <c:v>3342</c:v>
                </c:pt>
                <c:pt idx="737">
                  <c:v>3341.4</c:v>
                </c:pt>
                <c:pt idx="738">
                  <c:v>3331.4</c:v>
                </c:pt>
                <c:pt idx="739">
                  <c:v>3327.2</c:v>
                </c:pt>
                <c:pt idx="740">
                  <c:v>3326</c:v>
                </c:pt>
                <c:pt idx="741">
                  <c:v>3310</c:v>
                </c:pt>
                <c:pt idx="742">
                  <c:v>3311.8</c:v>
                </c:pt>
                <c:pt idx="743">
                  <c:v>3323.2</c:v>
                </c:pt>
                <c:pt idx="744">
                  <c:v>3321.4</c:v>
                </c:pt>
                <c:pt idx="745">
                  <c:v>3326.4</c:v>
                </c:pt>
                <c:pt idx="746">
                  <c:v>3327.6</c:v>
                </c:pt>
                <c:pt idx="747">
                  <c:v>3353</c:v>
                </c:pt>
                <c:pt idx="748">
                  <c:v>3356.4</c:v>
                </c:pt>
                <c:pt idx="749">
                  <c:v>3353.8</c:v>
                </c:pt>
                <c:pt idx="750">
                  <c:v>3353.2</c:v>
                </c:pt>
                <c:pt idx="751">
                  <c:v>3350.6</c:v>
                </c:pt>
                <c:pt idx="752">
                  <c:v>3365.8</c:v>
                </c:pt>
                <c:pt idx="753">
                  <c:v>3362.2</c:v>
                </c:pt>
                <c:pt idx="754">
                  <c:v>3380.4</c:v>
                </c:pt>
                <c:pt idx="755">
                  <c:v>3374.2</c:v>
                </c:pt>
                <c:pt idx="756">
                  <c:v>3379</c:v>
                </c:pt>
                <c:pt idx="757">
                  <c:v>3380.8</c:v>
                </c:pt>
                <c:pt idx="758">
                  <c:v>3383.6</c:v>
                </c:pt>
                <c:pt idx="759">
                  <c:v>3381.8</c:v>
                </c:pt>
                <c:pt idx="760">
                  <c:v>3393.8</c:v>
                </c:pt>
                <c:pt idx="761">
                  <c:v>3401.2</c:v>
                </c:pt>
                <c:pt idx="762">
                  <c:v>3402.2</c:v>
                </c:pt>
                <c:pt idx="763">
                  <c:v>3416.4</c:v>
                </c:pt>
                <c:pt idx="764">
                  <c:v>3424.2</c:v>
                </c:pt>
                <c:pt idx="765">
                  <c:v>3434.4</c:v>
                </c:pt>
                <c:pt idx="766">
                  <c:v>3429.6</c:v>
                </c:pt>
                <c:pt idx="767">
                  <c:v>3442.6</c:v>
                </c:pt>
                <c:pt idx="768">
                  <c:v>3445.8</c:v>
                </c:pt>
                <c:pt idx="769">
                  <c:v>3448</c:v>
                </c:pt>
                <c:pt idx="770">
                  <c:v>3449.6</c:v>
                </c:pt>
                <c:pt idx="771">
                  <c:v>3446.6</c:v>
                </c:pt>
                <c:pt idx="772">
                  <c:v>3452</c:v>
                </c:pt>
                <c:pt idx="773">
                  <c:v>3454.2</c:v>
                </c:pt>
                <c:pt idx="774">
                  <c:v>3451.4</c:v>
                </c:pt>
                <c:pt idx="775">
                  <c:v>3450.2</c:v>
                </c:pt>
                <c:pt idx="776">
                  <c:v>3455</c:v>
                </c:pt>
                <c:pt idx="777">
                  <c:v>3467.6</c:v>
                </c:pt>
                <c:pt idx="778">
                  <c:v>3459.8</c:v>
                </c:pt>
                <c:pt idx="779">
                  <c:v>3461.2</c:v>
                </c:pt>
                <c:pt idx="780">
                  <c:v>3469.8</c:v>
                </c:pt>
                <c:pt idx="781">
                  <c:v>3467.4</c:v>
                </c:pt>
                <c:pt idx="782">
                  <c:v>3470.4</c:v>
                </c:pt>
                <c:pt idx="783">
                  <c:v>3461.6</c:v>
                </c:pt>
                <c:pt idx="784">
                  <c:v>3463.6</c:v>
                </c:pt>
                <c:pt idx="785">
                  <c:v>3461</c:v>
                </c:pt>
                <c:pt idx="786">
                  <c:v>3462.4</c:v>
                </c:pt>
                <c:pt idx="787">
                  <c:v>3459.2</c:v>
                </c:pt>
                <c:pt idx="788">
                  <c:v>3450.4</c:v>
                </c:pt>
                <c:pt idx="789">
                  <c:v>3453</c:v>
                </c:pt>
                <c:pt idx="790">
                  <c:v>3447</c:v>
                </c:pt>
                <c:pt idx="791">
                  <c:v>3445.4</c:v>
                </c:pt>
                <c:pt idx="792">
                  <c:v>3442.4</c:v>
                </c:pt>
                <c:pt idx="793">
                  <c:v>3443.8</c:v>
                </c:pt>
                <c:pt idx="794">
                  <c:v>3438.4</c:v>
                </c:pt>
                <c:pt idx="795">
                  <c:v>3438.8</c:v>
                </c:pt>
                <c:pt idx="796">
                  <c:v>3438.2</c:v>
                </c:pt>
                <c:pt idx="797">
                  <c:v>3440.2</c:v>
                </c:pt>
                <c:pt idx="798">
                  <c:v>3442.6</c:v>
                </c:pt>
                <c:pt idx="799">
                  <c:v>3445.2</c:v>
                </c:pt>
                <c:pt idx="800">
                  <c:v>3448.8</c:v>
                </c:pt>
                <c:pt idx="801">
                  <c:v>3456.8</c:v>
                </c:pt>
                <c:pt idx="802">
                  <c:v>3444.2</c:v>
                </c:pt>
                <c:pt idx="803">
                  <c:v>3451.4</c:v>
                </c:pt>
                <c:pt idx="804">
                  <c:v>3450.6</c:v>
                </c:pt>
                <c:pt idx="805">
                  <c:v>3451.4</c:v>
                </c:pt>
                <c:pt idx="806">
                  <c:v>3448.6</c:v>
                </c:pt>
                <c:pt idx="807">
                  <c:v>3450.8</c:v>
                </c:pt>
                <c:pt idx="808">
                  <c:v>3445.2</c:v>
                </c:pt>
                <c:pt idx="809">
                  <c:v>3455.8</c:v>
                </c:pt>
                <c:pt idx="810">
                  <c:v>3457.8</c:v>
                </c:pt>
                <c:pt idx="811">
                  <c:v>3457</c:v>
                </c:pt>
                <c:pt idx="812">
                  <c:v>3458.6</c:v>
                </c:pt>
                <c:pt idx="813">
                  <c:v>3460.2</c:v>
                </c:pt>
                <c:pt idx="814">
                  <c:v>3455</c:v>
                </c:pt>
                <c:pt idx="815">
                  <c:v>3452.2</c:v>
                </c:pt>
                <c:pt idx="816">
                  <c:v>3442.2</c:v>
                </c:pt>
                <c:pt idx="817">
                  <c:v>3437.4</c:v>
                </c:pt>
                <c:pt idx="818">
                  <c:v>3444.4</c:v>
                </c:pt>
                <c:pt idx="819">
                  <c:v>3456.4</c:v>
                </c:pt>
                <c:pt idx="820">
                  <c:v>3459.4</c:v>
                </c:pt>
                <c:pt idx="821">
                  <c:v>3450.6</c:v>
                </c:pt>
                <c:pt idx="822">
                  <c:v>3459.2</c:v>
                </c:pt>
                <c:pt idx="823">
                  <c:v>3453.6</c:v>
                </c:pt>
                <c:pt idx="824">
                  <c:v>3460</c:v>
                </c:pt>
                <c:pt idx="825">
                  <c:v>3466.4</c:v>
                </c:pt>
                <c:pt idx="826">
                  <c:v>3479.2</c:v>
                </c:pt>
                <c:pt idx="827">
                  <c:v>3480.8</c:v>
                </c:pt>
                <c:pt idx="828">
                  <c:v>3471.2</c:v>
                </c:pt>
                <c:pt idx="829">
                  <c:v>3466.8</c:v>
                </c:pt>
                <c:pt idx="830">
                  <c:v>3468.4</c:v>
                </c:pt>
                <c:pt idx="831">
                  <c:v>3462.2</c:v>
                </c:pt>
                <c:pt idx="832">
                  <c:v>3461.2</c:v>
                </c:pt>
                <c:pt idx="833">
                  <c:v>3449.6</c:v>
                </c:pt>
                <c:pt idx="834">
                  <c:v>3446.8</c:v>
                </c:pt>
                <c:pt idx="835">
                  <c:v>3465.4</c:v>
                </c:pt>
                <c:pt idx="836">
                  <c:v>3468.4</c:v>
                </c:pt>
                <c:pt idx="837">
                  <c:v>3475.2</c:v>
                </c:pt>
                <c:pt idx="838">
                  <c:v>3484.2</c:v>
                </c:pt>
                <c:pt idx="839">
                  <c:v>3504.6</c:v>
                </c:pt>
                <c:pt idx="840">
                  <c:v>3503.8</c:v>
                </c:pt>
                <c:pt idx="841">
                  <c:v>3511.6</c:v>
                </c:pt>
                <c:pt idx="842">
                  <c:v>3520</c:v>
                </c:pt>
                <c:pt idx="843">
                  <c:v>3526.2</c:v>
                </c:pt>
                <c:pt idx="844">
                  <c:v>3533.4</c:v>
                </c:pt>
                <c:pt idx="845">
                  <c:v>3548.4</c:v>
                </c:pt>
                <c:pt idx="846">
                  <c:v>3557</c:v>
                </c:pt>
                <c:pt idx="847">
                  <c:v>3544</c:v>
                </c:pt>
                <c:pt idx="848">
                  <c:v>3546.2</c:v>
                </c:pt>
                <c:pt idx="849">
                  <c:v>3563.2</c:v>
                </c:pt>
                <c:pt idx="850">
                  <c:v>3559</c:v>
                </c:pt>
                <c:pt idx="851">
                  <c:v>3556.6</c:v>
                </c:pt>
                <c:pt idx="852">
                  <c:v>3561.6</c:v>
                </c:pt>
                <c:pt idx="853">
                  <c:v>3567.2</c:v>
                </c:pt>
                <c:pt idx="854">
                  <c:v>3575.6</c:v>
                </c:pt>
                <c:pt idx="855">
                  <c:v>3584</c:v>
                </c:pt>
                <c:pt idx="856">
                  <c:v>3593.4</c:v>
                </c:pt>
                <c:pt idx="857">
                  <c:v>3610.8</c:v>
                </c:pt>
                <c:pt idx="858">
                  <c:v>3615.8</c:v>
                </c:pt>
                <c:pt idx="859">
                  <c:v>3616.2</c:v>
                </c:pt>
                <c:pt idx="860">
                  <c:v>3621.4</c:v>
                </c:pt>
                <c:pt idx="861">
                  <c:v>3619.8</c:v>
                </c:pt>
                <c:pt idx="862">
                  <c:v>3615</c:v>
                </c:pt>
                <c:pt idx="863">
                  <c:v>3634.8</c:v>
                </c:pt>
                <c:pt idx="864">
                  <c:v>3649.8</c:v>
                </c:pt>
                <c:pt idx="865">
                  <c:v>3653</c:v>
                </c:pt>
                <c:pt idx="866">
                  <c:v>3656.2</c:v>
                </c:pt>
                <c:pt idx="867">
                  <c:v>3657.6</c:v>
                </c:pt>
                <c:pt idx="868">
                  <c:v>3657.8</c:v>
                </c:pt>
                <c:pt idx="869">
                  <c:v>3658</c:v>
                </c:pt>
                <c:pt idx="870">
                  <c:v>3680.2</c:v>
                </c:pt>
                <c:pt idx="871">
                  <c:v>3681</c:v>
                </c:pt>
                <c:pt idx="872">
                  <c:v>3673.8</c:v>
                </c:pt>
                <c:pt idx="873">
                  <c:v>3682.8</c:v>
                </c:pt>
                <c:pt idx="874">
                  <c:v>3695</c:v>
                </c:pt>
                <c:pt idx="875">
                  <c:v>3700</c:v>
                </c:pt>
                <c:pt idx="876">
                  <c:v>3703.6</c:v>
                </c:pt>
                <c:pt idx="877">
                  <c:v>3700.6</c:v>
                </c:pt>
                <c:pt idx="878">
                  <c:v>3723.6</c:v>
                </c:pt>
                <c:pt idx="879">
                  <c:v>3722.4</c:v>
                </c:pt>
                <c:pt idx="880">
                  <c:v>3741.2</c:v>
                </c:pt>
                <c:pt idx="881">
                  <c:v>3746.2</c:v>
                </c:pt>
                <c:pt idx="882">
                  <c:v>3740.2</c:v>
                </c:pt>
                <c:pt idx="883">
                  <c:v>3739.8</c:v>
                </c:pt>
                <c:pt idx="884">
                  <c:v>3743.2</c:v>
                </c:pt>
                <c:pt idx="885">
                  <c:v>3743</c:v>
                </c:pt>
                <c:pt idx="886">
                  <c:v>3738.8</c:v>
                </c:pt>
                <c:pt idx="887">
                  <c:v>3730.4</c:v>
                </c:pt>
                <c:pt idx="888">
                  <c:v>3731.2</c:v>
                </c:pt>
                <c:pt idx="889">
                  <c:v>3730.2</c:v>
                </c:pt>
                <c:pt idx="890">
                  <c:v>3725.4</c:v>
                </c:pt>
                <c:pt idx="891">
                  <c:v>3722.4</c:v>
                </c:pt>
                <c:pt idx="892">
                  <c:v>3718.2</c:v>
                </c:pt>
                <c:pt idx="893">
                  <c:v>3720.4</c:v>
                </c:pt>
                <c:pt idx="894">
                  <c:v>3719</c:v>
                </c:pt>
                <c:pt idx="895">
                  <c:v>3731</c:v>
                </c:pt>
                <c:pt idx="896">
                  <c:v>3742.8</c:v>
                </c:pt>
                <c:pt idx="897">
                  <c:v>3741.8</c:v>
                </c:pt>
                <c:pt idx="898">
                  <c:v>3741</c:v>
                </c:pt>
                <c:pt idx="899">
                  <c:v>3746.2</c:v>
                </c:pt>
                <c:pt idx="900">
                  <c:v>3753</c:v>
                </c:pt>
                <c:pt idx="901">
                  <c:v>3751.8</c:v>
                </c:pt>
                <c:pt idx="902">
                  <c:v>3748.4</c:v>
                </c:pt>
                <c:pt idx="903">
                  <c:v>3745</c:v>
                </c:pt>
                <c:pt idx="904">
                  <c:v>3739</c:v>
                </c:pt>
                <c:pt idx="905">
                  <c:v>3736.6</c:v>
                </c:pt>
                <c:pt idx="906">
                  <c:v>3735.8</c:v>
                </c:pt>
                <c:pt idx="907">
                  <c:v>3743.8</c:v>
                </c:pt>
                <c:pt idx="908">
                  <c:v>3743</c:v>
                </c:pt>
                <c:pt idx="909">
                  <c:v>3743.4</c:v>
                </c:pt>
                <c:pt idx="910">
                  <c:v>3734.8</c:v>
                </c:pt>
                <c:pt idx="911">
                  <c:v>3745.2</c:v>
                </c:pt>
                <c:pt idx="912">
                  <c:v>3748.6</c:v>
                </c:pt>
                <c:pt idx="913">
                  <c:v>3747</c:v>
                </c:pt>
                <c:pt idx="914">
                  <c:v>3746.8</c:v>
                </c:pt>
                <c:pt idx="915">
                  <c:v>3744.4</c:v>
                </c:pt>
                <c:pt idx="916">
                  <c:v>3739.6</c:v>
                </c:pt>
                <c:pt idx="917">
                  <c:v>3744.4</c:v>
                </c:pt>
                <c:pt idx="918">
                  <c:v>3750.2</c:v>
                </c:pt>
                <c:pt idx="919">
                  <c:v>3756.8</c:v>
                </c:pt>
                <c:pt idx="920">
                  <c:v>3754.4</c:v>
                </c:pt>
                <c:pt idx="921">
                  <c:v>3750.4</c:v>
                </c:pt>
                <c:pt idx="922">
                  <c:v>3753.8</c:v>
                </c:pt>
                <c:pt idx="923">
                  <c:v>3769</c:v>
                </c:pt>
                <c:pt idx="924">
                  <c:v>3767.4</c:v>
                </c:pt>
                <c:pt idx="925">
                  <c:v>3763</c:v>
                </c:pt>
                <c:pt idx="926">
                  <c:v>3752.2</c:v>
                </c:pt>
                <c:pt idx="927">
                  <c:v>3744.8</c:v>
                </c:pt>
                <c:pt idx="928">
                  <c:v>3744</c:v>
                </c:pt>
                <c:pt idx="929">
                  <c:v>3738.8</c:v>
                </c:pt>
                <c:pt idx="930">
                  <c:v>3730.6</c:v>
                </c:pt>
                <c:pt idx="931">
                  <c:v>3724</c:v>
                </c:pt>
                <c:pt idx="932">
                  <c:v>3729.4</c:v>
                </c:pt>
                <c:pt idx="933">
                  <c:v>3731.4</c:v>
                </c:pt>
                <c:pt idx="934">
                  <c:v>3725.4</c:v>
                </c:pt>
                <c:pt idx="935">
                  <c:v>3720.4</c:v>
                </c:pt>
                <c:pt idx="936">
                  <c:v>3718</c:v>
                </c:pt>
                <c:pt idx="937">
                  <c:v>3707</c:v>
                </c:pt>
                <c:pt idx="938">
                  <c:v>3705.6</c:v>
                </c:pt>
                <c:pt idx="939">
                  <c:v>3701.8</c:v>
                </c:pt>
                <c:pt idx="940">
                  <c:v>3700.8</c:v>
                </c:pt>
                <c:pt idx="941">
                  <c:v>3694.2</c:v>
                </c:pt>
                <c:pt idx="942">
                  <c:v>3691.8</c:v>
                </c:pt>
                <c:pt idx="943">
                  <c:v>3689</c:v>
                </c:pt>
                <c:pt idx="944">
                  <c:v>3691.4</c:v>
                </c:pt>
                <c:pt idx="945">
                  <c:v>3690.8</c:v>
                </c:pt>
                <c:pt idx="946">
                  <c:v>3706</c:v>
                </c:pt>
                <c:pt idx="947">
                  <c:v>3704.8</c:v>
                </c:pt>
                <c:pt idx="948">
                  <c:v>3713.8</c:v>
                </c:pt>
                <c:pt idx="949">
                  <c:v>3711.8</c:v>
                </c:pt>
                <c:pt idx="950">
                  <c:v>3703.8</c:v>
                </c:pt>
                <c:pt idx="951">
                  <c:v>3699.2</c:v>
                </c:pt>
                <c:pt idx="952">
                  <c:v>3703.4</c:v>
                </c:pt>
                <c:pt idx="953">
                  <c:v>3709.4</c:v>
                </c:pt>
                <c:pt idx="954">
                  <c:v>3717.4</c:v>
                </c:pt>
                <c:pt idx="955">
                  <c:v>3710.8</c:v>
                </c:pt>
                <c:pt idx="956">
                  <c:v>3714.4</c:v>
                </c:pt>
                <c:pt idx="957">
                  <c:v>3716.6</c:v>
                </c:pt>
                <c:pt idx="958">
                  <c:v>3715.4</c:v>
                </c:pt>
                <c:pt idx="959">
                  <c:v>3713.8</c:v>
                </c:pt>
                <c:pt idx="960">
                  <c:v>3726.4</c:v>
                </c:pt>
                <c:pt idx="961">
                  <c:v>3742.4</c:v>
                </c:pt>
                <c:pt idx="962">
                  <c:v>3758</c:v>
                </c:pt>
                <c:pt idx="963">
                  <c:v>3762.2</c:v>
                </c:pt>
                <c:pt idx="964">
                  <c:v>3763.6</c:v>
                </c:pt>
                <c:pt idx="965">
                  <c:v>3762.6</c:v>
                </c:pt>
                <c:pt idx="966">
                  <c:v>3769.6</c:v>
                </c:pt>
                <c:pt idx="967">
                  <c:v>3761.8</c:v>
                </c:pt>
                <c:pt idx="968">
                  <c:v>3779</c:v>
                </c:pt>
                <c:pt idx="969">
                  <c:v>3777.4</c:v>
                </c:pt>
                <c:pt idx="970">
                  <c:v>3783.6</c:v>
                </c:pt>
                <c:pt idx="971">
                  <c:v>3793.4</c:v>
                </c:pt>
                <c:pt idx="972">
                  <c:v>3795</c:v>
                </c:pt>
                <c:pt idx="973">
                  <c:v>3806.8</c:v>
                </c:pt>
                <c:pt idx="974">
                  <c:v>3802.8</c:v>
                </c:pt>
                <c:pt idx="975">
                  <c:v>3817.2</c:v>
                </c:pt>
                <c:pt idx="976">
                  <c:v>3816.4</c:v>
                </c:pt>
                <c:pt idx="977">
                  <c:v>3825.8</c:v>
                </c:pt>
                <c:pt idx="978">
                  <c:v>3833.2</c:v>
                </c:pt>
                <c:pt idx="979">
                  <c:v>3834.4</c:v>
                </c:pt>
                <c:pt idx="980">
                  <c:v>3845.4</c:v>
                </c:pt>
                <c:pt idx="981">
                  <c:v>3850.8</c:v>
                </c:pt>
                <c:pt idx="982">
                  <c:v>3845.6</c:v>
                </c:pt>
                <c:pt idx="983">
                  <c:v>3837.6</c:v>
                </c:pt>
                <c:pt idx="984">
                  <c:v>3841.2</c:v>
                </c:pt>
                <c:pt idx="985">
                  <c:v>3848.8</c:v>
                </c:pt>
                <c:pt idx="986">
                  <c:v>3857</c:v>
                </c:pt>
                <c:pt idx="987">
                  <c:v>3863.8</c:v>
                </c:pt>
                <c:pt idx="988">
                  <c:v>3850.2</c:v>
                </c:pt>
                <c:pt idx="989">
                  <c:v>3850.6</c:v>
                </c:pt>
                <c:pt idx="990">
                  <c:v>3860.6</c:v>
                </c:pt>
                <c:pt idx="991">
                  <c:v>3879.8</c:v>
                </c:pt>
                <c:pt idx="992">
                  <c:v>3880</c:v>
                </c:pt>
                <c:pt idx="993">
                  <c:v>3872.2</c:v>
                </c:pt>
                <c:pt idx="994">
                  <c:v>3879.8</c:v>
                </c:pt>
                <c:pt idx="995">
                  <c:v>3879</c:v>
                </c:pt>
                <c:pt idx="996">
                  <c:v>3882.4</c:v>
                </c:pt>
                <c:pt idx="997">
                  <c:v>3883.4</c:v>
                </c:pt>
                <c:pt idx="998">
                  <c:v>3886.8</c:v>
                </c:pt>
                <c:pt idx="999">
                  <c:v>3890.4</c:v>
                </c:pt>
                <c:pt idx="1000">
                  <c:v>3885</c:v>
                </c:pt>
                <c:pt idx="1001">
                  <c:v>3890</c:v>
                </c:pt>
                <c:pt idx="1002">
                  <c:v>3891.6</c:v>
                </c:pt>
                <c:pt idx="1003">
                  <c:v>3886.8</c:v>
                </c:pt>
                <c:pt idx="1004">
                  <c:v>3893</c:v>
                </c:pt>
                <c:pt idx="1005">
                  <c:v>3900</c:v>
                </c:pt>
                <c:pt idx="1006">
                  <c:v>3899.8</c:v>
                </c:pt>
                <c:pt idx="1007">
                  <c:v>3917.4</c:v>
                </c:pt>
                <c:pt idx="1008">
                  <c:v>3904.8</c:v>
                </c:pt>
                <c:pt idx="1009">
                  <c:v>3911.4</c:v>
                </c:pt>
                <c:pt idx="1010">
                  <c:v>3910.2</c:v>
                </c:pt>
                <c:pt idx="1011">
                  <c:v>3913</c:v>
                </c:pt>
                <c:pt idx="1012">
                  <c:v>3904.4</c:v>
                </c:pt>
                <c:pt idx="1013">
                  <c:v>3900</c:v>
                </c:pt>
                <c:pt idx="1014">
                  <c:v>3897.2</c:v>
                </c:pt>
                <c:pt idx="1015">
                  <c:v>3886.6</c:v>
                </c:pt>
                <c:pt idx="1016">
                  <c:v>3894</c:v>
                </c:pt>
                <c:pt idx="1017">
                  <c:v>3903.6</c:v>
                </c:pt>
                <c:pt idx="1018">
                  <c:v>3910.8</c:v>
                </c:pt>
                <c:pt idx="1019">
                  <c:v>3914</c:v>
                </c:pt>
                <c:pt idx="1020">
                  <c:v>3918.8</c:v>
                </c:pt>
                <c:pt idx="1021">
                  <c:v>3932.6</c:v>
                </c:pt>
                <c:pt idx="1022">
                  <c:v>3939.6</c:v>
                </c:pt>
                <c:pt idx="1023">
                  <c:v>3952.6</c:v>
                </c:pt>
                <c:pt idx="1024">
                  <c:v>3968.4</c:v>
                </c:pt>
                <c:pt idx="1025">
                  <c:v>3979</c:v>
                </c:pt>
                <c:pt idx="1026">
                  <c:v>3996.4</c:v>
                </c:pt>
                <c:pt idx="1027">
                  <c:v>4010.6</c:v>
                </c:pt>
                <c:pt idx="1028">
                  <c:v>4015.6</c:v>
                </c:pt>
                <c:pt idx="1029">
                  <c:v>4035.2</c:v>
                </c:pt>
                <c:pt idx="1030">
                  <c:v>4039.6</c:v>
                </c:pt>
                <c:pt idx="1031">
                  <c:v>4048.4</c:v>
                </c:pt>
                <c:pt idx="1032">
                  <c:v>4070.6</c:v>
                </c:pt>
                <c:pt idx="1033">
                  <c:v>4084.8</c:v>
                </c:pt>
                <c:pt idx="1034">
                  <c:v>4102</c:v>
                </c:pt>
                <c:pt idx="1035">
                  <c:v>4103.6000000000004</c:v>
                </c:pt>
              </c:numCache>
            </c:numRef>
          </c:val>
          <c:smooth val="0"/>
          <c:extLst>
            <c:ext xmlns:c16="http://schemas.microsoft.com/office/drawing/2014/chart" uri="{C3380CC4-5D6E-409C-BE32-E72D297353CC}">
              <c16:uniqueId val="{00000000-3F13-42A3-9FE6-3013DC8E6A6B}"/>
            </c:ext>
          </c:extLst>
        </c:ser>
        <c:dLbls>
          <c:showLegendKey val="0"/>
          <c:showVal val="0"/>
          <c:showCatName val="0"/>
          <c:showSerName val="0"/>
          <c:showPercent val="0"/>
          <c:showBubbleSize val="0"/>
        </c:dLbls>
        <c:smooth val="0"/>
        <c:axId val="1096690880"/>
        <c:axId val="1096689568"/>
      </c:lineChart>
      <c:dateAx>
        <c:axId val="1096690880"/>
        <c:scaling>
          <c:orientation val="minMax"/>
        </c:scaling>
        <c:delete val="0"/>
        <c:axPos val="b"/>
        <c:majorGridlines>
          <c:spPr>
            <a:ln w="9525" cap="flat" cmpd="sng" algn="ctr">
              <a:solidFill>
                <a:schemeClr val="tx1">
                  <a:lumMod val="15000"/>
                  <a:lumOff val="85000"/>
                </a:schemeClr>
              </a:solidFill>
              <a:round/>
            </a:ln>
            <a:effectLst/>
          </c:spPr>
        </c:majorGridlines>
        <c:numFmt formatCode="[$-F800]d\-mmm\-yy" sourceLinked="0"/>
        <c:majorTickMark val="out"/>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96689568"/>
        <c:crossesAt val="0"/>
        <c:auto val="0"/>
        <c:lblOffset val="100"/>
        <c:baseTimeUnit val="days"/>
      </c:dateAx>
      <c:valAx>
        <c:axId val="1096689568"/>
        <c:scaling>
          <c:orientation val="minMax"/>
          <c:min val="-500"/>
        </c:scaling>
        <c:delete val="0"/>
        <c:axPos val="l"/>
        <c:majorGridlines>
          <c:spPr>
            <a:ln w="6350" cap="flat" cmpd="sng" algn="ctr">
              <a:solidFill>
                <a:schemeClr val="tx1">
                  <a:lumMod val="15000"/>
                  <a:lumOff val="85000"/>
                </a:schemeClr>
              </a:solidFill>
              <a:round/>
            </a:ln>
            <a:effectLst/>
          </c:spPr>
        </c:majorGridlines>
        <c:numFmt formatCode="#,##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096690880"/>
        <c:crosses val="autoZero"/>
        <c:crossBetween val="between"/>
        <c:majorUnit val="500"/>
      </c:valAx>
      <c:spPr>
        <a:noFill/>
        <a:ln>
          <a:noFill/>
        </a:ln>
        <a:effectLst/>
      </c:spPr>
    </c:plotArea>
    <c:legend>
      <c:legendPos val="b"/>
      <c:layout>
        <c:manualLayout>
          <c:xMode val="edge"/>
          <c:yMode val="edge"/>
          <c:x val="0.73168689453196245"/>
          <c:y val="0.43980795083541385"/>
          <c:w val="0.23434384070621223"/>
          <c:h val="0.16931914730170924"/>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03408925083789E-2"/>
          <c:y val="3.4064495706880867E-2"/>
          <c:w val="0.86986293379994173"/>
          <c:h val="0.82351706036745409"/>
        </c:manualLayout>
      </c:layout>
      <c:barChart>
        <c:barDir val="col"/>
        <c:grouping val="clustered"/>
        <c:varyColors val="0"/>
        <c:ser>
          <c:idx val="0"/>
          <c:order val="0"/>
          <c:tx>
            <c:strRef>
              <c:f>'T4'!$A$8</c:f>
              <c:strCache>
                <c:ptCount val="1"/>
                <c:pt idx="0">
                  <c:v>Excess deaths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'T4'!$C$4:$H$4</c:f>
              <c:strCache>
                <c:ptCount val="6"/>
                <c:pt idx="0">
                  <c:v>0-19</c:v>
                </c:pt>
                <c:pt idx="1">
                  <c:v>20-54</c:v>
                </c:pt>
                <c:pt idx="2">
                  <c:v>55-64</c:v>
                </c:pt>
                <c:pt idx="3">
                  <c:v>65-74</c:v>
                </c:pt>
                <c:pt idx="4">
                  <c:v>75-84</c:v>
                </c:pt>
                <c:pt idx="5">
                  <c:v>85+</c:v>
                </c:pt>
              </c:strCache>
            </c:strRef>
          </c:cat>
          <c:val>
            <c:numRef>
              <c:f>'T4'!$C$8:$H$8</c:f>
              <c:numCache>
                <c:formatCode>#,##0.0</c:formatCode>
                <c:ptCount val="6"/>
                <c:pt idx="0">
                  <c:v>-54.8</c:v>
                </c:pt>
                <c:pt idx="1">
                  <c:v>-25.599999999999994</c:v>
                </c:pt>
                <c:pt idx="2">
                  <c:v>484.8</c:v>
                </c:pt>
                <c:pt idx="3">
                  <c:v>578.80000000000007</c:v>
                </c:pt>
                <c:pt idx="4">
                  <c:v>1553.9999999999998</c:v>
                </c:pt>
                <c:pt idx="5">
                  <c:v>1538</c:v>
                </c:pt>
              </c:numCache>
            </c:numRef>
          </c:val>
          <c:extLst>
            <c:ext xmlns:c16="http://schemas.microsoft.com/office/drawing/2014/chart" uri="{C3380CC4-5D6E-409C-BE32-E72D297353CC}">
              <c16:uniqueId val="{00000000-3434-4D07-8165-F7C0EE99106A}"/>
            </c:ext>
          </c:extLst>
        </c:ser>
        <c:ser>
          <c:idx val="1"/>
          <c:order val="1"/>
          <c:tx>
            <c:strRef>
              <c:f>'T4'!$A$12</c:f>
              <c:strCache>
                <c:ptCount val="1"/>
                <c:pt idx="0">
                  <c:v>Covid-19 related deaths</c:v>
                </c:pt>
              </c:strCache>
            </c:strRef>
          </c:tx>
          <c:spPr>
            <a:solidFill>
              <a:srgbClr val="C6D32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'T4'!$C$4:$H$4</c:f>
              <c:strCache>
                <c:ptCount val="6"/>
                <c:pt idx="0">
                  <c:v>0-19</c:v>
                </c:pt>
                <c:pt idx="1">
                  <c:v>20-54</c:v>
                </c:pt>
                <c:pt idx="2">
                  <c:v>55-64</c:v>
                </c:pt>
                <c:pt idx="3">
                  <c:v>65-74</c:v>
                </c:pt>
                <c:pt idx="4">
                  <c:v>75-84</c:v>
                </c:pt>
                <c:pt idx="5">
                  <c:v>85+</c:v>
                </c:pt>
              </c:strCache>
            </c:strRef>
          </c:cat>
          <c:val>
            <c:numRef>
              <c:f>'T4'!$C$12:$H$12</c:f>
              <c:numCache>
                <c:formatCode>#,##0</c:formatCode>
                <c:ptCount val="6"/>
                <c:pt idx="0">
                  <c:v>5</c:v>
                </c:pt>
                <c:pt idx="1">
                  <c:v>189</c:v>
                </c:pt>
                <c:pt idx="2">
                  <c:v>358</c:v>
                </c:pt>
                <c:pt idx="3">
                  <c:v>775</c:v>
                </c:pt>
                <c:pt idx="4">
                  <c:v>1670</c:v>
                </c:pt>
                <c:pt idx="5">
                  <c:v>2063</c:v>
                </c:pt>
              </c:numCache>
            </c:numRef>
          </c:val>
          <c:extLst>
            <c:ext xmlns:c16="http://schemas.microsoft.com/office/drawing/2014/chart" uri="{C3380CC4-5D6E-409C-BE32-E72D297353CC}">
              <c16:uniqueId val="{00000001-3434-4D07-8165-F7C0EE99106A}"/>
            </c:ext>
          </c:extLst>
        </c:ser>
        <c:dLbls>
          <c:showLegendKey val="0"/>
          <c:showVal val="0"/>
          <c:showCatName val="0"/>
          <c:showSerName val="0"/>
          <c:showPercent val="0"/>
          <c:showBubbleSize val="0"/>
        </c:dLbls>
        <c:gapWidth val="50"/>
        <c:overlap val="-5"/>
        <c:axId val="958272800"/>
        <c:axId val="958270448"/>
      </c:barChart>
      <c:catAx>
        <c:axId val="95827280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Age-groups</a:t>
                </a:r>
              </a:p>
            </c:rich>
          </c:tx>
          <c:layout>
            <c:manualLayout>
              <c:xMode val="edge"/>
              <c:yMode val="edge"/>
              <c:x val="0.45217302116999331"/>
              <c:y val="0.9348541130851105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70448"/>
        <c:crosses val="autoZero"/>
        <c:auto val="1"/>
        <c:lblAlgn val="ctr"/>
        <c:lblOffset val="100"/>
        <c:noMultiLvlLbl val="0"/>
      </c:catAx>
      <c:valAx>
        <c:axId val="958270448"/>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72800"/>
        <c:crosses val="autoZero"/>
        <c:crossBetween val="between"/>
      </c:valAx>
      <c:spPr>
        <a:noFill/>
        <a:ln>
          <a:noFill/>
        </a:ln>
        <a:effectLst/>
      </c:spPr>
    </c:plotArea>
    <c:legend>
      <c:legendPos val="b"/>
      <c:layout>
        <c:manualLayout>
          <c:xMode val="edge"/>
          <c:yMode val="edge"/>
          <c:x val="0.11413476605571694"/>
          <c:y val="5.9766304722113785E-2"/>
          <c:w val="0.30263737271476093"/>
          <c:h val="0.1588925874061660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82995928168897E-2"/>
          <c:y val="4.3128321006886863E-2"/>
          <c:w val="0.85668337578355336"/>
          <c:h val="0.84181757887511854"/>
        </c:manualLayout>
      </c:layout>
      <c:barChart>
        <c:barDir val="col"/>
        <c:grouping val="clustered"/>
        <c:varyColors val="0"/>
        <c:ser>
          <c:idx val="0"/>
          <c:order val="0"/>
          <c:tx>
            <c:strRef>
              <c:f>'T4'!$A$26</c:f>
              <c:strCache>
                <c:ptCount val="1"/>
                <c:pt idx="0">
                  <c:v>Excess deaths</c:v>
                </c:pt>
              </c:strCache>
            </c:strRef>
          </c:tx>
          <c:spPr>
            <a:solidFill>
              <a:srgbClr val="009BD2"/>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Male</c:v>
              </c:pt>
              <c:pt idx="1">
                <c:v>Female</c:v>
              </c:pt>
            </c:strLit>
          </c:cat>
          <c:val>
            <c:numRef>
              <c:f>('T4'!$I$26,'T4'!$I$44)</c:f>
              <c:numCache>
                <c:formatCode>#,##0.0</c:formatCode>
                <c:ptCount val="2"/>
                <c:pt idx="0">
                  <c:v>2315.8000000000002</c:v>
                </c:pt>
                <c:pt idx="1">
                  <c:v>1759.4</c:v>
                </c:pt>
              </c:numCache>
            </c:numRef>
          </c:val>
          <c:extLst>
            <c:ext xmlns:c16="http://schemas.microsoft.com/office/drawing/2014/chart" uri="{C3380CC4-5D6E-409C-BE32-E72D297353CC}">
              <c16:uniqueId val="{00000000-D641-45CE-AA9F-1DDDB5BA2A1B}"/>
            </c:ext>
          </c:extLst>
        </c:ser>
        <c:ser>
          <c:idx val="1"/>
          <c:order val="1"/>
          <c:tx>
            <c:strRef>
              <c:f>'T4'!$A$30</c:f>
              <c:strCache>
                <c:ptCount val="1"/>
                <c:pt idx="0">
                  <c:v>Covid-19 related deaths</c:v>
                </c:pt>
              </c:strCache>
            </c:strRef>
          </c:tx>
          <c:spPr>
            <a:solidFill>
              <a:srgbClr val="C6D323"/>
            </a:solidFill>
            <a:ln>
              <a:noFill/>
            </a:ln>
            <a:effectLst/>
          </c:spPr>
          <c:invertIfNegative val="0"/>
          <c:dLbls>
            <c:numFmt formatCode="#,##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Male</c:v>
              </c:pt>
              <c:pt idx="1">
                <c:v>Female</c:v>
              </c:pt>
            </c:strLit>
          </c:cat>
          <c:val>
            <c:numRef>
              <c:f>('T4'!$I$30,'T4'!$I$48)</c:f>
              <c:numCache>
                <c:formatCode>#,##0</c:formatCode>
                <c:ptCount val="2"/>
                <c:pt idx="0">
                  <c:v>2691</c:v>
                </c:pt>
                <c:pt idx="1">
                  <c:v>2369</c:v>
                </c:pt>
              </c:numCache>
            </c:numRef>
          </c:val>
          <c:extLst>
            <c:ext xmlns:c16="http://schemas.microsoft.com/office/drawing/2014/chart" uri="{C3380CC4-5D6E-409C-BE32-E72D297353CC}">
              <c16:uniqueId val="{00000001-D641-45CE-AA9F-1DDDB5BA2A1B}"/>
            </c:ext>
          </c:extLst>
        </c:ser>
        <c:dLbls>
          <c:showLegendKey val="0"/>
          <c:showVal val="0"/>
          <c:showCatName val="0"/>
          <c:showSerName val="0"/>
          <c:showPercent val="0"/>
          <c:showBubbleSize val="0"/>
        </c:dLbls>
        <c:gapWidth val="50"/>
        <c:overlap val="-5"/>
        <c:axId val="958285344"/>
        <c:axId val="958284560"/>
      </c:barChart>
      <c:catAx>
        <c:axId val="958285344"/>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58284560"/>
        <c:crosses val="autoZero"/>
        <c:auto val="1"/>
        <c:lblAlgn val="ctr"/>
        <c:lblOffset val="100"/>
        <c:noMultiLvlLbl val="0"/>
      </c:catAx>
      <c:valAx>
        <c:axId val="958284560"/>
        <c:scaling>
          <c:orientation val="minMax"/>
          <c:min val="0"/>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958285344"/>
        <c:crosses val="autoZero"/>
        <c:crossBetween val="between"/>
      </c:valAx>
      <c:spPr>
        <a:noFill/>
        <a:ln>
          <a:noFill/>
        </a:ln>
        <a:effectLst/>
      </c:spPr>
    </c:plotArea>
    <c:legend>
      <c:legendPos val="b"/>
      <c:layout>
        <c:manualLayout>
          <c:xMode val="edge"/>
          <c:yMode val="edge"/>
          <c:x val="0.69069356037715024"/>
          <c:y val="2.0710897915429526E-2"/>
          <c:w val="0.30263737271476093"/>
          <c:h val="0.15889258740616607"/>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803436146496941E-2"/>
          <c:y val="3.8710385082461711E-2"/>
          <c:w val="0.90281188458567541"/>
          <c:h val="0.81930316919340307"/>
        </c:manualLayout>
      </c:layout>
      <c:barChart>
        <c:barDir val="col"/>
        <c:grouping val="clustered"/>
        <c:varyColors val="0"/>
        <c:ser>
          <c:idx val="0"/>
          <c:order val="0"/>
          <c:tx>
            <c:v>Males</c:v>
          </c:tx>
          <c:spPr>
            <a:solidFill>
              <a:schemeClr val="accent1"/>
            </a:solidFill>
            <a:ln>
              <a:noFill/>
            </a:ln>
            <a:effectLst/>
          </c:spPr>
          <c:invertIfNegative val="0"/>
          <c:dPt>
            <c:idx val="5"/>
            <c:invertIfNegative val="0"/>
            <c:bubble3D val="0"/>
            <c:spPr>
              <a:solidFill>
                <a:schemeClr val="bg1"/>
              </a:solidFill>
              <a:ln w="25400">
                <a:solidFill>
                  <a:srgbClr val="009BD2"/>
                </a:solidFill>
              </a:ln>
              <a:effectLst/>
            </c:spPr>
            <c:extLst>
              <c:ext xmlns:c16="http://schemas.microsoft.com/office/drawing/2014/chart" uri="{C3380CC4-5D6E-409C-BE32-E72D297353CC}">
                <c16:uniqueId val="{00000000-2D93-4B3C-A703-AAA22085A9A5}"/>
              </c:ext>
            </c:extLst>
          </c:dPt>
          <c:dLbls>
            <c:dLbl>
              <c:idx val="0"/>
              <c:layout>
                <c:manualLayout>
                  <c:x val="0"/>
                  <c:y val="5.566202183910677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EE0-4B59-B6E9-916AB0246001}"/>
                </c:ext>
              </c:extLst>
            </c:dLbl>
            <c:dLbl>
              <c:idx val="5"/>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0-2D93-4B3C-A703-AAA22085A9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'T4'!$D$38:$I$38</c:f>
              <c:numCache>
                <c:formatCode>0.0%</c:formatCode>
                <c:ptCount val="6"/>
                <c:pt idx="0">
                  <c:v>9.7919216646266839E-3</c:v>
                </c:pt>
                <c:pt idx="1">
                  <c:v>0.11771040424121937</c:v>
                </c:pt>
                <c:pt idx="2">
                  <c:v>7.3452862926547138E-2</c:v>
                </c:pt>
                <c:pt idx="3">
                  <c:v>0.13607031272812217</c:v>
                </c:pt>
                <c:pt idx="4">
                  <c:v>0.12616609041685695</c:v>
                </c:pt>
                <c:pt idx="5">
                  <c:v>0.10320792220409837</c:v>
                </c:pt>
              </c:numCache>
            </c:numRef>
          </c:val>
          <c:extLst>
            <c:ext xmlns:c16="http://schemas.microsoft.com/office/drawing/2014/chart" uri="{C3380CC4-5D6E-409C-BE32-E72D297353CC}">
              <c16:uniqueId val="{00000000-8EB1-4479-9C24-71934B266F7C}"/>
            </c:ext>
          </c:extLst>
        </c:ser>
        <c:ser>
          <c:idx val="1"/>
          <c:order val="1"/>
          <c:tx>
            <c:v>Females</c:v>
          </c:tx>
          <c:spPr>
            <a:solidFill>
              <a:schemeClr val="accent2"/>
            </a:solidFill>
            <a:ln>
              <a:noFill/>
            </a:ln>
            <a:effectLst/>
          </c:spPr>
          <c:invertIfNegative val="0"/>
          <c:dPt>
            <c:idx val="5"/>
            <c:invertIfNegative val="0"/>
            <c:bubble3D val="0"/>
            <c:spPr>
              <a:solidFill>
                <a:schemeClr val="bg1"/>
              </a:solidFill>
              <a:ln w="25400">
                <a:solidFill>
                  <a:schemeClr val="accent2"/>
                </a:solidFill>
              </a:ln>
              <a:effectLst/>
            </c:spPr>
            <c:extLst>
              <c:ext xmlns:c16="http://schemas.microsoft.com/office/drawing/2014/chart" uri="{C3380CC4-5D6E-409C-BE32-E72D297353CC}">
                <c16:uniqueId val="{00000001-2D93-4B3C-A703-AAA22085A9A5}"/>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'T4'!$D$56:$I$56</c:f>
              <c:numCache>
                <c:formatCode>0.0%</c:formatCode>
                <c:ptCount val="6"/>
                <c:pt idx="0">
                  <c:v>-3.548720981812805E-2</c:v>
                </c:pt>
                <c:pt idx="1">
                  <c:v>0.11565959409594095</c:v>
                </c:pt>
                <c:pt idx="2">
                  <c:v>7.469503034673397E-2</c:v>
                </c:pt>
                <c:pt idx="3">
                  <c:v>9.8770921332613462E-2</c:v>
                </c:pt>
                <c:pt idx="4">
                  <c:v>7.5436691996447244E-2</c:v>
                </c:pt>
                <c:pt idx="5">
                  <c:v>7.6322433433685291E-2</c:v>
                </c:pt>
              </c:numCache>
            </c:numRef>
          </c:val>
          <c:extLst>
            <c:ext xmlns:c16="http://schemas.microsoft.com/office/drawing/2014/chart" uri="{C3380CC4-5D6E-409C-BE32-E72D297353CC}">
              <c16:uniqueId val="{00000001-8EB1-4479-9C24-71934B266F7C}"/>
            </c:ext>
          </c:extLst>
        </c:ser>
        <c:dLbls>
          <c:showLegendKey val="0"/>
          <c:showVal val="0"/>
          <c:showCatName val="0"/>
          <c:showSerName val="0"/>
          <c:showPercent val="0"/>
          <c:showBubbleSize val="0"/>
        </c:dLbls>
        <c:gapWidth val="70"/>
        <c:overlap val="-10"/>
        <c:axId val="958273976"/>
        <c:axId val="958285736"/>
      </c:barChart>
      <c:catAx>
        <c:axId val="958273976"/>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Age-groups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5736"/>
        <c:crosses val="autoZero"/>
        <c:auto val="1"/>
        <c:lblAlgn val="ctr"/>
        <c:lblOffset val="100"/>
        <c:noMultiLvlLbl val="0"/>
      </c:catAx>
      <c:valAx>
        <c:axId val="958285736"/>
        <c:scaling>
          <c:orientation val="minMax"/>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73976"/>
        <c:crosses val="autoZero"/>
        <c:crossBetween val="between"/>
        <c:majorUnit val="5.000000000000001E-2"/>
      </c:valAx>
      <c:spPr>
        <a:noFill/>
        <a:ln>
          <a:noFill/>
        </a:ln>
        <a:effectLst/>
      </c:spPr>
    </c:plotArea>
    <c:legend>
      <c:legendPos val="b"/>
      <c:layout>
        <c:manualLayout>
          <c:xMode val="edge"/>
          <c:yMode val="edge"/>
          <c:x val="0.84367070851798287"/>
          <c:y val="5.1620323578955608E-2"/>
          <c:w val="0.11185393711233112"/>
          <c:h val="0.12131938731539155"/>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2020</a:t>
            </a:r>
          </a:p>
        </c:rich>
      </c:tx>
      <c:layout>
        <c:manualLayout>
          <c:xMode val="edge"/>
          <c:yMode val="edge"/>
          <c:x val="8.7867549859187308E-2"/>
          <c:y val="5.14464974746682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4803436146496941E-2"/>
          <c:y val="3.8674592966715812E-2"/>
          <c:w val="0.90938001849659023"/>
          <c:h val="0.77116698560090347"/>
        </c:manualLayout>
      </c:layout>
      <c:barChart>
        <c:barDir val="col"/>
        <c:grouping val="clustered"/>
        <c:varyColors val="0"/>
        <c:ser>
          <c:idx val="0"/>
          <c:order val="0"/>
          <c:tx>
            <c:v>Males</c:v>
          </c:tx>
          <c:spPr>
            <a:solidFill>
              <a:schemeClr val="accent1"/>
            </a:solidFill>
            <a:ln>
              <a:noFill/>
            </a:ln>
            <a:effectLst/>
          </c:spPr>
          <c:invertIfNegative val="0"/>
          <c:dPt>
            <c:idx val="5"/>
            <c:invertIfNegative val="0"/>
            <c:bubble3D val="0"/>
            <c:spPr>
              <a:solidFill>
                <a:schemeClr val="bg1"/>
              </a:solidFill>
              <a:ln w="25400">
                <a:solidFill>
                  <a:srgbClr val="009BD2"/>
                </a:solidFill>
              </a:ln>
              <a:effectLst/>
            </c:spPr>
            <c:extLst>
              <c:ext xmlns:c16="http://schemas.microsoft.com/office/drawing/2014/chart" uri="{C3380CC4-5D6E-409C-BE32-E72D297353CC}">
                <c16:uniqueId val="{00000002-2B45-44DF-83B5-7A4D7208EFEC}"/>
              </c:ext>
            </c:extLst>
          </c:dPt>
          <c:dLbls>
            <c:dLbl>
              <c:idx val="5"/>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2B45-44DF-83B5-7A4D7208EFEC}"/>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'T4'!$D$35:$I$35</c:f>
              <c:numCache>
                <c:formatCode>0.0%</c:formatCode>
                <c:ptCount val="6"/>
                <c:pt idx="0">
                  <c:v>2.9747596153846159E-2</c:v>
                </c:pt>
                <c:pt idx="1">
                  <c:v>0.22826729745712593</c:v>
                </c:pt>
                <c:pt idx="2">
                  <c:v>0.10003101736972705</c:v>
                </c:pt>
                <c:pt idx="3">
                  <c:v>0.19555602358887952</c:v>
                </c:pt>
                <c:pt idx="4">
                  <c:v>0.21350839839129404</c:v>
                </c:pt>
                <c:pt idx="5">
                  <c:v>0.16107126991178525</c:v>
                </c:pt>
              </c:numCache>
            </c:numRef>
          </c:val>
          <c:extLst>
            <c:ext xmlns:c16="http://schemas.microsoft.com/office/drawing/2014/chart" uri="{C3380CC4-5D6E-409C-BE32-E72D297353CC}">
              <c16:uniqueId val="{00000000-2B45-44DF-83B5-7A4D7208EFEC}"/>
            </c:ext>
          </c:extLst>
        </c:ser>
        <c:ser>
          <c:idx val="1"/>
          <c:order val="1"/>
          <c:tx>
            <c:v>Females</c:v>
          </c:tx>
          <c:spPr>
            <a:solidFill>
              <a:schemeClr val="accent2"/>
            </a:solidFill>
            <a:ln>
              <a:noFill/>
            </a:ln>
            <a:effectLst/>
          </c:spPr>
          <c:invertIfNegative val="0"/>
          <c:dPt>
            <c:idx val="5"/>
            <c:invertIfNegative val="0"/>
            <c:bubble3D val="0"/>
            <c:spPr>
              <a:solidFill>
                <a:schemeClr val="bg1"/>
              </a:solidFill>
              <a:ln w="25400">
                <a:solidFill>
                  <a:schemeClr val="accent2"/>
                </a:solidFill>
              </a:ln>
              <a:effectLst/>
            </c:spPr>
            <c:extLst>
              <c:ext xmlns:c16="http://schemas.microsoft.com/office/drawing/2014/chart" uri="{C3380CC4-5D6E-409C-BE32-E72D297353CC}">
                <c16:uniqueId val="{00000003-2B45-44DF-83B5-7A4D7208EFEC}"/>
              </c:ext>
            </c:extLst>
          </c:dPt>
          <c:dLbls>
            <c:dLbl>
              <c:idx val="0"/>
              <c:layout>
                <c:manualLayout>
                  <c:x val="0"/>
                  <c:y val="5.7664460269159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45-44DF-83B5-7A4D7208EFEC}"/>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'T4'!$D$53:$I$53</c:f>
              <c:numCache>
                <c:formatCode>0.0%</c:formatCode>
                <c:ptCount val="6"/>
                <c:pt idx="0">
                  <c:v>-3.6678553234844626E-2</c:v>
                </c:pt>
                <c:pt idx="1">
                  <c:v>0.19438712340074285</c:v>
                </c:pt>
                <c:pt idx="2">
                  <c:v>0.10721082681327977</c:v>
                </c:pt>
                <c:pt idx="3">
                  <c:v>0.1709915014164306</c:v>
                </c:pt>
                <c:pt idx="4">
                  <c:v>0.14822946175637394</c:v>
                </c:pt>
                <c:pt idx="5">
                  <c:v>0.13808229333992339</c:v>
                </c:pt>
              </c:numCache>
            </c:numRef>
          </c:val>
          <c:extLst>
            <c:ext xmlns:c16="http://schemas.microsoft.com/office/drawing/2014/chart" uri="{C3380CC4-5D6E-409C-BE32-E72D297353CC}">
              <c16:uniqueId val="{00000001-2B45-44DF-83B5-7A4D7208EFEC}"/>
            </c:ext>
          </c:extLst>
        </c:ser>
        <c:dLbls>
          <c:showLegendKey val="0"/>
          <c:showVal val="0"/>
          <c:showCatName val="0"/>
          <c:showSerName val="0"/>
          <c:showPercent val="0"/>
          <c:showBubbleSize val="0"/>
        </c:dLbls>
        <c:gapWidth val="70"/>
        <c:overlap val="-10"/>
        <c:axId val="958282600"/>
        <c:axId val="958282992"/>
      </c:barChart>
      <c:catAx>
        <c:axId val="95828260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Age-groups</a:t>
                </a:r>
              </a:p>
            </c:rich>
          </c:tx>
          <c:layout>
            <c:manualLayout>
              <c:xMode val="edge"/>
              <c:yMode val="edge"/>
              <c:x val="0.47619963791022474"/>
              <c:y val="0.886328700944254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992"/>
        <c:crosses val="autoZero"/>
        <c:auto val="1"/>
        <c:lblAlgn val="ctr"/>
        <c:lblOffset val="100"/>
        <c:noMultiLvlLbl val="0"/>
      </c:catAx>
      <c:valAx>
        <c:axId val="958282992"/>
        <c:scaling>
          <c:orientation val="minMax"/>
          <c:max val="0.30000000000000004"/>
          <c:min val="-5.000000000000001E-2"/>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600"/>
        <c:crosses val="autoZero"/>
        <c:crossBetween val="between"/>
        <c:majorUnit val="5.000000000000001E-2"/>
      </c:valAx>
      <c:spPr>
        <a:noFill/>
        <a:ln>
          <a:noFill/>
        </a:ln>
        <a:effectLst/>
      </c:spPr>
    </c:plotArea>
    <c:legend>
      <c:legendPos val="b"/>
      <c:layout>
        <c:manualLayout>
          <c:xMode val="edge"/>
          <c:yMode val="edge"/>
          <c:x val="0.88584114029541927"/>
          <c:y val="2.5159519402704143E-2"/>
          <c:w val="9.7546985458934421E-2"/>
          <c:h val="0.1468704708724158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2021</a:t>
            </a:r>
          </a:p>
        </c:rich>
      </c:tx>
      <c:layout>
        <c:manualLayout>
          <c:xMode val="edge"/>
          <c:yMode val="edge"/>
          <c:x val="8.5120273427360046E-2"/>
          <c:y val="4.34784622510421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4803436146496941E-2"/>
          <c:y val="4.2531338582677165E-2"/>
          <c:w val="0.90946683644742432"/>
          <c:h val="0.76731055118110236"/>
        </c:manualLayout>
      </c:layout>
      <c:barChart>
        <c:barDir val="col"/>
        <c:grouping val="clustered"/>
        <c:varyColors val="0"/>
        <c:ser>
          <c:idx val="0"/>
          <c:order val="0"/>
          <c:tx>
            <c:v>Male</c:v>
          </c:tx>
          <c:spPr>
            <a:solidFill>
              <a:schemeClr val="accent1"/>
            </a:solidFill>
            <a:ln>
              <a:noFill/>
            </a:ln>
            <a:effectLst/>
          </c:spPr>
          <c:invertIfNegative val="0"/>
          <c:dPt>
            <c:idx val="5"/>
            <c:invertIfNegative val="0"/>
            <c:bubble3D val="0"/>
            <c:spPr>
              <a:solidFill>
                <a:schemeClr val="bg1"/>
              </a:solidFill>
              <a:ln w="25400">
                <a:solidFill>
                  <a:srgbClr val="009BD2"/>
                </a:solidFill>
              </a:ln>
              <a:effectLst/>
            </c:spPr>
            <c:extLst>
              <c:ext xmlns:c16="http://schemas.microsoft.com/office/drawing/2014/chart" uri="{C3380CC4-5D6E-409C-BE32-E72D297353CC}">
                <c16:uniqueId val="{00000002-1302-440D-8AEF-CC8E1A10161C}"/>
              </c:ext>
            </c:extLst>
          </c:dPt>
          <c:dLbls>
            <c:dLbl>
              <c:idx val="5"/>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1302-440D-8AEF-CC8E1A10161C}"/>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'T4'!$D$36:$I$36</c:f>
              <c:numCache>
                <c:formatCode>0.0%</c:formatCode>
                <c:ptCount val="6"/>
                <c:pt idx="0">
                  <c:v>7.0744288872512898E-2</c:v>
                </c:pt>
                <c:pt idx="1">
                  <c:v>0.13837508780145164</c:v>
                </c:pt>
                <c:pt idx="2">
                  <c:v>8.2872233400402423E-2</c:v>
                </c:pt>
                <c:pt idx="3">
                  <c:v>0.17715327862057531</c:v>
                </c:pt>
                <c:pt idx="4">
                  <c:v>0.10362884703720718</c:v>
                </c:pt>
                <c:pt idx="5">
                  <c:v>0.12052896725440808</c:v>
                </c:pt>
              </c:numCache>
            </c:numRef>
          </c:val>
          <c:extLst>
            <c:ext xmlns:c16="http://schemas.microsoft.com/office/drawing/2014/chart" uri="{C3380CC4-5D6E-409C-BE32-E72D297353CC}">
              <c16:uniqueId val="{00000000-1302-440D-8AEF-CC8E1A10161C}"/>
            </c:ext>
          </c:extLst>
        </c:ser>
        <c:ser>
          <c:idx val="1"/>
          <c:order val="1"/>
          <c:tx>
            <c:v>Female</c:v>
          </c:tx>
          <c:spPr>
            <a:solidFill>
              <a:schemeClr val="accent2"/>
            </a:solidFill>
            <a:ln>
              <a:solidFill>
                <a:schemeClr val="accent2"/>
              </a:solidFill>
            </a:ln>
            <a:effectLst/>
          </c:spPr>
          <c:invertIfNegative val="0"/>
          <c:dPt>
            <c:idx val="5"/>
            <c:invertIfNegative val="0"/>
            <c:bubble3D val="0"/>
            <c:spPr>
              <a:solidFill>
                <a:schemeClr val="bg1"/>
              </a:solidFill>
              <a:ln w="25400">
                <a:solidFill>
                  <a:schemeClr val="accent2"/>
                </a:solidFill>
              </a:ln>
              <a:effectLst/>
            </c:spPr>
            <c:extLst>
              <c:ext xmlns:c16="http://schemas.microsoft.com/office/drawing/2014/chart" uri="{C3380CC4-5D6E-409C-BE32-E72D297353CC}">
                <c16:uniqueId val="{00000003-1302-440D-8AEF-CC8E1A10161C}"/>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'T4'!$D$54:$I$54</c:f>
              <c:numCache>
                <c:formatCode>0.0%</c:formatCode>
                <c:ptCount val="6"/>
                <c:pt idx="0">
                  <c:v>0.13181242078580482</c:v>
                </c:pt>
                <c:pt idx="1">
                  <c:v>0.14039087947882736</c:v>
                </c:pt>
                <c:pt idx="2">
                  <c:v>0.11425186188219362</c:v>
                </c:pt>
                <c:pt idx="3">
                  <c:v>7.7925555654735343E-2</c:v>
                </c:pt>
                <c:pt idx="4">
                  <c:v>3.1580105633802813E-2</c:v>
                </c:pt>
                <c:pt idx="5">
                  <c:v>6.9285244944148339E-2</c:v>
                </c:pt>
              </c:numCache>
            </c:numRef>
          </c:val>
          <c:extLst>
            <c:ext xmlns:c16="http://schemas.microsoft.com/office/drawing/2014/chart" uri="{C3380CC4-5D6E-409C-BE32-E72D297353CC}">
              <c16:uniqueId val="{00000001-1302-440D-8AEF-CC8E1A10161C}"/>
            </c:ext>
          </c:extLst>
        </c:ser>
        <c:dLbls>
          <c:showLegendKey val="0"/>
          <c:showVal val="0"/>
          <c:showCatName val="0"/>
          <c:showSerName val="0"/>
          <c:showPercent val="0"/>
          <c:showBubbleSize val="0"/>
        </c:dLbls>
        <c:gapWidth val="70"/>
        <c:overlap val="-10"/>
        <c:axId val="958282600"/>
        <c:axId val="958282992"/>
      </c:barChart>
      <c:catAx>
        <c:axId val="95828260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Age-groups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992"/>
        <c:crosses val="autoZero"/>
        <c:auto val="1"/>
        <c:lblAlgn val="ctr"/>
        <c:lblOffset val="100"/>
        <c:noMultiLvlLbl val="0"/>
      </c:catAx>
      <c:valAx>
        <c:axId val="958282992"/>
        <c:scaling>
          <c:orientation val="minMax"/>
          <c:max val="0.30000000000000004"/>
          <c:min val="-5.000000000000001E-2"/>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600"/>
        <c:crosses val="autoZero"/>
        <c:crossBetween val="between"/>
        <c:majorUnit val="5.000000000000001E-2"/>
      </c:valAx>
      <c:spPr>
        <a:noFill/>
        <a:ln>
          <a:noFill/>
        </a:ln>
        <a:effectLst/>
      </c:spPr>
    </c:plotArea>
    <c:legend>
      <c:legendPos val="b"/>
      <c:layout>
        <c:manualLayout>
          <c:xMode val="edge"/>
          <c:yMode val="edge"/>
          <c:x val="0.90035826446549672"/>
          <c:y val="1.704818897637795E-2"/>
          <c:w val="8.3029838033251632E-2"/>
          <c:h val="0.17450393700787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t>2022</a:t>
            </a:r>
          </a:p>
        </c:rich>
      </c:tx>
      <c:layout>
        <c:manualLayout>
          <c:xMode val="edge"/>
          <c:yMode val="edge"/>
          <c:x val="8.7867522811760718E-2"/>
          <c:y val="4.34782608695652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4803436146496941E-2"/>
          <c:y val="3.4848768903887016E-2"/>
          <c:w val="0.90606210140022092"/>
          <c:h val="0.77499281339832526"/>
        </c:manualLayout>
      </c:layout>
      <c:barChart>
        <c:barDir val="col"/>
        <c:grouping val="clustered"/>
        <c:varyColors val="0"/>
        <c:ser>
          <c:idx val="0"/>
          <c:order val="0"/>
          <c:tx>
            <c:v>Male</c:v>
          </c:tx>
          <c:spPr>
            <a:solidFill>
              <a:schemeClr val="accent1"/>
            </a:solidFill>
            <a:ln>
              <a:noFill/>
            </a:ln>
            <a:effectLst/>
          </c:spPr>
          <c:invertIfNegative val="0"/>
          <c:dPt>
            <c:idx val="5"/>
            <c:invertIfNegative val="0"/>
            <c:bubble3D val="0"/>
            <c:spPr>
              <a:solidFill>
                <a:schemeClr val="bg1"/>
              </a:solidFill>
              <a:ln w="25400">
                <a:solidFill>
                  <a:srgbClr val="009BD2"/>
                </a:solidFill>
              </a:ln>
              <a:effectLst/>
            </c:spPr>
            <c:extLst>
              <c:ext xmlns:c16="http://schemas.microsoft.com/office/drawing/2014/chart" uri="{C3380CC4-5D6E-409C-BE32-E72D297353CC}">
                <c16:uniqueId val="{00000002-C4D0-4614-84D3-0D5FF6BD027D}"/>
              </c:ext>
            </c:extLst>
          </c:dPt>
          <c:dLbls>
            <c:dLbl>
              <c:idx val="0"/>
              <c:layout>
                <c:manualLayout>
                  <c:x val="-1.5151340121941147E-17"/>
                  <c:y val="5.845144356955373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D0-4614-84D3-0D5FF6BD027D}"/>
                </c:ext>
              </c:extLst>
            </c:dLbl>
            <c:dLbl>
              <c:idx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C57D-42DE-B60D-276FF1060490}"/>
                </c:ext>
              </c:extLst>
            </c:dLbl>
            <c:dLbl>
              <c:idx val="5"/>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2-C4D0-4614-84D3-0D5FF6BD027D}"/>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'T4'!$D$37:$I$37</c:f>
              <c:numCache>
                <c:formatCode>0.0%</c:formatCode>
                <c:ptCount val="6"/>
                <c:pt idx="0">
                  <c:v>-6.8086159940579358E-2</c:v>
                </c:pt>
                <c:pt idx="1">
                  <c:v>1.3125141434713737E-2</c:v>
                </c:pt>
                <c:pt idx="2">
                  <c:v>4.2961495604803758E-2</c:v>
                </c:pt>
                <c:pt idx="3">
                  <c:v>5.2490542244640614E-2</c:v>
                </c:pt>
                <c:pt idx="4">
                  <c:v>8.2604470359572399E-2</c:v>
                </c:pt>
                <c:pt idx="5">
                  <c:v>4.1925958464504476E-2</c:v>
                </c:pt>
              </c:numCache>
            </c:numRef>
          </c:val>
          <c:extLst>
            <c:ext xmlns:c16="http://schemas.microsoft.com/office/drawing/2014/chart" uri="{C3380CC4-5D6E-409C-BE32-E72D297353CC}">
              <c16:uniqueId val="{00000000-C4D0-4614-84D3-0D5FF6BD027D}"/>
            </c:ext>
          </c:extLst>
        </c:ser>
        <c:ser>
          <c:idx val="1"/>
          <c:order val="1"/>
          <c:tx>
            <c:v>Female</c:v>
          </c:tx>
          <c:spPr>
            <a:solidFill>
              <a:schemeClr val="accent2"/>
            </a:solidFill>
            <a:ln>
              <a:noFill/>
            </a:ln>
            <a:effectLst/>
          </c:spPr>
          <c:invertIfNegative val="0"/>
          <c:dPt>
            <c:idx val="5"/>
            <c:invertIfNegative val="0"/>
            <c:bubble3D val="0"/>
            <c:spPr>
              <a:solidFill>
                <a:schemeClr val="bg1"/>
              </a:solidFill>
              <a:ln w="25400">
                <a:solidFill>
                  <a:schemeClr val="accent2"/>
                </a:solidFill>
              </a:ln>
              <a:effectLst/>
            </c:spPr>
            <c:extLst>
              <c:ext xmlns:c16="http://schemas.microsoft.com/office/drawing/2014/chart" uri="{C3380CC4-5D6E-409C-BE32-E72D297353CC}">
                <c16:uniqueId val="{00000003-C4D0-4614-84D3-0D5FF6BD027D}"/>
              </c:ext>
            </c:extLst>
          </c:dPt>
          <c:dLbls>
            <c:dLbl>
              <c:idx val="1"/>
              <c:layout>
                <c:manualLayout>
                  <c:x val="0"/>
                  <c:y val="1.74984376952880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7D-42DE-B60D-276FF1060490}"/>
                </c:ext>
              </c:extLst>
            </c:dLbl>
            <c:dLbl>
              <c:idx val="5"/>
              <c:layout>
                <c:manualLayout>
                  <c:x val="0"/>
                  <c:y val="6.67872765904262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D0-4614-84D3-0D5FF6BD027D}"/>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'T4'!$D$4:$I$4</c:f>
              <c:strCache>
                <c:ptCount val="6"/>
                <c:pt idx="0">
                  <c:v>20-54</c:v>
                </c:pt>
                <c:pt idx="1">
                  <c:v>55-64</c:v>
                </c:pt>
                <c:pt idx="2">
                  <c:v>65-74</c:v>
                </c:pt>
                <c:pt idx="3">
                  <c:v>75-84</c:v>
                </c:pt>
                <c:pt idx="4">
                  <c:v>85+</c:v>
                </c:pt>
                <c:pt idx="5">
                  <c:v>All ages</c:v>
                </c:pt>
              </c:strCache>
            </c:strRef>
          </c:cat>
          <c:val>
            <c:numRef>
              <c:f>'T4'!$D$55:$I$55</c:f>
              <c:numCache>
                <c:formatCode>0.0%</c:formatCode>
                <c:ptCount val="6"/>
                <c:pt idx="0">
                  <c:v>-0.19728729963008632</c:v>
                </c:pt>
                <c:pt idx="1">
                  <c:v>3.1770997168921046E-2</c:v>
                </c:pt>
                <c:pt idx="2">
                  <c:v>1.0159893404397068E-2</c:v>
                </c:pt>
                <c:pt idx="3">
                  <c:v>6.3530849114233345E-2</c:v>
                </c:pt>
                <c:pt idx="4">
                  <c:v>6.2877674342642492E-2</c:v>
                </c:pt>
                <c:pt idx="5">
                  <c:v>3.5408392746064402E-2</c:v>
                </c:pt>
              </c:numCache>
            </c:numRef>
          </c:val>
          <c:extLst>
            <c:ext xmlns:c16="http://schemas.microsoft.com/office/drawing/2014/chart" uri="{C3380CC4-5D6E-409C-BE32-E72D297353CC}">
              <c16:uniqueId val="{00000001-C4D0-4614-84D3-0D5FF6BD027D}"/>
            </c:ext>
          </c:extLst>
        </c:ser>
        <c:dLbls>
          <c:showLegendKey val="0"/>
          <c:showVal val="0"/>
          <c:showCatName val="0"/>
          <c:showSerName val="0"/>
          <c:showPercent val="0"/>
          <c:showBubbleSize val="0"/>
        </c:dLbls>
        <c:gapWidth val="70"/>
        <c:overlap val="-10"/>
        <c:axId val="958282600"/>
        <c:axId val="958282992"/>
      </c:barChart>
      <c:catAx>
        <c:axId val="958282600"/>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Age-groups</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General" sourceLinked="1"/>
        <c:majorTickMark val="out"/>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992"/>
        <c:crosses val="autoZero"/>
        <c:auto val="1"/>
        <c:lblAlgn val="ctr"/>
        <c:lblOffset val="100"/>
        <c:noMultiLvlLbl val="0"/>
      </c:catAx>
      <c:valAx>
        <c:axId val="958282992"/>
        <c:scaling>
          <c:orientation val="minMax"/>
          <c:max val="0.30000000000000004"/>
          <c:min val="-0.2"/>
        </c:scaling>
        <c:delete val="0"/>
        <c:axPos val="l"/>
        <c:majorGridlines>
          <c:spPr>
            <a:ln w="3175" cap="flat" cmpd="sng" algn="ctr">
              <a:noFill/>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58282600"/>
        <c:crosses val="autoZero"/>
        <c:crossBetween val="between"/>
        <c:majorUnit val="0.1"/>
      </c:valAx>
      <c:spPr>
        <a:noFill/>
        <a:ln>
          <a:noFill/>
        </a:ln>
        <a:effectLst/>
      </c:spPr>
    </c:plotArea>
    <c:legend>
      <c:legendPos val="b"/>
      <c:layout>
        <c:manualLayout>
          <c:xMode val="edge"/>
          <c:yMode val="edge"/>
          <c:x val="0.90779644693173689"/>
          <c:y val="2.9238532683414569E-2"/>
          <c:w val="7.5591592373267402E-2"/>
          <c:h val="0.1353293338332708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76200</xdr:rowOff>
    </xdr:from>
    <xdr:to>
      <xdr:col>18</xdr:col>
      <xdr:colOff>431800</xdr:colOff>
      <xdr:row>24</xdr:row>
      <xdr:rowOff>152400</xdr:rowOff>
    </xdr:to>
    <xdr:graphicFrame macro="">
      <xdr:nvGraphicFramePr>
        <xdr:cNvPr id="2" name="Chart 1" descr="Chart 1: Daily excess deaths and 7-day rolling average, March 2020 to December 202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381000</xdr:colOff>
      <xdr:row>26</xdr:row>
      <xdr:rowOff>22225</xdr:rowOff>
    </xdr:to>
    <xdr:graphicFrame macro="">
      <xdr:nvGraphicFramePr>
        <xdr:cNvPr id="5" name="Chart 4" descr="Chart 10: Excess deaths and Covid-19 related deaths as proportion of average deaths in previous five years, by Local Government District, March 2020 to December 2022">
          <a:extLst>
            <a:ext uri="{FF2B5EF4-FFF2-40B4-BE49-F238E27FC236}">
              <a16:creationId xmlns:a16="http://schemas.microsoft.com/office/drawing/2014/main" id="{C5F9E9BB-1A05-40D6-AA75-AC3DB63B47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571500</xdr:colOff>
      <xdr:row>19</xdr:row>
      <xdr:rowOff>25400</xdr:rowOff>
    </xdr:to>
    <xdr:graphicFrame macro="">
      <xdr:nvGraphicFramePr>
        <xdr:cNvPr id="2" name="Chart 1" descr="Chart 11: Excess deaths as proportion of average deaths in previous five years, by deprivation quintile, March 2020 to December 2022">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581024</xdr:colOff>
      <xdr:row>19</xdr:row>
      <xdr:rowOff>25400</xdr:rowOff>
    </xdr:to>
    <xdr:graphicFrame macro="">
      <xdr:nvGraphicFramePr>
        <xdr:cNvPr id="2" name="Chart 1" descr="Chart 12: Excess deaths and Covid-19 related deaths, by deprivation quintile, March 2020 to December 2022">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558800</xdr:colOff>
      <xdr:row>19</xdr:row>
      <xdr:rowOff>142875</xdr:rowOff>
    </xdr:to>
    <xdr:graphicFrame macro="">
      <xdr:nvGraphicFramePr>
        <xdr:cNvPr id="5" name="Chart 4" descr="Chart 13: Excess deaths and Covid-19 related deaths, in urban, rural and mixed urban/rural areas, March 2020 to December 2022">
          <a:extLst>
            <a:ext uri="{FF2B5EF4-FFF2-40B4-BE49-F238E27FC236}">
              <a16:creationId xmlns:a16="http://schemas.microsoft.com/office/drawing/2014/main" id="{68A42F36-A994-41C8-915D-8A3DD361A8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10</xdr:col>
      <xdr:colOff>412750</xdr:colOff>
      <xdr:row>19</xdr:row>
      <xdr:rowOff>28575</xdr:rowOff>
    </xdr:to>
    <xdr:graphicFrame macro="">
      <xdr:nvGraphicFramePr>
        <xdr:cNvPr id="2" name="Chart 1" descr="Chart 14: Excess deaths as proportion of average deaths in previous five years, in urban and rural areas, by year, March 2020 to December 2022">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495300</xdr:colOff>
      <xdr:row>19</xdr:row>
      <xdr:rowOff>142875</xdr:rowOff>
    </xdr:to>
    <xdr:graphicFrame macro="">
      <xdr:nvGraphicFramePr>
        <xdr:cNvPr id="3" name="Chart 2" descr="Chart 15: Excess deaths as proportion of average deaths in previous five years by month, urban and rural areas, March 2020 to December 2022">
          <a:extLst>
            <a:ext uri="{FF2B5EF4-FFF2-40B4-BE49-F238E27FC236}">
              <a16:creationId xmlns:a16="http://schemas.microsoft.com/office/drawing/2014/main" id="{0BB5995D-7C91-4653-AEC9-F3F9FF6711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29</xdr:row>
      <xdr:rowOff>0</xdr:rowOff>
    </xdr:from>
    <xdr:to>
      <xdr:col>11</xdr:col>
      <xdr:colOff>600075</xdr:colOff>
      <xdr:row>37</xdr:row>
      <xdr:rowOff>180975</xdr:rowOff>
    </xdr:to>
    <xdr:graphicFrame macro="">
      <xdr:nvGraphicFramePr>
        <xdr:cNvPr id="4" name="Chart 3" descr="Chart 16d: Respiratory disease deaths from March 2020 to September 2022, by place of death, compared to five-year average">
          <a:extLst>
            <a:ext uri="{FF2B5EF4-FFF2-40B4-BE49-F238E27FC236}">
              <a16:creationId xmlns:a16="http://schemas.microsoft.com/office/drawing/2014/main" id="{CC2EFFCC-53F4-4143-BD4A-2151CB9461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11</xdr:col>
      <xdr:colOff>596900</xdr:colOff>
      <xdr:row>11</xdr:row>
      <xdr:rowOff>15875</xdr:rowOff>
    </xdr:to>
    <xdr:graphicFrame macro="">
      <xdr:nvGraphicFramePr>
        <xdr:cNvPr id="8" name="Chart 7" descr="Chart 16a: Malignant neoplasm deaths from March 2020 to September 2022, by place of death, compared to five-year average">
          <a:extLst>
            <a:ext uri="{FF2B5EF4-FFF2-40B4-BE49-F238E27FC236}">
              <a16:creationId xmlns:a16="http://schemas.microsoft.com/office/drawing/2014/main" id="{D12CCD90-08D7-4C30-879D-5A9BE73E6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xdr:row>
      <xdr:rowOff>0</xdr:rowOff>
    </xdr:from>
    <xdr:to>
      <xdr:col>11</xdr:col>
      <xdr:colOff>596900</xdr:colOff>
      <xdr:row>20</xdr:row>
      <xdr:rowOff>6350</xdr:rowOff>
    </xdr:to>
    <xdr:graphicFrame macro="">
      <xdr:nvGraphicFramePr>
        <xdr:cNvPr id="9" name="Chart 8" descr="Chart 16b: Circulatory diseases deaths from March 2020 to September 2022, by place of death, compared to five-year average">
          <a:extLst>
            <a:ext uri="{FF2B5EF4-FFF2-40B4-BE49-F238E27FC236}">
              <a16:creationId xmlns:a16="http://schemas.microsoft.com/office/drawing/2014/main" id="{5A9ED357-B152-4036-963C-CC3D80CBBB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20</xdr:row>
      <xdr:rowOff>0</xdr:rowOff>
    </xdr:from>
    <xdr:to>
      <xdr:col>11</xdr:col>
      <xdr:colOff>596900</xdr:colOff>
      <xdr:row>29</xdr:row>
      <xdr:rowOff>34925</xdr:rowOff>
    </xdr:to>
    <xdr:graphicFrame macro="">
      <xdr:nvGraphicFramePr>
        <xdr:cNvPr id="11" name="Chart 10" descr="Chart 16c: Dementia and Alzheimer's disease deaths from March 2020 to September 2022, by place of death, compared to five-year average">
          <a:extLst>
            <a:ext uri="{FF2B5EF4-FFF2-40B4-BE49-F238E27FC236}">
              <a16:creationId xmlns:a16="http://schemas.microsoft.com/office/drawing/2014/main" id="{5DC76233-66B9-4419-80B6-516BE56E1C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381000</xdr:colOff>
      <xdr:row>25</xdr:row>
      <xdr:rowOff>152400</xdr:rowOff>
    </xdr:to>
    <xdr:graphicFrame macro="">
      <xdr:nvGraphicFramePr>
        <xdr:cNvPr id="4" name="Chart 3" descr="Chart 17: Excess deaths as proportion of average deaths 2015-19, by Assembly Area, March 2020 to December 2022">
          <a:extLst>
            <a:ext uri="{FF2B5EF4-FFF2-40B4-BE49-F238E27FC236}">
              <a16:creationId xmlns:a16="http://schemas.microsoft.com/office/drawing/2014/main" id="{B0E5681A-EC06-49D5-8E71-362211C3C9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1</xdr:row>
      <xdr:rowOff>158750</xdr:rowOff>
    </xdr:from>
    <xdr:to>
      <xdr:col>12</xdr:col>
      <xdr:colOff>571500</xdr:colOff>
      <xdr:row>19</xdr:row>
      <xdr:rowOff>161925</xdr:rowOff>
    </xdr:to>
    <xdr:graphicFrame macro="">
      <xdr:nvGraphicFramePr>
        <xdr:cNvPr id="4" name="Chart 3" descr="Chart 18: Excess deaths as proportion of average deaths in previous five years, by drive time to Belfast, March 2020 to December 2022">
          <a:extLst>
            <a:ext uri="{FF2B5EF4-FFF2-40B4-BE49-F238E27FC236}">
              <a16:creationId xmlns:a16="http://schemas.microsoft.com/office/drawing/2014/main" id="{00000000-0008-0000-2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609600</xdr:colOff>
      <xdr:row>19</xdr:row>
      <xdr:rowOff>149225</xdr:rowOff>
    </xdr:to>
    <xdr:graphicFrame macro="">
      <xdr:nvGraphicFramePr>
        <xdr:cNvPr id="5" name="Chart 4" descr="Chart 2: Excess deaths as proportion of average deaths in the previous five years, by month, March 2020 to December 2022">
          <a:extLst>
            <a:ext uri="{FF2B5EF4-FFF2-40B4-BE49-F238E27FC236}">
              <a16:creationId xmlns:a16="http://schemas.microsoft.com/office/drawing/2014/main" id="{E13B2206-44C1-4BAE-A3B7-3211DE331D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14</xdr:col>
      <xdr:colOff>615950</xdr:colOff>
      <xdr:row>30</xdr:row>
      <xdr:rowOff>165100</xdr:rowOff>
    </xdr:to>
    <xdr:graphicFrame macro="">
      <xdr:nvGraphicFramePr>
        <xdr:cNvPr id="4" name="Chart 3" descr="Chart 3: Cumulative excess deaths and Covid-19 related deaths, March 2020 to December 2022">
          <a:extLst>
            <a:ext uri="{FF2B5EF4-FFF2-40B4-BE49-F238E27FC236}">
              <a16:creationId xmlns:a16="http://schemas.microsoft.com/office/drawing/2014/main" id="{9AB35937-B113-4FAF-BA81-6611B359E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200024</xdr:rowOff>
    </xdr:from>
    <xdr:to>
      <xdr:col>9</xdr:col>
      <xdr:colOff>457199</xdr:colOff>
      <xdr:row>19</xdr:row>
      <xdr:rowOff>171449</xdr:rowOff>
    </xdr:to>
    <xdr:graphicFrame macro="">
      <xdr:nvGraphicFramePr>
        <xdr:cNvPr id="2" name="Chart 1" descr="Chart 4: Excess deaths and Covid-19 related deaths, by age-groups, March 2020 to December 2022">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9524</xdr:colOff>
      <xdr:row>19</xdr:row>
      <xdr:rowOff>111125</xdr:rowOff>
    </xdr:to>
    <xdr:graphicFrame macro="">
      <xdr:nvGraphicFramePr>
        <xdr:cNvPr id="7" name="Chart 6" descr="Chart 5: Excess deaths and Covid-19 related deaths, by sex, March 2020 to December 2022">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11</xdr:col>
      <xdr:colOff>596900</xdr:colOff>
      <xdr:row>19</xdr:row>
      <xdr:rowOff>28575</xdr:rowOff>
    </xdr:to>
    <xdr:graphicFrame macro="">
      <xdr:nvGraphicFramePr>
        <xdr:cNvPr id="2" name="Chart 1" descr="Chart 6: Excess deaths as proportion of average deaths in previous five years, by sex and age-groups, March 2020 to December 202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19</xdr:row>
      <xdr:rowOff>0</xdr:rowOff>
    </xdr:from>
    <xdr:to>
      <xdr:col>11</xdr:col>
      <xdr:colOff>590550</xdr:colOff>
      <xdr:row>36</xdr:row>
      <xdr:rowOff>12700</xdr:rowOff>
    </xdr:to>
    <xdr:graphicFrame macro="">
      <xdr:nvGraphicFramePr>
        <xdr:cNvPr id="13" name="Chart 12" descr="Chart 6: Excess deaths as proportion of average deaths in previous five years, by sex and age-groups, March 2020 to December 2020">
          <a:extLst>
            <a:ext uri="{FF2B5EF4-FFF2-40B4-BE49-F238E27FC236}">
              <a16:creationId xmlns:a16="http://schemas.microsoft.com/office/drawing/2014/main" id="{00000000-0008-0000-0E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36</xdr:row>
      <xdr:rowOff>0</xdr:rowOff>
    </xdr:from>
    <xdr:to>
      <xdr:col>11</xdr:col>
      <xdr:colOff>635000</xdr:colOff>
      <xdr:row>52</xdr:row>
      <xdr:rowOff>127000</xdr:rowOff>
    </xdr:to>
    <xdr:graphicFrame macro="">
      <xdr:nvGraphicFramePr>
        <xdr:cNvPr id="16" name="Chart 15" descr="Chart 6: Excess deaths as proportion of average deaths in previous five years, by sex and age-groups, January 2021 to December 2021">
          <a:extLst>
            <a:ext uri="{FF2B5EF4-FFF2-40B4-BE49-F238E27FC236}">
              <a16:creationId xmlns:a16="http://schemas.microsoft.com/office/drawing/2014/main" id="{00000000-0008-0000-0E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53</xdr:row>
      <xdr:rowOff>0</xdr:rowOff>
    </xdr:from>
    <xdr:to>
      <xdr:col>11</xdr:col>
      <xdr:colOff>628650</xdr:colOff>
      <xdr:row>69</xdr:row>
      <xdr:rowOff>152400</xdr:rowOff>
    </xdr:to>
    <xdr:graphicFrame macro="">
      <xdr:nvGraphicFramePr>
        <xdr:cNvPr id="18" name="Chart 17" descr="Chart 6: Excess deaths as proportion of average deaths in previous five years, by sex and age-groups, January 2022 to December 2022">
          <a:extLst>
            <a:ext uri="{FF2B5EF4-FFF2-40B4-BE49-F238E27FC236}">
              <a16:creationId xmlns:a16="http://schemas.microsoft.com/office/drawing/2014/main" id="{00000000-0008-0000-0E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558800</xdr:colOff>
      <xdr:row>16</xdr:row>
      <xdr:rowOff>76200</xdr:rowOff>
    </xdr:to>
    <xdr:graphicFrame macro="">
      <xdr:nvGraphicFramePr>
        <xdr:cNvPr id="4" name="Chart 3" descr="Chart 7: Covid-19 related deaths and non-Covid-19 deaths by place of death, March 2020 to December 2022">
          <a:extLst>
            <a:ext uri="{FF2B5EF4-FFF2-40B4-BE49-F238E27FC236}">
              <a16:creationId xmlns:a16="http://schemas.microsoft.com/office/drawing/2014/main" id="{2128C369-4CAC-4083-BCEE-B66065434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542925</xdr:colOff>
      <xdr:row>19</xdr:row>
      <xdr:rowOff>25400</xdr:rowOff>
    </xdr:to>
    <xdr:graphicFrame macro="">
      <xdr:nvGraphicFramePr>
        <xdr:cNvPr id="2" name="Chart 1" descr="Chart 8: Excess deaths and Covid-19 related deaths, by place of death, March 2020 to December 2022">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13</xdr:col>
      <xdr:colOff>590550</xdr:colOff>
      <xdr:row>19</xdr:row>
      <xdr:rowOff>152400</xdr:rowOff>
    </xdr:to>
    <xdr:graphicFrame macro="">
      <xdr:nvGraphicFramePr>
        <xdr:cNvPr id="6" name="Chart 5" descr="Chart 9: Excess deaths, by month and place of death, March 2020 to December 2022">
          <a:extLst>
            <a:ext uri="{FF2B5EF4-FFF2-40B4-BE49-F238E27FC236}">
              <a16:creationId xmlns:a16="http://schemas.microsoft.com/office/drawing/2014/main" id="{00000000-0008-0000-1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AH141"/>
  <sheetViews>
    <sheetView tabSelected="1" workbookViewId="0"/>
  </sheetViews>
  <sheetFormatPr defaultColWidth="0" defaultRowHeight="15.75" zeroHeight="1" x14ac:dyDescent="0.25"/>
  <cols>
    <col min="1" max="1" width="12.42578125" style="1" customWidth="1"/>
    <col min="2" max="2" width="132.28515625" style="2" bestFit="1" customWidth="1"/>
    <col min="3" max="3" width="33.42578125" style="2" customWidth="1"/>
    <col min="4" max="4" width="4.5703125" style="7" customWidth="1"/>
    <col min="5" max="34" width="0" style="8" hidden="1" customWidth="1"/>
    <col min="35" max="16384" width="9.140625" style="8" hidden="1"/>
  </cols>
  <sheetData>
    <row r="1" spans="1:20" ht="23.25" x14ac:dyDescent="0.35">
      <c r="A1" s="204" t="s">
        <v>402</v>
      </c>
      <c r="B1" s="31"/>
      <c r="C1" s="31"/>
      <c r="D1" s="34"/>
    </row>
    <row r="2" spans="1:20" x14ac:dyDescent="0.25">
      <c r="A2" s="203" t="s">
        <v>400</v>
      </c>
      <c r="B2" s="203" t="s">
        <v>401</v>
      </c>
      <c r="C2" s="203" t="s">
        <v>361</v>
      </c>
      <c r="D2" s="34"/>
    </row>
    <row r="3" spans="1:20" x14ac:dyDescent="0.25">
      <c r="A3" s="35" t="s">
        <v>17</v>
      </c>
      <c r="B3" s="31" t="s">
        <v>266</v>
      </c>
      <c r="C3" s="31" t="s">
        <v>266</v>
      </c>
      <c r="D3" s="34"/>
    </row>
    <row r="4" spans="1:20" x14ac:dyDescent="0.25">
      <c r="A4" s="206" t="s">
        <v>18</v>
      </c>
      <c r="B4" s="394" t="s">
        <v>266</v>
      </c>
      <c r="C4" s="394" t="s">
        <v>266</v>
      </c>
      <c r="D4" s="34"/>
    </row>
    <row r="5" spans="1:20" x14ac:dyDescent="0.25">
      <c r="A5" s="221" t="s">
        <v>371</v>
      </c>
      <c r="B5" s="222" t="s">
        <v>645</v>
      </c>
      <c r="C5" s="222" t="s">
        <v>443</v>
      </c>
      <c r="D5" s="34"/>
      <c r="E5" s="3"/>
      <c r="F5" s="3"/>
      <c r="G5" s="3"/>
      <c r="H5" s="3"/>
      <c r="I5" s="3"/>
      <c r="J5" s="3"/>
      <c r="K5" s="3"/>
      <c r="L5" s="3"/>
      <c r="M5" s="3"/>
      <c r="N5" s="3"/>
      <c r="O5" s="3"/>
      <c r="P5" s="3"/>
      <c r="Q5" s="3"/>
      <c r="R5" s="3"/>
      <c r="S5" s="3"/>
      <c r="T5" s="3"/>
    </row>
    <row r="6" spans="1:20" x14ac:dyDescent="0.25">
      <c r="A6" s="221" t="s">
        <v>370</v>
      </c>
      <c r="B6" s="222" t="s">
        <v>646</v>
      </c>
      <c r="C6" s="222" t="s">
        <v>444</v>
      </c>
      <c r="D6" s="34"/>
      <c r="E6" s="3"/>
      <c r="F6" s="3"/>
      <c r="G6" s="3"/>
      <c r="H6" s="3"/>
      <c r="I6" s="3"/>
      <c r="J6" s="3"/>
      <c r="K6" s="3"/>
      <c r="L6" s="3"/>
      <c r="M6" s="3"/>
      <c r="N6" s="3"/>
      <c r="O6" s="3"/>
      <c r="P6" s="3"/>
      <c r="Q6" s="3"/>
      <c r="R6" s="3"/>
      <c r="S6" s="3"/>
      <c r="T6" s="3"/>
    </row>
    <row r="7" spans="1:20" x14ac:dyDescent="0.25">
      <c r="A7" s="221" t="s">
        <v>405</v>
      </c>
      <c r="B7" s="222" t="s">
        <v>647</v>
      </c>
      <c r="C7" s="222" t="s">
        <v>444</v>
      </c>
      <c r="D7" s="34"/>
      <c r="E7" s="3"/>
      <c r="F7" s="3"/>
      <c r="G7" s="3"/>
      <c r="H7" s="3"/>
      <c r="I7" s="3"/>
      <c r="J7" s="3"/>
      <c r="K7" s="3"/>
      <c r="L7" s="3"/>
      <c r="M7" s="3"/>
      <c r="N7" s="3"/>
      <c r="O7" s="3"/>
      <c r="P7" s="3"/>
      <c r="Q7" s="3"/>
      <c r="R7" s="3"/>
      <c r="S7" s="3"/>
      <c r="T7" s="3"/>
    </row>
    <row r="8" spans="1:20" x14ac:dyDescent="0.25">
      <c r="A8" s="221" t="s">
        <v>406</v>
      </c>
      <c r="B8" s="222" t="s">
        <v>648</v>
      </c>
      <c r="C8" s="222" t="s">
        <v>444</v>
      </c>
      <c r="D8" s="34"/>
      <c r="E8" s="3"/>
      <c r="F8" s="3"/>
      <c r="G8" s="3"/>
      <c r="H8" s="3"/>
      <c r="I8" s="3"/>
      <c r="J8" s="3"/>
      <c r="K8" s="3"/>
      <c r="L8" s="3"/>
      <c r="M8" s="3"/>
      <c r="N8" s="3"/>
      <c r="O8" s="3"/>
      <c r="P8" s="3"/>
      <c r="Q8" s="3"/>
      <c r="R8" s="3"/>
      <c r="S8" s="3"/>
      <c r="T8" s="3"/>
    </row>
    <row r="9" spans="1:20" x14ac:dyDescent="0.25">
      <c r="A9" s="205" t="s">
        <v>407</v>
      </c>
      <c r="B9" s="206" t="s">
        <v>649</v>
      </c>
      <c r="C9" s="206" t="s">
        <v>444</v>
      </c>
      <c r="D9" s="34"/>
      <c r="E9" s="3"/>
      <c r="F9" s="3"/>
      <c r="G9" s="3"/>
      <c r="H9" s="3"/>
      <c r="I9" s="3"/>
      <c r="J9" s="3"/>
      <c r="K9" s="3"/>
      <c r="L9" s="3"/>
      <c r="M9" s="3"/>
      <c r="N9" s="3"/>
      <c r="O9" s="3"/>
      <c r="P9" s="3"/>
      <c r="Q9" s="3"/>
      <c r="R9" s="3"/>
      <c r="S9" s="3"/>
      <c r="T9" s="3"/>
    </row>
    <row r="10" spans="1:20" x14ac:dyDescent="0.25">
      <c r="A10" s="221" t="s">
        <v>372</v>
      </c>
      <c r="B10" s="222" t="s">
        <v>650</v>
      </c>
      <c r="C10" s="222" t="s">
        <v>444</v>
      </c>
      <c r="D10" s="34"/>
      <c r="E10" s="3"/>
      <c r="F10" s="3"/>
      <c r="G10" s="3"/>
      <c r="H10" s="3"/>
      <c r="I10" s="3"/>
      <c r="J10" s="3"/>
      <c r="K10" s="3"/>
      <c r="L10" s="3"/>
      <c r="M10" s="3"/>
      <c r="N10" s="3"/>
      <c r="O10" s="3"/>
      <c r="P10" s="3"/>
      <c r="Q10" s="3"/>
      <c r="R10" s="3"/>
      <c r="S10" s="3"/>
      <c r="T10" s="3"/>
    </row>
    <row r="11" spans="1:20" x14ac:dyDescent="0.25">
      <c r="A11" s="221" t="s">
        <v>373</v>
      </c>
      <c r="B11" s="222" t="s">
        <v>651</v>
      </c>
      <c r="C11" s="222" t="s">
        <v>444</v>
      </c>
      <c r="D11" s="34"/>
      <c r="E11" s="3"/>
      <c r="F11" s="3"/>
      <c r="G11" s="3"/>
      <c r="H11" s="3"/>
      <c r="I11" s="3"/>
      <c r="J11" s="3"/>
      <c r="K11" s="3"/>
      <c r="L11" s="3"/>
      <c r="M11" s="3"/>
      <c r="N11" s="3"/>
      <c r="O11" s="3"/>
      <c r="P11" s="3"/>
      <c r="Q11" s="3"/>
      <c r="R11" s="3"/>
      <c r="S11" s="3"/>
      <c r="T11" s="3"/>
    </row>
    <row r="12" spans="1:20" x14ac:dyDescent="0.25">
      <c r="A12" s="221" t="s">
        <v>408</v>
      </c>
      <c r="B12" s="222" t="s">
        <v>652</v>
      </c>
      <c r="C12" s="222" t="s">
        <v>444</v>
      </c>
      <c r="D12" s="34"/>
      <c r="E12" s="3"/>
      <c r="F12" s="3"/>
      <c r="G12" s="3"/>
      <c r="H12" s="3"/>
      <c r="I12" s="3"/>
      <c r="J12" s="3"/>
      <c r="K12" s="3"/>
      <c r="L12" s="3"/>
      <c r="M12" s="3"/>
      <c r="N12" s="3"/>
      <c r="O12" s="3"/>
      <c r="P12" s="3"/>
      <c r="Q12" s="3"/>
      <c r="R12" s="3"/>
      <c r="S12" s="3"/>
      <c r="T12" s="3"/>
    </row>
    <row r="13" spans="1:20" x14ac:dyDescent="0.25">
      <c r="A13" s="221" t="s">
        <v>409</v>
      </c>
      <c r="B13" s="222" t="s">
        <v>653</v>
      </c>
      <c r="C13" s="222" t="s">
        <v>444</v>
      </c>
      <c r="D13" s="34"/>
      <c r="E13" s="3"/>
      <c r="F13" s="3"/>
      <c r="G13" s="3"/>
      <c r="H13" s="3"/>
      <c r="I13" s="3"/>
      <c r="J13" s="3"/>
      <c r="K13" s="3"/>
      <c r="L13" s="3"/>
      <c r="M13" s="3"/>
      <c r="N13" s="3"/>
      <c r="O13" s="3"/>
      <c r="P13" s="3"/>
      <c r="Q13" s="3"/>
      <c r="R13" s="3"/>
      <c r="S13" s="3"/>
      <c r="T13" s="3"/>
    </row>
    <row r="14" spans="1:20" x14ac:dyDescent="0.25">
      <c r="A14" s="205" t="s">
        <v>410</v>
      </c>
      <c r="B14" s="206" t="s">
        <v>654</v>
      </c>
      <c r="C14" s="206" t="s">
        <v>444</v>
      </c>
      <c r="D14" s="34"/>
      <c r="E14" s="3"/>
      <c r="F14" s="3"/>
      <c r="G14" s="3"/>
      <c r="H14" s="3"/>
      <c r="I14" s="3"/>
      <c r="J14" s="3"/>
      <c r="K14" s="3"/>
      <c r="L14" s="3"/>
      <c r="M14" s="3"/>
      <c r="N14" s="3"/>
      <c r="O14" s="3"/>
      <c r="P14" s="3"/>
      <c r="Q14" s="3"/>
      <c r="R14" s="3"/>
      <c r="S14" s="3"/>
      <c r="T14" s="3"/>
    </row>
    <row r="15" spans="1:20" x14ac:dyDescent="0.25">
      <c r="A15" s="221" t="s">
        <v>374</v>
      </c>
      <c r="B15" s="222" t="s">
        <v>655</v>
      </c>
      <c r="C15" s="222" t="s">
        <v>444</v>
      </c>
      <c r="D15" s="34"/>
      <c r="E15" s="3"/>
      <c r="F15" s="3"/>
      <c r="G15" s="3"/>
      <c r="H15" s="3"/>
      <c r="I15" s="3"/>
      <c r="J15" s="3"/>
      <c r="K15" s="3"/>
      <c r="L15" s="3"/>
      <c r="M15" s="3"/>
      <c r="N15" s="3"/>
      <c r="O15" s="3"/>
      <c r="P15" s="3"/>
      <c r="Q15" s="3"/>
      <c r="R15" s="3"/>
      <c r="S15" s="3"/>
      <c r="T15" s="3"/>
    </row>
    <row r="16" spans="1:20" x14ac:dyDescent="0.25">
      <c r="A16" s="221" t="s">
        <v>375</v>
      </c>
      <c r="B16" s="222" t="s">
        <v>656</v>
      </c>
      <c r="C16" s="222" t="s">
        <v>444</v>
      </c>
      <c r="D16" s="34"/>
      <c r="E16" s="3"/>
      <c r="F16" s="3"/>
      <c r="G16" s="3"/>
      <c r="H16" s="3"/>
      <c r="I16" s="3"/>
      <c r="J16" s="3"/>
      <c r="K16" s="3"/>
      <c r="L16" s="3"/>
      <c r="M16" s="3"/>
      <c r="N16" s="3"/>
      <c r="O16" s="3"/>
      <c r="P16" s="3"/>
      <c r="Q16" s="3"/>
      <c r="R16" s="3"/>
      <c r="S16" s="3"/>
      <c r="T16" s="3"/>
    </row>
    <row r="17" spans="1:20" x14ac:dyDescent="0.25">
      <c r="A17" s="221" t="s">
        <v>411</v>
      </c>
      <c r="B17" s="222" t="s">
        <v>657</v>
      </c>
      <c r="C17" s="222" t="s">
        <v>444</v>
      </c>
      <c r="D17" s="34"/>
      <c r="E17" s="3"/>
      <c r="F17" s="3"/>
      <c r="G17" s="3"/>
      <c r="H17" s="3"/>
      <c r="I17" s="3"/>
      <c r="J17" s="3"/>
      <c r="K17" s="3"/>
      <c r="L17" s="3"/>
      <c r="M17" s="3"/>
      <c r="N17" s="3"/>
      <c r="O17" s="3"/>
      <c r="P17" s="3"/>
      <c r="Q17" s="3"/>
      <c r="R17" s="3"/>
      <c r="S17" s="3"/>
      <c r="T17" s="3"/>
    </row>
    <row r="18" spans="1:20" x14ac:dyDescent="0.25">
      <c r="A18" s="221" t="s">
        <v>412</v>
      </c>
      <c r="B18" s="222" t="s">
        <v>658</v>
      </c>
      <c r="C18" s="222" t="s">
        <v>444</v>
      </c>
      <c r="D18" s="34"/>
      <c r="E18" s="3"/>
      <c r="F18" s="3"/>
      <c r="G18" s="3"/>
      <c r="H18" s="3"/>
      <c r="I18" s="3"/>
      <c r="J18" s="3"/>
      <c r="K18" s="3"/>
      <c r="L18" s="3"/>
      <c r="M18" s="3"/>
      <c r="N18" s="3"/>
      <c r="O18" s="3"/>
      <c r="P18" s="3"/>
      <c r="Q18" s="3"/>
      <c r="R18" s="3"/>
      <c r="S18" s="3"/>
      <c r="T18" s="3"/>
    </row>
    <row r="19" spans="1:20" x14ac:dyDescent="0.25">
      <c r="A19" s="205" t="s">
        <v>413</v>
      </c>
      <c r="B19" s="206" t="s">
        <v>659</v>
      </c>
      <c r="C19" s="206" t="s">
        <v>444</v>
      </c>
      <c r="D19" s="34"/>
      <c r="E19" s="3"/>
      <c r="F19" s="3"/>
      <c r="G19" s="3"/>
      <c r="H19" s="3"/>
      <c r="I19" s="3"/>
      <c r="J19" s="3"/>
      <c r="K19" s="3"/>
      <c r="L19" s="3"/>
      <c r="M19" s="3"/>
      <c r="N19" s="3"/>
      <c r="O19" s="3"/>
      <c r="P19" s="3"/>
      <c r="Q19" s="3"/>
      <c r="R19" s="3"/>
      <c r="S19" s="3"/>
      <c r="T19" s="3"/>
    </row>
    <row r="20" spans="1:20" x14ac:dyDescent="0.25">
      <c r="A20" s="221" t="s">
        <v>376</v>
      </c>
      <c r="B20" s="222" t="s">
        <v>660</v>
      </c>
      <c r="C20" s="222" t="s">
        <v>444</v>
      </c>
      <c r="D20" s="34"/>
      <c r="E20" s="3"/>
      <c r="F20" s="3"/>
      <c r="G20" s="3"/>
      <c r="H20" s="3"/>
      <c r="I20" s="3"/>
      <c r="J20" s="3"/>
      <c r="K20" s="3"/>
      <c r="L20" s="3"/>
      <c r="M20" s="3"/>
      <c r="N20" s="3"/>
      <c r="O20" s="3"/>
      <c r="P20" s="3"/>
      <c r="Q20" s="3"/>
      <c r="R20" s="3"/>
      <c r="S20" s="3"/>
      <c r="T20" s="3"/>
    </row>
    <row r="21" spans="1:20" x14ac:dyDescent="0.25">
      <c r="A21" s="221" t="s">
        <v>414</v>
      </c>
      <c r="B21" s="222" t="s">
        <v>661</v>
      </c>
      <c r="C21" s="222" t="s">
        <v>444</v>
      </c>
      <c r="D21" s="34"/>
      <c r="E21" s="3"/>
      <c r="F21" s="3"/>
      <c r="G21" s="3"/>
      <c r="H21" s="3"/>
      <c r="I21" s="3"/>
      <c r="J21" s="3"/>
      <c r="K21" s="3"/>
      <c r="L21" s="3"/>
      <c r="M21" s="3"/>
      <c r="N21" s="3"/>
      <c r="O21" s="3"/>
      <c r="P21" s="3"/>
      <c r="Q21" s="3"/>
      <c r="R21" s="3"/>
      <c r="S21" s="3"/>
      <c r="T21" s="3"/>
    </row>
    <row r="22" spans="1:20" x14ac:dyDescent="0.25">
      <c r="A22" s="205" t="s">
        <v>377</v>
      </c>
      <c r="B22" s="206" t="s">
        <v>662</v>
      </c>
      <c r="C22" s="206" t="s">
        <v>444</v>
      </c>
      <c r="D22" s="34"/>
      <c r="E22" s="3"/>
      <c r="F22" s="3"/>
      <c r="G22" s="3"/>
      <c r="H22" s="3"/>
      <c r="I22" s="3"/>
      <c r="J22" s="3"/>
      <c r="K22" s="3"/>
      <c r="L22" s="3"/>
      <c r="M22" s="3"/>
      <c r="N22" s="3"/>
      <c r="O22" s="3"/>
      <c r="P22" s="3"/>
      <c r="Q22" s="3"/>
      <c r="R22" s="3"/>
      <c r="S22" s="3"/>
      <c r="T22" s="3"/>
    </row>
    <row r="23" spans="1:20" s="34" customFormat="1" x14ac:dyDescent="0.25">
      <c r="A23" s="221" t="s">
        <v>378</v>
      </c>
      <c r="B23" s="222" t="s">
        <v>663</v>
      </c>
      <c r="C23" s="222" t="s">
        <v>444</v>
      </c>
      <c r="E23" s="35"/>
      <c r="F23" s="35"/>
      <c r="G23" s="35"/>
      <c r="H23" s="35"/>
      <c r="I23" s="35"/>
      <c r="J23" s="35"/>
      <c r="K23" s="35"/>
      <c r="L23" s="35"/>
      <c r="M23" s="35"/>
      <c r="N23" s="35"/>
      <c r="O23" s="35"/>
      <c r="P23" s="35"/>
      <c r="Q23" s="35"/>
      <c r="R23" s="35"/>
      <c r="S23" s="35"/>
      <c r="T23" s="35"/>
    </row>
    <row r="24" spans="1:20" x14ac:dyDescent="0.25">
      <c r="A24" s="221" t="s">
        <v>415</v>
      </c>
      <c r="B24" s="222" t="s">
        <v>664</v>
      </c>
      <c r="C24" s="222" t="s">
        <v>444</v>
      </c>
      <c r="D24" s="34"/>
      <c r="E24" s="3"/>
      <c r="F24" s="3"/>
      <c r="G24" s="3"/>
      <c r="H24" s="3"/>
      <c r="I24" s="3"/>
      <c r="J24" s="3"/>
      <c r="K24" s="3"/>
      <c r="L24" s="3"/>
      <c r="M24" s="3"/>
      <c r="N24" s="3"/>
      <c r="O24" s="3"/>
      <c r="P24" s="3"/>
      <c r="Q24" s="3"/>
      <c r="R24" s="3"/>
      <c r="S24" s="3"/>
      <c r="T24" s="3"/>
    </row>
    <row r="25" spans="1:20" x14ac:dyDescent="0.25">
      <c r="A25" s="205" t="s">
        <v>416</v>
      </c>
      <c r="B25" s="206" t="s">
        <v>665</v>
      </c>
      <c r="C25" s="206" t="s">
        <v>444</v>
      </c>
      <c r="D25" s="34"/>
    </row>
    <row r="26" spans="1:20" x14ac:dyDescent="0.25">
      <c r="A26" s="221" t="s">
        <v>379</v>
      </c>
      <c r="B26" s="222" t="s">
        <v>666</v>
      </c>
      <c r="C26" s="222" t="s">
        <v>444</v>
      </c>
      <c r="D26" s="34"/>
    </row>
    <row r="27" spans="1:20" x14ac:dyDescent="0.25">
      <c r="A27" s="221" t="s">
        <v>380</v>
      </c>
      <c r="B27" s="222" t="s">
        <v>667</v>
      </c>
      <c r="C27" s="222" t="s">
        <v>444</v>
      </c>
      <c r="D27" s="34"/>
    </row>
    <row r="28" spans="1:20" x14ac:dyDescent="0.25">
      <c r="A28" s="221" t="s">
        <v>417</v>
      </c>
      <c r="B28" s="222" t="s">
        <v>668</v>
      </c>
      <c r="C28" s="222" t="s">
        <v>444</v>
      </c>
      <c r="D28" s="34"/>
    </row>
    <row r="29" spans="1:20" x14ac:dyDescent="0.25">
      <c r="A29" s="221" t="s">
        <v>418</v>
      </c>
      <c r="B29" s="222" t="s">
        <v>669</v>
      </c>
      <c r="C29" s="222" t="s">
        <v>444</v>
      </c>
      <c r="D29" s="34"/>
    </row>
    <row r="30" spans="1:20" x14ac:dyDescent="0.25">
      <c r="A30" s="205" t="s">
        <v>335</v>
      </c>
      <c r="B30" s="206" t="s">
        <v>670</v>
      </c>
      <c r="C30" s="206" t="s">
        <v>444</v>
      </c>
      <c r="D30" s="34"/>
    </row>
    <row r="31" spans="1:20" x14ac:dyDescent="0.25">
      <c r="A31" s="221" t="s">
        <v>381</v>
      </c>
      <c r="B31" s="222" t="s">
        <v>676</v>
      </c>
      <c r="C31" s="222" t="s">
        <v>619</v>
      </c>
      <c r="D31" s="34"/>
    </row>
    <row r="32" spans="1:20" x14ac:dyDescent="0.25">
      <c r="A32" s="221" t="s">
        <v>382</v>
      </c>
      <c r="B32" s="390" t="s">
        <v>684</v>
      </c>
      <c r="C32" s="222" t="s">
        <v>619</v>
      </c>
      <c r="D32" s="34"/>
    </row>
    <row r="33" spans="1:20" x14ac:dyDescent="0.25">
      <c r="A33" s="221" t="s">
        <v>383</v>
      </c>
      <c r="B33" s="222" t="s">
        <v>681</v>
      </c>
      <c r="C33" s="222" t="s">
        <v>619</v>
      </c>
      <c r="D33" s="34"/>
      <c r="E33" s="3"/>
      <c r="F33" s="3"/>
      <c r="G33" s="3"/>
      <c r="H33" s="3"/>
      <c r="I33" s="3"/>
      <c r="J33" s="3"/>
      <c r="K33" s="3"/>
      <c r="L33" s="3"/>
      <c r="M33" s="3"/>
      <c r="N33" s="3"/>
      <c r="O33" s="3"/>
      <c r="P33" s="3"/>
      <c r="Q33" s="3"/>
      <c r="R33" s="3"/>
      <c r="S33" s="3"/>
      <c r="T33" s="3"/>
    </row>
    <row r="34" spans="1:20" x14ac:dyDescent="0.25">
      <c r="A34" s="221" t="s">
        <v>403</v>
      </c>
      <c r="B34" s="222" t="s">
        <v>677</v>
      </c>
      <c r="C34" s="222" t="s">
        <v>619</v>
      </c>
      <c r="D34" s="34"/>
      <c r="E34" s="3"/>
      <c r="F34" s="3"/>
      <c r="G34" s="3"/>
      <c r="H34" s="3"/>
      <c r="I34" s="3"/>
      <c r="J34" s="3"/>
      <c r="K34" s="3"/>
      <c r="L34" s="3"/>
      <c r="M34" s="3"/>
      <c r="N34" s="3"/>
      <c r="O34" s="3"/>
      <c r="P34" s="3"/>
      <c r="Q34" s="3"/>
      <c r="R34" s="3"/>
      <c r="S34" s="3"/>
      <c r="T34" s="3"/>
    </row>
    <row r="35" spans="1:20" x14ac:dyDescent="0.25">
      <c r="A35" s="221" t="s">
        <v>404</v>
      </c>
      <c r="B35" s="222" t="s">
        <v>678</v>
      </c>
      <c r="C35" s="222" t="s">
        <v>619</v>
      </c>
      <c r="D35" s="34"/>
      <c r="E35" s="3"/>
      <c r="F35" s="3"/>
      <c r="G35" s="3"/>
      <c r="H35" s="3"/>
      <c r="I35" s="3"/>
      <c r="J35" s="3"/>
      <c r="K35" s="3"/>
      <c r="L35" s="3"/>
      <c r="M35" s="3"/>
      <c r="N35" s="3"/>
      <c r="O35" s="3"/>
      <c r="P35" s="3"/>
      <c r="Q35" s="3"/>
      <c r="R35" s="3"/>
      <c r="S35" s="3"/>
      <c r="T35" s="3"/>
    </row>
    <row r="36" spans="1:20" x14ac:dyDescent="0.25">
      <c r="A36" s="221" t="s">
        <v>433</v>
      </c>
      <c r="B36" s="222" t="s">
        <v>679</v>
      </c>
      <c r="C36" s="222" t="s">
        <v>619</v>
      </c>
      <c r="D36" s="34"/>
      <c r="E36" s="3"/>
      <c r="F36" s="3"/>
      <c r="G36" s="3"/>
      <c r="H36" s="3"/>
      <c r="I36" s="3"/>
      <c r="J36" s="3"/>
      <c r="K36" s="3"/>
      <c r="L36" s="3"/>
      <c r="M36" s="3"/>
      <c r="N36" s="3"/>
      <c r="O36" s="3"/>
      <c r="P36" s="3"/>
      <c r="Q36" s="3"/>
      <c r="R36" s="3"/>
      <c r="S36" s="3"/>
      <c r="T36" s="3"/>
    </row>
    <row r="37" spans="1:20" x14ac:dyDescent="0.25">
      <c r="A37" s="221" t="s">
        <v>638</v>
      </c>
      <c r="B37" s="71" t="s">
        <v>680</v>
      </c>
      <c r="C37" s="222" t="s">
        <v>619</v>
      </c>
      <c r="D37" s="34"/>
      <c r="E37" s="3"/>
      <c r="F37" s="3"/>
      <c r="G37" s="3"/>
      <c r="H37" s="3"/>
      <c r="I37" s="3"/>
      <c r="J37" s="3"/>
      <c r="K37" s="3"/>
      <c r="L37" s="3"/>
      <c r="M37" s="3"/>
      <c r="N37" s="3"/>
      <c r="O37" s="3"/>
      <c r="P37" s="3"/>
      <c r="Q37" s="3"/>
      <c r="R37" s="3"/>
      <c r="S37" s="3"/>
      <c r="T37" s="3"/>
    </row>
    <row r="38" spans="1:20" x14ac:dyDescent="0.25">
      <c r="A38" s="221" t="s">
        <v>639</v>
      </c>
      <c r="B38" s="71" t="s">
        <v>685</v>
      </c>
      <c r="C38" s="222" t="s">
        <v>619</v>
      </c>
      <c r="D38" s="34"/>
      <c r="E38" s="3"/>
      <c r="F38" s="3"/>
      <c r="G38" s="3"/>
      <c r="H38" s="3"/>
      <c r="I38" s="3"/>
      <c r="J38" s="3"/>
      <c r="K38" s="3"/>
      <c r="L38" s="3"/>
      <c r="M38" s="3"/>
      <c r="N38" s="3"/>
      <c r="O38" s="3"/>
      <c r="P38" s="3"/>
      <c r="Q38" s="3"/>
      <c r="R38" s="3"/>
      <c r="S38" s="3"/>
      <c r="T38" s="3"/>
    </row>
    <row r="39" spans="1:20" x14ac:dyDescent="0.25">
      <c r="A39" s="205" t="s">
        <v>640</v>
      </c>
      <c r="B39" s="393" t="s">
        <v>686</v>
      </c>
      <c r="C39" s="206" t="s">
        <v>619</v>
      </c>
      <c r="D39" s="34"/>
      <c r="E39" s="3"/>
      <c r="F39" s="3"/>
      <c r="G39" s="3"/>
      <c r="H39" s="3"/>
      <c r="I39" s="3"/>
      <c r="J39" s="3"/>
      <c r="K39" s="3"/>
      <c r="L39" s="3"/>
      <c r="M39" s="3"/>
      <c r="N39" s="3"/>
      <c r="O39" s="3"/>
      <c r="P39" s="3"/>
      <c r="Q39" s="3"/>
      <c r="R39" s="3"/>
      <c r="S39" s="3"/>
      <c r="T39" s="3"/>
    </row>
    <row r="40" spans="1:20" x14ac:dyDescent="0.25">
      <c r="A40" s="221" t="s">
        <v>641</v>
      </c>
      <c r="B40" s="222" t="s">
        <v>671</v>
      </c>
      <c r="C40" s="222" t="s">
        <v>444</v>
      </c>
      <c r="D40" s="34"/>
      <c r="E40" s="3"/>
      <c r="F40" s="3"/>
      <c r="G40" s="3"/>
      <c r="H40" s="3"/>
      <c r="I40" s="3"/>
      <c r="J40" s="3"/>
      <c r="K40" s="3"/>
      <c r="L40" s="3"/>
      <c r="M40" s="3"/>
      <c r="N40" s="3"/>
      <c r="O40" s="3"/>
      <c r="P40" s="3"/>
      <c r="Q40" s="3"/>
      <c r="R40" s="3"/>
      <c r="S40" s="3"/>
      <c r="T40" s="3"/>
    </row>
    <row r="41" spans="1:20" s="34" customFormat="1" x14ac:dyDescent="0.25">
      <c r="A41" s="205" t="s">
        <v>384</v>
      </c>
      <c r="B41" s="206" t="s">
        <v>672</v>
      </c>
      <c r="C41" s="206" t="s">
        <v>444</v>
      </c>
      <c r="E41" s="35"/>
      <c r="F41" s="35"/>
      <c r="G41" s="35"/>
      <c r="H41" s="35"/>
      <c r="I41" s="35"/>
      <c r="J41" s="35"/>
      <c r="K41" s="35"/>
      <c r="L41" s="35"/>
      <c r="M41" s="35"/>
      <c r="N41" s="35"/>
      <c r="O41" s="35"/>
      <c r="P41" s="35"/>
      <c r="Q41" s="35"/>
      <c r="R41" s="35"/>
      <c r="S41" s="35"/>
      <c r="T41" s="35"/>
    </row>
    <row r="42" spans="1:20" x14ac:dyDescent="0.25">
      <c r="A42" s="221" t="s">
        <v>642</v>
      </c>
      <c r="B42" s="222" t="s">
        <v>673</v>
      </c>
      <c r="C42" s="222" t="s">
        <v>444</v>
      </c>
      <c r="D42" s="34"/>
      <c r="E42" s="3"/>
      <c r="F42" s="3"/>
      <c r="G42" s="3"/>
      <c r="H42" s="3"/>
      <c r="I42" s="3"/>
      <c r="J42" s="3"/>
      <c r="K42" s="3"/>
      <c r="L42" s="3"/>
      <c r="M42" s="3"/>
      <c r="N42" s="3"/>
      <c r="O42" s="3"/>
      <c r="P42" s="3"/>
      <c r="Q42" s="3"/>
      <c r="R42" s="3"/>
      <c r="S42" s="3"/>
      <c r="T42" s="3"/>
    </row>
    <row r="43" spans="1:20" x14ac:dyDescent="0.25">
      <c r="A43" s="205" t="s">
        <v>385</v>
      </c>
      <c r="B43" s="206" t="s">
        <v>674</v>
      </c>
      <c r="C43" s="206" t="s">
        <v>444</v>
      </c>
      <c r="D43" s="34"/>
      <c r="E43" s="3"/>
      <c r="F43" s="3"/>
      <c r="G43" s="3"/>
      <c r="H43" s="3"/>
      <c r="I43" s="3"/>
      <c r="J43" s="3"/>
      <c r="K43" s="3"/>
      <c r="L43" s="3"/>
      <c r="M43" s="3"/>
      <c r="N43" s="3"/>
      <c r="O43" s="3"/>
      <c r="P43" s="3"/>
      <c r="Q43" s="3"/>
      <c r="R43" s="3"/>
      <c r="S43" s="3"/>
      <c r="T43" s="3"/>
    </row>
    <row r="44" spans="1:20" x14ac:dyDescent="0.25">
      <c r="A44" s="391" t="s">
        <v>643</v>
      </c>
      <c r="B44" s="392" t="s">
        <v>675</v>
      </c>
      <c r="C44" s="392" t="s">
        <v>444</v>
      </c>
      <c r="D44" s="34"/>
      <c r="E44" s="3"/>
      <c r="F44" s="3"/>
      <c r="G44" s="3"/>
      <c r="H44" s="3"/>
      <c r="I44" s="3"/>
      <c r="J44" s="3"/>
      <c r="K44" s="3"/>
      <c r="L44" s="3"/>
      <c r="M44" s="3"/>
      <c r="N44" s="3"/>
      <c r="O44" s="3"/>
      <c r="P44" s="3"/>
      <c r="Q44" s="3"/>
      <c r="R44" s="3"/>
      <c r="S44" s="3"/>
      <c r="T44" s="3"/>
    </row>
    <row r="45" spans="1:20" s="34" customFormat="1" x14ac:dyDescent="0.25">
      <c r="D45" s="35"/>
      <c r="E45" s="35"/>
      <c r="F45" s="35"/>
      <c r="G45" s="35"/>
      <c r="H45" s="35"/>
      <c r="I45" s="35"/>
      <c r="J45" s="35"/>
      <c r="K45" s="35"/>
      <c r="L45" s="35"/>
      <c r="M45" s="35"/>
      <c r="N45" s="35"/>
      <c r="O45" s="35"/>
      <c r="P45" s="35"/>
      <c r="Q45" s="35"/>
      <c r="R45" s="35"/>
      <c r="S45" s="35"/>
      <c r="T45" s="35"/>
    </row>
    <row r="46" spans="1:20" x14ac:dyDescent="0.25">
      <c r="A46" s="34"/>
      <c r="B46" s="34"/>
      <c r="C46" s="34"/>
      <c r="D46" s="35"/>
      <c r="E46" s="3"/>
      <c r="F46" s="3"/>
      <c r="G46" s="3"/>
      <c r="H46" s="3"/>
      <c r="I46" s="3"/>
      <c r="J46" s="3"/>
      <c r="K46" s="3"/>
      <c r="L46" s="3"/>
      <c r="M46" s="3"/>
      <c r="N46" s="3"/>
      <c r="O46" s="3"/>
      <c r="P46" s="3"/>
      <c r="Q46" s="3"/>
      <c r="R46" s="3"/>
      <c r="S46" s="3"/>
      <c r="T46" s="3"/>
    </row>
    <row r="47" spans="1:20" x14ac:dyDescent="0.25">
      <c r="A47" s="34"/>
      <c r="B47" s="34"/>
      <c r="C47" s="34"/>
      <c r="D47" s="35"/>
    </row>
    <row r="48" spans="1:20" s="34" customFormat="1" hidden="1" x14ac:dyDescent="0.25">
      <c r="D48" s="35"/>
    </row>
    <row r="49" spans="1:33" s="34" customFormat="1" hidden="1" x14ac:dyDescent="0.25">
      <c r="D49" s="35"/>
      <c r="L49" s="9"/>
      <c r="M49" s="9"/>
      <c r="N49" s="9"/>
      <c r="O49" s="9"/>
      <c r="P49" s="9"/>
      <c r="Q49" s="9"/>
      <c r="R49" s="9"/>
      <c r="S49" s="9"/>
      <c r="T49" s="9"/>
      <c r="U49" s="9"/>
      <c r="V49" s="9"/>
      <c r="W49" s="9"/>
      <c r="X49" s="9"/>
      <c r="Y49" s="9"/>
      <c r="Z49" s="9"/>
      <c r="AA49" s="9"/>
      <c r="AB49" s="9"/>
      <c r="AC49" s="9"/>
      <c r="AD49" s="9"/>
      <c r="AE49" s="9"/>
      <c r="AF49" s="9"/>
      <c r="AG49" s="9"/>
    </row>
    <row r="50" spans="1:33" s="34" customFormat="1" hidden="1" x14ac:dyDescent="0.25">
      <c r="D50" s="35"/>
      <c r="L50" s="9"/>
      <c r="M50" s="9"/>
      <c r="N50" s="9"/>
      <c r="O50" s="9"/>
      <c r="P50" s="9"/>
      <c r="Q50" s="9"/>
      <c r="R50" s="9"/>
      <c r="S50" s="9"/>
      <c r="T50" s="9"/>
      <c r="U50" s="9"/>
      <c r="V50" s="9"/>
      <c r="W50" s="9"/>
      <c r="X50" s="9"/>
      <c r="Y50" s="9"/>
      <c r="Z50" s="9"/>
      <c r="AA50" s="9"/>
      <c r="AB50" s="9"/>
      <c r="AC50" s="9"/>
      <c r="AD50" s="9"/>
      <c r="AE50" s="9"/>
      <c r="AF50" s="9"/>
      <c r="AG50" s="9"/>
    </row>
    <row r="51" spans="1:33" s="34" customFormat="1" hidden="1" x14ac:dyDescent="0.25">
      <c r="D51" s="35"/>
      <c r="L51" s="9"/>
      <c r="M51" s="9"/>
      <c r="N51" s="9"/>
      <c r="O51" s="9"/>
      <c r="P51" s="9"/>
      <c r="Q51" s="9"/>
      <c r="R51" s="9"/>
      <c r="S51" s="9"/>
      <c r="T51" s="9"/>
      <c r="U51" s="9"/>
      <c r="V51" s="9"/>
      <c r="W51" s="9"/>
      <c r="X51" s="9"/>
      <c r="Y51" s="9"/>
      <c r="Z51" s="9"/>
      <c r="AA51" s="9"/>
      <c r="AB51" s="9"/>
      <c r="AC51" s="9"/>
      <c r="AD51" s="9"/>
      <c r="AE51" s="9"/>
      <c r="AF51" s="9"/>
      <c r="AG51" s="9"/>
    </row>
    <row r="52" spans="1:33" s="34" customFormat="1" hidden="1" x14ac:dyDescent="0.25">
      <c r="D52" s="35"/>
    </row>
    <row r="53" spans="1:33" s="34" customFormat="1" hidden="1" x14ac:dyDescent="0.25">
      <c r="D53" s="35"/>
    </row>
    <row r="54" spans="1:33" s="34" customFormat="1" hidden="1" x14ac:dyDescent="0.25">
      <c r="D54" s="35"/>
    </row>
    <row r="55" spans="1:33" s="34" customFormat="1" hidden="1" x14ac:dyDescent="0.25">
      <c r="D55" s="35"/>
    </row>
    <row r="56" spans="1:33" s="34" customFormat="1" hidden="1" x14ac:dyDescent="0.25">
      <c r="D56" s="35"/>
    </row>
    <row r="57" spans="1:33" s="34" customFormat="1" hidden="1" x14ac:dyDescent="0.25">
      <c r="D57" s="35"/>
    </row>
    <row r="58" spans="1:33" ht="15" hidden="1" x14ac:dyDescent="0.2">
      <c r="A58" s="34"/>
      <c r="B58" s="34"/>
      <c r="C58" s="34"/>
      <c r="D58" s="34"/>
    </row>
    <row r="59" spans="1:33" ht="15" hidden="1" x14ac:dyDescent="0.2">
      <c r="A59" s="34"/>
      <c r="B59" s="34"/>
      <c r="C59" s="34"/>
      <c r="D59" s="34"/>
    </row>
    <row r="60" spans="1:33" ht="15" hidden="1" x14ac:dyDescent="0.2">
      <c r="A60" s="34"/>
      <c r="B60" s="34"/>
      <c r="C60" s="34"/>
      <c r="D60" s="34"/>
    </row>
    <row r="61" spans="1:33" hidden="1" x14ac:dyDescent="0.25">
      <c r="A61" s="5"/>
      <c r="B61" s="31"/>
      <c r="C61" s="31"/>
      <c r="D61" s="34"/>
    </row>
    <row r="62" spans="1:33" hidden="1" x14ac:dyDescent="0.25">
      <c r="A62" s="5"/>
      <c r="B62" s="31"/>
      <c r="C62" s="31"/>
      <c r="D62" s="34"/>
    </row>
    <row r="63" spans="1:33" hidden="1" x14ac:dyDescent="0.25">
      <c r="A63" s="5"/>
      <c r="B63" s="31"/>
      <c r="C63" s="31"/>
      <c r="D63" s="34"/>
    </row>
    <row r="64" spans="1:33" hidden="1" x14ac:dyDescent="0.25">
      <c r="A64" s="5"/>
      <c r="B64" s="31"/>
      <c r="C64" s="31"/>
      <c r="D64" s="34"/>
    </row>
    <row r="65" spans="1:4" hidden="1" x14ac:dyDescent="0.25">
      <c r="A65" s="5"/>
      <c r="B65" s="31"/>
      <c r="C65" s="31"/>
      <c r="D65" s="34"/>
    </row>
    <row r="66" spans="1:4" hidden="1" x14ac:dyDescent="0.25">
      <c r="A66" s="5"/>
      <c r="B66" s="31"/>
      <c r="C66" s="31"/>
      <c r="D66" s="34"/>
    </row>
    <row r="67" spans="1:4" hidden="1" x14ac:dyDescent="0.25">
      <c r="A67" s="5"/>
      <c r="B67" s="31"/>
      <c r="C67" s="31"/>
      <c r="D67" s="34"/>
    </row>
    <row r="68" spans="1:4" hidden="1" x14ac:dyDescent="0.25">
      <c r="A68" s="5"/>
      <c r="B68" s="31"/>
      <c r="C68" s="31"/>
      <c r="D68" s="34"/>
    </row>
    <row r="69" spans="1:4" hidden="1" x14ac:dyDescent="0.25">
      <c r="A69" s="5"/>
      <c r="B69" s="31"/>
      <c r="C69" s="31"/>
      <c r="D69" s="34"/>
    </row>
    <row r="70" spans="1:4" hidden="1" x14ac:dyDescent="0.25">
      <c r="A70" s="5"/>
      <c r="B70" s="31"/>
      <c r="C70" s="31"/>
      <c r="D70" s="34"/>
    </row>
    <row r="71" spans="1:4" hidden="1" x14ac:dyDescent="0.25">
      <c r="A71" s="5"/>
      <c r="B71" s="31"/>
      <c r="C71" s="31"/>
      <c r="D71" s="34"/>
    </row>
    <row r="72" spans="1:4" hidden="1" x14ac:dyDescent="0.25">
      <c r="A72" s="5"/>
      <c r="B72" s="31"/>
      <c r="C72" s="31"/>
      <c r="D72" s="34"/>
    </row>
    <row r="73" spans="1:4" hidden="1" x14ac:dyDescent="0.25">
      <c r="A73" s="5"/>
      <c r="B73" s="31"/>
      <c r="C73" s="31"/>
      <c r="D73" s="34"/>
    </row>
    <row r="74" spans="1:4" hidden="1" x14ac:dyDescent="0.25">
      <c r="A74" s="5"/>
      <c r="B74" s="31"/>
      <c r="C74" s="31"/>
      <c r="D74" s="34"/>
    </row>
    <row r="75" spans="1:4" hidden="1" x14ac:dyDescent="0.25">
      <c r="A75" s="5"/>
      <c r="B75" s="31"/>
      <c r="C75" s="31"/>
      <c r="D75" s="34"/>
    </row>
    <row r="76" spans="1:4" hidden="1" x14ac:dyDescent="0.25">
      <c r="A76" s="5"/>
      <c r="B76" s="31"/>
      <c r="C76" s="31"/>
      <c r="D76" s="34"/>
    </row>
    <row r="77" spans="1:4" hidden="1" x14ac:dyDescent="0.25">
      <c r="A77" s="5"/>
      <c r="B77" s="31"/>
      <c r="C77" s="31"/>
      <c r="D77" s="34"/>
    </row>
    <row r="78" spans="1:4" hidden="1" x14ac:dyDescent="0.25">
      <c r="A78" s="5"/>
      <c r="B78" s="31"/>
      <c r="C78" s="31"/>
      <c r="D78" s="34"/>
    </row>
    <row r="79" spans="1:4" hidden="1" x14ac:dyDescent="0.25">
      <c r="A79" s="5"/>
      <c r="B79" s="31"/>
      <c r="C79" s="31"/>
      <c r="D79" s="34"/>
    </row>
    <row r="80" spans="1:4" hidden="1" x14ac:dyDescent="0.25">
      <c r="A80" s="5"/>
      <c r="B80" s="31"/>
      <c r="C80" s="31"/>
      <c r="D80" s="34"/>
    </row>
    <row r="81" spans="1:4" hidden="1" x14ac:dyDescent="0.25">
      <c r="A81" s="5"/>
      <c r="B81" s="31"/>
      <c r="C81" s="31"/>
      <c r="D81" s="34"/>
    </row>
    <row r="82" spans="1:4" hidden="1" x14ac:dyDescent="0.25">
      <c r="A82" s="5"/>
      <c r="B82" s="31"/>
      <c r="C82" s="31"/>
      <c r="D82" s="34"/>
    </row>
    <row r="83" spans="1:4" hidden="1" x14ac:dyDescent="0.25">
      <c r="A83" s="5"/>
      <c r="B83" s="31"/>
      <c r="C83" s="31"/>
      <c r="D83" s="34"/>
    </row>
    <row r="84" spans="1:4" hidden="1" x14ac:dyDescent="0.25">
      <c r="A84" s="5"/>
      <c r="B84" s="31"/>
      <c r="C84" s="31"/>
      <c r="D84" s="34"/>
    </row>
    <row r="85" spans="1:4" hidden="1" x14ac:dyDescent="0.25">
      <c r="A85" s="5"/>
      <c r="B85" s="31"/>
      <c r="C85" s="31"/>
      <c r="D85" s="34"/>
    </row>
    <row r="86" spans="1:4" hidden="1" x14ac:dyDescent="0.25">
      <c r="A86" s="5"/>
      <c r="B86" s="31"/>
      <c r="C86" s="31"/>
      <c r="D86" s="34"/>
    </row>
    <row r="87" spans="1:4" hidden="1" x14ac:dyDescent="0.25">
      <c r="A87" s="5"/>
      <c r="B87" s="31"/>
      <c r="C87" s="31"/>
      <c r="D87" s="34"/>
    </row>
    <row r="88" spans="1:4" hidden="1" x14ac:dyDescent="0.25">
      <c r="A88" s="5"/>
      <c r="B88" s="31"/>
      <c r="C88" s="31"/>
      <c r="D88" s="34"/>
    </row>
    <row r="89" spans="1:4" hidden="1" x14ac:dyDescent="0.25">
      <c r="A89" s="5"/>
      <c r="B89" s="31"/>
      <c r="C89" s="31"/>
      <c r="D89" s="34"/>
    </row>
    <row r="90" spans="1:4" hidden="1" x14ac:dyDescent="0.25">
      <c r="A90" s="5"/>
      <c r="B90" s="31"/>
      <c r="C90" s="31"/>
      <c r="D90" s="34"/>
    </row>
    <row r="91" spans="1:4" hidden="1" x14ac:dyDescent="0.25">
      <c r="A91" s="5"/>
      <c r="B91" s="31"/>
      <c r="C91" s="31"/>
      <c r="D91" s="34"/>
    </row>
    <row r="92" spans="1:4" hidden="1" x14ac:dyDescent="0.25">
      <c r="A92" s="5"/>
      <c r="B92" s="31"/>
      <c r="C92" s="31"/>
      <c r="D92" s="34"/>
    </row>
    <row r="93" spans="1:4" hidden="1" x14ac:dyDescent="0.25">
      <c r="A93" s="5"/>
      <c r="B93" s="31"/>
      <c r="C93" s="31"/>
      <c r="D93" s="34"/>
    </row>
    <row r="94" spans="1:4" hidden="1" x14ac:dyDescent="0.25">
      <c r="A94" s="5"/>
      <c r="B94" s="31"/>
      <c r="C94" s="31"/>
      <c r="D94" s="34"/>
    </row>
    <row r="95" spans="1:4" hidden="1" x14ac:dyDescent="0.25">
      <c r="A95" s="5"/>
      <c r="B95" s="31"/>
      <c r="C95" s="31"/>
      <c r="D95" s="34"/>
    </row>
    <row r="96" spans="1:4" hidden="1" x14ac:dyDescent="0.25">
      <c r="A96" s="5"/>
      <c r="B96" s="31"/>
      <c r="C96" s="31"/>
      <c r="D96" s="34"/>
    </row>
    <row r="97" spans="1:4" hidden="1" x14ac:dyDescent="0.25">
      <c r="A97" s="5"/>
      <c r="B97" s="31"/>
      <c r="C97" s="31"/>
      <c r="D97" s="34"/>
    </row>
    <row r="98" spans="1:4" hidden="1" x14ac:dyDescent="0.25">
      <c r="A98" s="5"/>
      <c r="B98" s="31"/>
      <c r="C98" s="31"/>
      <c r="D98" s="34"/>
    </row>
    <row r="99" spans="1:4" hidden="1" x14ac:dyDescent="0.25">
      <c r="A99" s="5"/>
      <c r="B99" s="31"/>
      <c r="C99" s="31"/>
      <c r="D99" s="34"/>
    </row>
    <row r="100" spans="1:4" hidden="1" x14ac:dyDescent="0.25">
      <c r="A100" s="5"/>
      <c r="B100" s="31"/>
      <c r="C100" s="31"/>
      <c r="D100" s="34"/>
    </row>
    <row r="101" spans="1:4" hidden="1" x14ac:dyDescent="0.25">
      <c r="A101" s="5"/>
      <c r="B101" s="31"/>
      <c r="C101" s="31"/>
      <c r="D101" s="34"/>
    </row>
    <row r="102" spans="1:4" hidden="1" x14ac:dyDescent="0.25">
      <c r="A102" s="5"/>
      <c r="B102" s="31"/>
      <c r="C102" s="31"/>
      <c r="D102" s="34"/>
    </row>
    <row r="103" spans="1:4" hidden="1" x14ac:dyDescent="0.25">
      <c r="A103" s="5"/>
      <c r="B103" s="31"/>
      <c r="C103" s="31"/>
      <c r="D103" s="34"/>
    </row>
    <row r="104" spans="1:4" hidden="1" x14ac:dyDescent="0.25">
      <c r="A104" s="5"/>
      <c r="B104" s="31"/>
      <c r="C104" s="31"/>
      <c r="D104" s="34"/>
    </row>
    <row r="105" spans="1:4" hidden="1" x14ac:dyDescent="0.25">
      <c r="A105" s="5"/>
      <c r="B105" s="31"/>
      <c r="C105" s="31"/>
      <c r="D105" s="34"/>
    </row>
    <row r="106" spans="1:4" hidden="1" x14ac:dyDescent="0.25">
      <c r="A106" s="5"/>
      <c r="B106" s="31"/>
      <c r="C106" s="31"/>
      <c r="D106" s="34"/>
    </row>
    <row r="107" spans="1:4" hidden="1" x14ac:dyDescent="0.25">
      <c r="A107" s="5"/>
      <c r="B107" s="31"/>
      <c r="C107" s="31"/>
      <c r="D107" s="34"/>
    </row>
    <row r="108" spans="1:4" hidden="1" x14ac:dyDescent="0.25">
      <c r="A108" s="5"/>
      <c r="B108" s="31"/>
      <c r="C108" s="31"/>
      <c r="D108" s="34"/>
    </row>
    <row r="109" spans="1:4" hidden="1" x14ac:dyDescent="0.25">
      <c r="A109" s="5"/>
      <c r="B109" s="31"/>
      <c r="C109" s="31"/>
      <c r="D109" s="34"/>
    </row>
    <row r="110" spans="1:4" hidden="1" x14ac:dyDescent="0.25">
      <c r="A110" s="5"/>
      <c r="B110" s="31"/>
      <c r="C110" s="31"/>
      <c r="D110" s="34"/>
    </row>
    <row r="111" spans="1:4" hidden="1" x14ac:dyDescent="0.25">
      <c r="A111" s="5"/>
      <c r="B111" s="31"/>
      <c r="C111" s="31"/>
      <c r="D111" s="34"/>
    </row>
    <row r="112" spans="1:4" hidden="1" x14ac:dyDescent="0.25">
      <c r="A112" s="5"/>
      <c r="B112" s="31"/>
      <c r="C112" s="31"/>
      <c r="D112" s="34"/>
    </row>
    <row r="113" spans="1:4" hidden="1" x14ac:dyDescent="0.25">
      <c r="A113" s="5"/>
      <c r="B113" s="31"/>
      <c r="C113" s="31"/>
      <c r="D113" s="34"/>
    </row>
    <row r="114" spans="1:4" hidden="1" x14ac:dyDescent="0.25">
      <c r="A114" s="5"/>
      <c r="B114" s="31"/>
      <c r="C114" s="31"/>
      <c r="D114" s="34"/>
    </row>
    <row r="115" spans="1:4" hidden="1" x14ac:dyDescent="0.25">
      <c r="A115" s="5"/>
      <c r="B115" s="31"/>
      <c r="C115" s="31"/>
      <c r="D115" s="34"/>
    </row>
    <row r="116" spans="1:4" hidden="1" x14ac:dyDescent="0.25">
      <c r="A116" s="5"/>
      <c r="B116" s="31"/>
      <c r="C116" s="31"/>
      <c r="D116" s="34"/>
    </row>
    <row r="117" spans="1:4" hidden="1" x14ac:dyDescent="0.25">
      <c r="A117" s="5"/>
      <c r="B117" s="31"/>
      <c r="C117" s="31"/>
      <c r="D117" s="34"/>
    </row>
    <row r="118" spans="1:4" hidden="1" x14ac:dyDescent="0.25">
      <c r="A118" s="5"/>
      <c r="B118" s="31"/>
      <c r="C118" s="31"/>
      <c r="D118" s="34"/>
    </row>
    <row r="119" spans="1:4" hidden="1" x14ac:dyDescent="0.25">
      <c r="A119" s="5"/>
      <c r="B119" s="31"/>
      <c r="C119" s="31"/>
      <c r="D119" s="34"/>
    </row>
    <row r="120" spans="1:4" hidden="1" x14ac:dyDescent="0.25">
      <c r="A120" s="5"/>
      <c r="B120" s="31"/>
      <c r="C120" s="31"/>
      <c r="D120" s="34"/>
    </row>
    <row r="121" spans="1:4" hidden="1" x14ac:dyDescent="0.25">
      <c r="A121" s="5"/>
      <c r="B121" s="31"/>
      <c r="C121" s="31"/>
      <c r="D121" s="34"/>
    </row>
    <row r="122" spans="1:4" hidden="1" x14ac:dyDescent="0.25">
      <c r="A122" s="5"/>
      <c r="B122" s="31"/>
      <c r="C122" s="31"/>
      <c r="D122" s="34"/>
    </row>
    <row r="123" spans="1:4" hidden="1" x14ac:dyDescent="0.25">
      <c r="A123" s="5"/>
      <c r="B123" s="31"/>
      <c r="C123" s="31"/>
      <c r="D123" s="34"/>
    </row>
    <row r="124" spans="1:4" hidden="1" x14ac:dyDescent="0.25">
      <c r="A124" s="5"/>
      <c r="B124" s="31"/>
      <c r="C124" s="31"/>
      <c r="D124" s="34"/>
    </row>
    <row r="125" spans="1:4" hidden="1" x14ac:dyDescent="0.25">
      <c r="A125" s="5"/>
      <c r="B125" s="31"/>
      <c r="C125" s="31"/>
      <c r="D125" s="34"/>
    </row>
    <row r="126" spans="1:4" hidden="1" x14ac:dyDescent="0.25">
      <c r="A126" s="5"/>
      <c r="B126" s="31"/>
      <c r="C126" s="31"/>
      <c r="D126" s="34"/>
    </row>
    <row r="127" spans="1:4" hidden="1" x14ac:dyDescent="0.25">
      <c r="A127" s="5"/>
      <c r="B127" s="31"/>
      <c r="C127" s="31"/>
      <c r="D127" s="34"/>
    </row>
    <row r="128" spans="1:4" hidden="1" x14ac:dyDescent="0.25">
      <c r="A128" s="5"/>
      <c r="B128" s="31"/>
      <c r="C128" s="31"/>
      <c r="D128" s="34"/>
    </row>
    <row r="129" spans="1:4" hidden="1" x14ac:dyDescent="0.25">
      <c r="A129" s="5"/>
      <c r="B129" s="31"/>
      <c r="C129" s="31"/>
      <c r="D129" s="34"/>
    </row>
    <row r="130" spans="1:4" hidden="1" x14ac:dyDescent="0.25">
      <c r="A130" s="5"/>
      <c r="B130" s="31"/>
      <c r="C130" s="31"/>
      <c r="D130" s="34"/>
    </row>
    <row r="131" spans="1:4" hidden="1" x14ac:dyDescent="0.25">
      <c r="A131" s="5"/>
      <c r="B131" s="31"/>
      <c r="C131" s="31"/>
      <c r="D131" s="34"/>
    </row>
    <row r="132" spans="1:4" hidden="1" x14ac:dyDescent="0.25">
      <c r="A132" s="5"/>
      <c r="B132" s="31"/>
      <c r="C132" s="31"/>
      <c r="D132" s="34"/>
    </row>
    <row r="133" spans="1:4" hidden="1" x14ac:dyDescent="0.25">
      <c r="A133" s="5"/>
      <c r="B133" s="31"/>
      <c r="C133" s="31"/>
      <c r="D133" s="34"/>
    </row>
    <row r="134" spans="1:4" hidden="1" x14ac:dyDescent="0.25">
      <c r="A134" s="5"/>
      <c r="B134" s="31"/>
      <c r="C134" s="31"/>
      <c r="D134" s="34"/>
    </row>
    <row r="135" spans="1:4" hidden="1" x14ac:dyDescent="0.25">
      <c r="A135" s="5"/>
      <c r="B135" s="31"/>
      <c r="C135" s="31"/>
      <c r="D135" s="34"/>
    </row>
    <row r="136" spans="1:4" hidden="1" x14ac:dyDescent="0.25">
      <c r="A136" s="5"/>
      <c r="B136" s="31"/>
      <c r="C136" s="31"/>
      <c r="D136" s="34"/>
    </row>
    <row r="137" spans="1:4" hidden="1" x14ac:dyDescent="0.25">
      <c r="A137" s="5"/>
      <c r="B137" s="31"/>
      <c r="C137" s="31"/>
      <c r="D137" s="34"/>
    </row>
    <row r="138" spans="1:4" hidden="1" x14ac:dyDescent="0.25">
      <c r="A138" s="5"/>
      <c r="B138" s="31"/>
      <c r="C138" s="31"/>
      <c r="D138" s="34"/>
    </row>
    <row r="139" spans="1:4" hidden="1" x14ac:dyDescent="0.25">
      <c r="A139" s="5"/>
      <c r="B139" s="31"/>
      <c r="C139" s="31"/>
      <c r="D139" s="34"/>
    </row>
    <row r="140" spans="1:4" hidden="1" x14ac:dyDescent="0.25">
      <c r="A140" s="5"/>
      <c r="B140" s="31"/>
      <c r="C140" s="31"/>
      <c r="D140" s="34"/>
    </row>
    <row r="141" spans="1:4" hidden="1" x14ac:dyDescent="0.25">
      <c r="A141" s="5"/>
      <c r="B141" s="31"/>
      <c r="C141" s="31"/>
      <c r="D141" s="34"/>
    </row>
  </sheetData>
  <phoneticPr fontId="36" type="noConversion"/>
  <hyperlinks>
    <hyperlink ref="A3" location="Background!A1" display="Background!A1" xr:uid="{00000000-0004-0000-0000-000000000000}"/>
    <hyperlink ref="A4" location="Definitions!A1" display="Definitions!A1" xr:uid="{00000000-0004-0000-0000-000001000000}"/>
    <hyperlink ref="A5" location="'T1'!A1" display="Table 1" xr:uid="{00000000-0004-0000-0000-000002000000}"/>
    <hyperlink ref="A6" location="'T2'!A1" display="T2" xr:uid="{00000000-0004-0000-0000-000003000000}"/>
    <hyperlink ref="A10" location="'T3'!A1" display="T3" xr:uid="{00000000-0004-0000-0000-000004000000}"/>
    <hyperlink ref="A11" location="'T4'!A1" display="T4" xr:uid="{00000000-0004-0000-0000-000005000000}"/>
    <hyperlink ref="A15" location="'T5'!A1" display="T5" xr:uid="{00000000-0004-0000-0000-000006000000}"/>
    <hyperlink ref="A16" location="'T6'!A1" display="T6" xr:uid="{00000000-0004-0000-0000-000007000000}"/>
    <hyperlink ref="A20" location="'T7'!A1" display="T7" xr:uid="{00000000-0004-0000-0000-000008000000}"/>
    <hyperlink ref="A22" location="'T8'!A1" display="T8" xr:uid="{00000000-0004-0000-0000-000009000000}"/>
    <hyperlink ref="A23" location="'T9'!A1" display="T9" xr:uid="{00000000-0004-0000-0000-00000A000000}"/>
    <hyperlink ref="A26" location="'T10'!A1" display="T10" xr:uid="{00000000-0004-0000-0000-00000B000000}"/>
    <hyperlink ref="A36" location="'T16'!A1" display="T16" xr:uid="{00000000-0004-0000-0000-000010000000}"/>
    <hyperlink ref="A7" location="'C1'!A1" display="C1" xr:uid="{00000000-0004-0000-0000-000011000000}"/>
    <hyperlink ref="A43" location="'C18'!A1" display="C18" xr:uid="{00000000-0004-0000-0000-000020000000}"/>
    <hyperlink ref="A27" location="'T11'!A1" display="T11" xr:uid="{AC08DE9E-A0A2-4C5C-9AF2-CD85894A3D07}"/>
    <hyperlink ref="A8" location="'C2'!A1" display="C2" xr:uid="{CB1CF66A-A4D9-48E4-B3F0-FDA80672737A}"/>
    <hyperlink ref="A9" location="'C3'!A1" display="C3" xr:uid="{6AF5CC67-B56D-4B3E-82CC-87AA7A4A716F}"/>
    <hyperlink ref="A12" location="'C4'!A1" display="C4" xr:uid="{78BE4D30-39AD-48B5-A134-BBAA0E24CE0E}"/>
    <hyperlink ref="A13" location="'C5'!A1" display="C5" xr:uid="{113C7FDA-C7CE-419D-B934-43C8B4949343}"/>
    <hyperlink ref="A14" location="'C6'!A1" display="C6" xr:uid="{06643441-E2EE-4FDF-AD12-1230684102C8}"/>
    <hyperlink ref="A17" location="'C7'!A1" display="C7" xr:uid="{36D165D0-5096-4B57-9051-306294D54210}"/>
    <hyperlink ref="A18" location="'C8'!A1" display="C8" xr:uid="{2E1A1F79-8A1A-4092-BD6D-5CB131D0104C}"/>
    <hyperlink ref="A19" location="'C9'!A1" display="C9" xr:uid="{0504DB29-AFC2-40AE-996D-55FAB880A676}"/>
    <hyperlink ref="A21" location="'C10'!A1" display="C10" xr:uid="{41274E3B-4195-4CF9-9918-F200949A487E}"/>
    <hyperlink ref="A24" location="'C11'!A1" display="C11" xr:uid="{C7204981-1BAF-469B-AE7B-CE006EC7277B}"/>
    <hyperlink ref="A25" location="'C12'!A1" display="C12" xr:uid="{8B09D1AB-F50D-46C0-A926-BF9C3B5C453E}"/>
    <hyperlink ref="A28" location="'C13'!A1" display="C13" xr:uid="{0FDE0577-6D87-48A3-8402-DA668FFA9EC6}"/>
    <hyperlink ref="A29" location="'C14'!A1" display="C14" xr:uid="{6CEDA019-E24C-4DAF-831E-54CEDEBAFB47}"/>
    <hyperlink ref="A30" location="'C15'!A1" display="C15" xr:uid="{2B4B8D89-69E1-4F47-B2DF-986CA5A0805C}"/>
    <hyperlink ref="A33" location="'C16'!A1" display="C16" xr:uid="{77F5703C-EFBA-44AA-A136-B9DBC0C96601}"/>
    <hyperlink ref="A41" location="'C17'!A1" display="C17" xr:uid="{F6E5433A-0EFA-46F2-B9D1-EB72DF109E96}"/>
    <hyperlink ref="A31" location="'T12'!A1" display="T12" xr:uid="{F3D2E1FE-16DA-4C84-827B-095C42986245}"/>
    <hyperlink ref="A32" location="'T13'!A1" display="T13" xr:uid="{E0470BE0-04B3-4C93-A2FF-1D2DED83B713}"/>
    <hyperlink ref="A34" location="'T14'!A1" display="T14" xr:uid="{CB4B1940-2B25-46E6-912E-EEBD486CC48C}"/>
    <hyperlink ref="A35" location="'T15'!A1" display="T15" xr:uid="{626BCB61-9B10-48E9-80D6-1E56C33E8CC6}"/>
    <hyperlink ref="A42" location="'T21'!A1" display="T21" xr:uid="{12983E46-664F-453B-B401-45BBCD734628}"/>
    <hyperlink ref="A37" location="'T17'!A1" display="T17" xr:uid="{CFE619FD-F788-4D6C-A0A1-342B40C11857}"/>
    <hyperlink ref="A44" location="'T22'!A1" display="T22" xr:uid="{889C8CCE-1BFD-4916-A01C-6B5CFE48B16F}"/>
    <hyperlink ref="A38" location="'T18'!A1" display="T18" xr:uid="{B6FD1BE1-E69D-4FD6-A75E-4DCB9CF7B4B2}"/>
    <hyperlink ref="A39" location="'T19'!A1" display="T19" xr:uid="{A6234759-C951-4BE8-AE4D-66CCC10B6D45}"/>
    <hyperlink ref="A40" location="'T20'!A1" display="T20" xr:uid="{278CEA60-D0B6-4C02-90F7-1A8741B949C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DB4E2"/>
  </sheetPr>
  <dimension ref="A1:V71"/>
  <sheetViews>
    <sheetView workbookViewId="0"/>
  </sheetViews>
  <sheetFormatPr defaultColWidth="0" defaultRowHeight="15.75" customHeight="1" x14ac:dyDescent="0.25"/>
  <cols>
    <col min="1" max="1" width="37.7109375" style="71" customWidth="1"/>
    <col min="2" max="2" width="15" style="67" customWidth="1"/>
    <col min="3" max="9" width="11.85546875" style="67" customWidth="1"/>
    <col min="10" max="10" width="15" style="67" customWidth="1"/>
    <col min="11" max="11" width="15" style="67" hidden="1" customWidth="1"/>
    <col min="12" max="13" width="15" style="69" hidden="1" customWidth="1"/>
    <col min="14" max="14" width="9.28515625" style="69" hidden="1" customWidth="1"/>
    <col min="15" max="22" width="0" style="69" hidden="1" customWidth="1"/>
    <col min="23" max="16384" width="9.28515625" style="69" hidden="1"/>
  </cols>
  <sheetData>
    <row r="1" spans="1:22" s="71" customFormat="1" x14ac:dyDescent="0.25">
      <c r="A1" s="70" t="s">
        <v>451</v>
      </c>
    </row>
    <row r="2" spans="1:22" ht="15.75" customHeight="1" x14ac:dyDescent="0.2">
      <c r="A2" s="189" t="s">
        <v>397</v>
      </c>
    </row>
    <row r="3" spans="1:22" ht="30" customHeight="1" x14ac:dyDescent="0.25">
      <c r="A3" s="71" t="s">
        <v>362</v>
      </c>
      <c r="E3" s="59"/>
    </row>
    <row r="4" spans="1:22" ht="15.75" customHeight="1" x14ac:dyDescent="0.2">
      <c r="A4" s="143" t="s">
        <v>360</v>
      </c>
      <c r="B4" s="128" t="s">
        <v>361</v>
      </c>
      <c r="C4" s="153" t="s">
        <v>333</v>
      </c>
      <c r="D4" s="153" t="s">
        <v>334</v>
      </c>
      <c r="E4" s="153" t="s">
        <v>315</v>
      </c>
      <c r="F4" s="153" t="s">
        <v>40</v>
      </c>
      <c r="G4" s="153" t="s">
        <v>41</v>
      </c>
      <c r="H4" s="153" t="s">
        <v>39</v>
      </c>
      <c r="I4" s="152" t="s">
        <v>392</v>
      </c>
    </row>
    <row r="5" spans="1:22" ht="15.75" customHeight="1" x14ac:dyDescent="0.2">
      <c r="A5" s="123" t="s">
        <v>36</v>
      </c>
      <c r="B5" s="126" t="s">
        <v>461</v>
      </c>
      <c r="C5" s="131">
        <v>-28</v>
      </c>
      <c r="D5" s="131">
        <v>5.4000000000000039</v>
      </c>
      <c r="E5" s="131">
        <v>248.6</v>
      </c>
      <c r="F5" s="131">
        <v>230.4</v>
      </c>
      <c r="G5" s="131">
        <v>673.19999999999993</v>
      </c>
      <c r="H5" s="131">
        <v>779.6</v>
      </c>
      <c r="I5" s="132">
        <f t="shared" ref="I5:I15" si="0">SUM(C5:H5)</f>
        <v>1909.1999999999998</v>
      </c>
    </row>
    <row r="6" spans="1:22" ht="15.75" customHeight="1" x14ac:dyDescent="0.2">
      <c r="A6" s="124" t="s">
        <v>36</v>
      </c>
      <c r="B6" s="127" t="s">
        <v>462</v>
      </c>
      <c r="C6" s="133">
        <v>-7.2000000000000011</v>
      </c>
      <c r="D6" s="133">
        <v>120</v>
      </c>
      <c r="E6" s="133">
        <v>204.39999999999998</v>
      </c>
      <c r="F6" s="133">
        <v>266.8</v>
      </c>
      <c r="G6" s="133">
        <v>602</v>
      </c>
      <c r="H6" s="133">
        <v>340.4</v>
      </c>
      <c r="I6" s="134">
        <f t="shared" si="0"/>
        <v>1526.4</v>
      </c>
    </row>
    <row r="7" spans="1:22" ht="15.75" customHeight="1" x14ac:dyDescent="0.2">
      <c r="A7" s="124" t="s">
        <v>36</v>
      </c>
      <c r="B7" s="127" t="s">
        <v>458</v>
      </c>
      <c r="C7" s="133">
        <v>-19.599999999999998</v>
      </c>
      <c r="D7" s="133">
        <v>-151</v>
      </c>
      <c r="E7" s="133">
        <v>31.799999999999997</v>
      </c>
      <c r="F7" s="133">
        <v>81.599999999999994</v>
      </c>
      <c r="G7" s="133">
        <v>278.8</v>
      </c>
      <c r="H7" s="133">
        <v>418</v>
      </c>
      <c r="I7" s="134">
        <f t="shared" si="0"/>
        <v>639.6</v>
      </c>
    </row>
    <row r="8" spans="1:22" ht="15.75" customHeight="1" x14ac:dyDescent="0.2">
      <c r="A8" s="144" t="s">
        <v>36</v>
      </c>
      <c r="B8" s="145" t="s">
        <v>423</v>
      </c>
      <c r="C8" s="146">
        <v>-54.8</v>
      </c>
      <c r="D8" s="146">
        <v>-25.599999999999994</v>
      </c>
      <c r="E8" s="146">
        <v>484.8</v>
      </c>
      <c r="F8" s="146">
        <v>578.80000000000007</v>
      </c>
      <c r="G8" s="146">
        <v>1553.9999999999998</v>
      </c>
      <c r="H8" s="146">
        <v>1538</v>
      </c>
      <c r="I8" s="134">
        <f t="shared" ref="I8" si="1">SUM(I5:I7)</f>
        <v>4075.2</v>
      </c>
    </row>
    <row r="9" spans="1:22" s="71" customFormat="1" ht="15.75" customHeight="1" x14ac:dyDescent="0.25">
      <c r="A9" s="123" t="s">
        <v>311</v>
      </c>
      <c r="B9" s="126" t="s">
        <v>461</v>
      </c>
      <c r="C9" s="137">
        <v>1</v>
      </c>
      <c r="D9" s="137">
        <v>45</v>
      </c>
      <c r="E9" s="137">
        <v>108</v>
      </c>
      <c r="F9" s="137">
        <v>269</v>
      </c>
      <c r="G9" s="137">
        <v>657</v>
      </c>
      <c r="H9" s="137">
        <v>827</v>
      </c>
      <c r="I9" s="138">
        <f t="shared" si="0"/>
        <v>1907</v>
      </c>
      <c r="J9" s="67"/>
      <c r="K9" s="67"/>
      <c r="L9" s="69"/>
      <c r="M9" s="69"/>
      <c r="N9" s="69"/>
      <c r="O9" s="69"/>
      <c r="P9" s="69"/>
      <c r="Q9" s="69"/>
      <c r="R9" s="69"/>
      <c r="S9" s="69"/>
      <c r="T9" s="69"/>
      <c r="U9" s="69"/>
      <c r="V9" s="69"/>
    </row>
    <row r="10" spans="1:22" s="71" customFormat="1" ht="15.75" customHeight="1" x14ac:dyDescent="0.25">
      <c r="A10" s="124" t="s">
        <v>311</v>
      </c>
      <c r="B10" s="127" t="s">
        <v>462</v>
      </c>
      <c r="C10" s="139">
        <v>4</v>
      </c>
      <c r="D10" s="139">
        <v>116</v>
      </c>
      <c r="E10" s="139">
        <v>183</v>
      </c>
      <c r="F10" s="139">
        <v>359</v>
      </c>
      <c r="G10" s="139">
        <v>721</v>
      </c>
      <c r="H10" s="139">
        <v>764</v>
      </c>
      <c r="I10" s="140">
        <f t="shared" si="0"/>
        <v>2147</v>
      </c>
      <c r="J10" s="67"/>
      <c r="K10" s="67"/>
      <c r="L10" s="69"/>
      <c r="M10" s="69"/>
      <c r="N10" s="69"/>
      <c r="O10" s="69"/>
      <c r="P10" s="69"/>
      <c r="Q10" s="69"/>
      <c r="R10" s="69"/>
      <c r="S10" s="69"/>
      <c r="T10" s="69"/>
      <c r="U10" s="69"/>
      <c r="V10" s="69"/>
    </row>
    <row r="11" spans="1:22" s="71" customFormat="1" ht="15.75" customHeight="1" x14ac:dyDescent="0.25">
      <c r="A11" s="124" t="s">
        <v>311</v>
      </c>
      <c r="B11" s="127" t="s">
        <v>458</v>
      </c>
      <c r="C11" s="139">
        <v>0</v>
      </c>
      <c r="D11" s="139">
        <v>28</v>
      </c>
      <c r="E11" s="139">
        <v>67</v>
      </c>
      <c r="F11" s="139">
        <v>147</v>
      </c>
      <c r="G11" s="139">
        <v>292</v>
      </c>
      <c r="H11" s="139">
        <v>472</v>
      </c>
      <c r="I11" s="140">
        <f t="shared" si="0"/>
        <v>1006</v>
      </c>
      <c r="J11" s="67"/>
      <c r="K11" s="67"/>
      <c r="L11" s="69"/>
      <c r="M11" s="69"/>
      <c r="N11" s="69"/>
      <c r="O11" s="69"/>
      <c r="P11" s="69"/>
      <c r="Q11" s="69"/>
      <c r="R11" s="69"/>
      <c r="S11" s="69"/>
      <c r="T11" s="69"/>
      <c r="U11" s="69"/>
      <c r="V11" s="69"/>
    </row>
    <row r="12" spans="1:22" s="71" customFormat="1" ht="15.75" customHeight="1" x14ac:dyDescent="0.25">
      <c r="A12" s="147" t="s">
        <v>311</v>
      </c>
      <c r="B12" s="145" t="s">
        <v>423</v>
      </c>
      <c r="C12" s="149">
        <v>5</v>
      </c>
      <c r="D12" s="149">
        <v>189</v>
      </c>
      <c r="E12" s="149">
        <v>358</v>
      </c>
      <c r="F12" s="149">
        <v>775</v>
      </c>
      <c r="G12" s="149">
        <v>1670</v>
      </c>
      <c r="H12" s="149">
        <v>2063</v>
      </c>
      <c r="I12" s="141">
        <f t="shared" ref="I12" si="2">SUM(I9:I11)</f>
        <v>5060</v>
      </c>
      <c r="J12" s="67"/>
      <c r="K12" s="67"/>
      <c r="L12" s="69"/>
      <c r="M12" s="69"/>
      <c r="N12" s="69"/>
      <c r="O12" s="69"/>
      <c r="P12" s="69"/>
      <c r="Q12" s="69"/>
      <c r="R12" s="69"/>
      <c r="S12" s="69"/>
      <c r="T12" s="69"/>
      <c r="U12" s="69"/>
      <c r="V12" s="69"/>
    </row>
    <row r="13" spans="1:22" s="71" customFormat="1" ht="15.75" customHeight="1" x14ac:dyDescent="0.25">
      <c r="A13" s="125" t="s">
        <v>359</v>
      </c>
      <c r="B13" s="126" t="s">
        <v>461</v>
      </c>
      <c r="C13" s="133">
        <v>143.60000000000002</v>
      </c>
      <c r="D13" s="133">
        <v>1058.2</v>
      </c>
      <c r="E13" s="133">
        <v>1161</v>
      </c>
      <c r="F13" s="133">
        <v>2235.3999999999996</v>
      </c>
      <c r="G13" s="133">
        <v>3664.2</v>
      </c>
      <c r="H13" s="133">
        <v>4514.8</v>
      </c>
      <c r="I13" s="134">
        <f t="shared" si="0"/>
        <v>12777.2</v>
      </c>
      <c r="J13" s="67"/>
      <c r="K13" s="67"/>
      <c r="L13" s="69"/>
      <c r="M13" s="69"/>
      <c r="N13" s="69"/>
      <c r="O13" s="69"/>
      <c r="P13" s="69"/>
      <c r="Q13" s="69"/>
      <c r="R13" s="69"/>
      <c r="S13" s="69"/>
      <c r="T13" s="69"/>
      <c r="U13" s="69"/>
      <c r="V13" s="69"/>
    </row>
    <row r="14" spans="1:22" s="71" customFormat="1" ht="15.75" customHeight="1" x14ac:dyDescent="0.25">
      <c r="A14" s="124" t="s">
        <v>359</v>
      </c>
      <c r="B14" s="127" t="s">
        <v>462</v>
      </c>
      <c r="C14" s="133">
        <v>165</v>
      </c>
      <c r="D14" s="133">
        <v>1287.6000000000001</v>
      </c>
      <c r="E14" s="133">
        <v>1468.2</v>
      </c>
      <c r="F14" s="133">
        <v>2772</v>
      </c>
      <c r="G14" s="133">
        <v>4653.2000000000007</v>
      </c>
      <c r="H14" s="133">
        <v>5812.2</v>
      </c>
      <c r="I14" s="134">
        <f t="shared" si="0"/>
        <v>16158.2</v>
      </c>
      <c r="J14" s="67"/>
      <c r="K14" s="67"/>
      <c r="L14" s="69"/>
      <c r="M14" s="69"/>
      <c r="N14" s="69"/>
      <c r="O14" s="69"/>
      <c r="P14" s="69"/>
      <c r="Q14" s="69"/>
      <c r="R14" s="69"/>
      <c r="S14" s="69"/>
      <c r="T14" s="69"/>
      <c r="U14" s="69"/>
      <c r="V14" s="69"/>
    </row>
    <row r="15" spans="1:22" s="71" customFormat="1" ht="15.75" customHeight="1" x14ac:dyDescent="0.25">
      <c r="A15" s="124" t="s">
        <v>359</v>
      </c>
      <c r="B15" s="127" t="s">
        <v>458</v>
      </c>
      <c r="C15" s="133">
        <v>157.80000000000001</v>
      </c>
      <c r="D15" s="133">
        <v>1294.4000000000001</v>
      </c>
      <c r="E15" s="133">
        <v>1519.6</v>
      </c>
      <c r="F15" s="133">
        <v>2816.2</v>
      </c>
      <c r="G15" s="133">
        <v>4829.3999999999996</v>
      </c>
      <c r="H15" s="133">
        <v>5937.6</v>
      </c>
      <c r="I15" s="134">
        <f t="shared" si="0"/>
        <v>16555</v>
      </c>
      <c r="J15" s="67"/>
      <c r="K15" s="67"/>
      <c r="L15" s="69"/>
      <c r="M15" s="69"/>
      <c r="N15" s="69"/>
      <c r="O15" s="69"/>
      <c r="P15" s="69"/>
      <c r="Q15" s="69"/>
      <c r="R15" s="69"/>
      <c r="S15" s="69"/>
      <c r="T15" s="69"/>
      <c r="U15" s="69"/>
      <c r="V15" s="69"/>
    </row>
    <row r="16" spans="1:22" s="71" customFormat="1" ht="15.75" customHeight="1" x14ac:dyDescent="0.25">
      <c r="A16" s="147" t="s">
        <v>359</v>
      </c>
      <c r="B16" s="145" t="s">
        <v>423</v>
      </c>
      <c r="C16" s="150">
        <v>466.40000000000003</v>
      </c>
      <c r="D16" s="150">
        <v>3640.2000000000003</v>
      </c>
      <c r="E16" s="150">
        <v>4148.7999999999993</v>
      </c>
      <c r="F16" s="150">
        <v>7823.5999999999995</v>
      </c>
      <c r="G16" s="150">
        <v>13146.800000000001</v>
      </c>
      <c r="H16" s="150">
        <v>16264.6</v>
      </c>
      <c r="I16" s="136">
        <f t="shared" ref="I16" si="3">SUM(I13:I15)</f>
        <v>45490.400000000001</v>
      </c>
      <c r="J16" s="67"/>
      <c r="K16" s="67"/>
      <c r="L16" s="69"/>
      <c r="M16" s="69"/>
      <c r="N16" s="69"/>
      <c r="O16" s="69"/>
      <c r="P16" s="69"/>
      <c r="Q16" s="69"/>
      <c r="R16" s="69"/>
      <c r="S16" s="69"/>
      <c r="T16" s="69"/>
      <c r="U16" s="69"/>
      <c r="V16" s="69"/>
    </row>
    <row r="17" spans="1:22" s="71" customFormat="1" ht="15.75" customHeight="1" x14ac:dyDescent="0.25">
      <c r="A17" s="124" t="s">
        <v>331</v>
      </c>
      <c r="B17" s="126" t="s">
        <v>461</v>
      </c>
      <c r="C17" s="122">
        <v>-0.1949860724233983</v>
      </c>
      <c r="D17" s="122">
        <v>5.103005103005106E-3</v>
      </c>
      <c r="E17" s="122">
        <v>0.21412575366063738</v>
      </c>
      <c r="F17" s="122">
        <v>0.10306880200411561</v>
      </c>
      <c r="G17" s="122">
        <v>0.18372359587358766</v>
      </c>
      <c r="H17" s="122">
        <v>0.17267653052183929</v>
      </c>
      <c r="I17" s="129">
        <f t="shared" ref="I17" si="4">I5/I13</f>
        <v>0.1494224086654353</v>
      </c>
      <c r="J17" s="67"/>
      <c r="K17" s="67"/>
      <c r="L17" s="69"/>
      <c r="M17" s="69"/>
      <c r="N17" s="69"/>
      <c r="O17" s="69"/>
      <c r="P17" s="69"/>
      <c r="Q17" s="69"/>
      <c r="R17" s="69"/>
      <c r="S17" s="69"/>
      <c r="T17" s="69"/>
      <c r="U17" s="69"/>
      <c r="V17" s="69"/>
    </row>
    <row r="18" spans="1:22" s="71" customFormat="1" ht="15.75" customHeight="1" x14ac:dyDescent="0.25">
      <c r="A18" s="124" t="s">
        <v>331</v>
      </c>
      <c r="B18" s="127" t="s">
        <v>462</v>
      </c>
      <c r="C18" s="122">
        <v>-4.363636363636364E-2</v>
      </c>
      <c r="D18" s="122">
        <v>9.3196644920782848E-2</v>
      </c>
      <c r="E18" s="122">
        <v>0.13921809017844977</v>
      </c>
      <c r="F18" s="122">
        <v>9.6248196248196249E-2</v>
      </c>
      <c r="G18" s="122">
        <v>0.12937333447949795</v>
      </c>
      <c r="H18" s="122">
        <v>5.8566463645435461E-2</v>
      </c>
      <c r="I18" s="129">
        <f t="shared" ref="I18:I20" si="5">I6/I14</f>
        <v>9.4465967743931872E-2</v>
      </c>
      <c r="J18" s="67"/>
      <c r="K18" s="67"/>
      <c r="L18" s="69"/>
      <c r="M18" s="69"/>
      <c r="N18" s="69"/>
      <c r="O18" s="69"/>
      <c r="P18" s="69"/>
      <c r="Q18" s="69"/>
      <c r="R18" s="69"/>
      <c r="S18" s="69"/>
      <c r="T18" s="69"/>
      <c r="U18" s="69"/>
      <c r="V18" s="69"/>
    </row>
    <row r="19" spans="1:22" s="71" customFormat="1" ht="15.75" customHeight="1" x14ac:dyDescent="0.25">
      <c r="A19" s="124" t="s">
        <v>331</v>
      </c>
      <c r="B19" s="127" t="s">
        <v>458</v>
      </c>
      <c r="C19" s="122">
        <v>-0.12420785804816221</v>
      </c>
      <c r="D19" s="122">
        <v>-0.11665636588380716</v>
      </c>
      <c r="E19" s="122">
        <v>2.092655962095288E-2</v>
      </c>
      <c r="F19" s="122">
        <v>2.8975214828492295E-2</v>
      </c>
      <c r="G19" s="122">
        <v>5.7729738683894485E-2</v>
      </c>
      <c r="H19" s="122">
        <v>7.039881433575855E-2</v>
      </c>
      <c r="I19" s="129">
        <f t="shared" si="5"/>
        <v>3.8634853518574451E-2</v>
      </c>
      <c r="J19" s="67"/>
      <c r="K19" s="67"/>
      <c r="L19" s="69"/>
      <c r="M19" s="69"/>
      <c r="N19" s="69"/>
      <c r="O19" s="69"/>
      <c r="P19" s="69"/>
      <c r="Q19" s="69"/>
      <c r="R19" s="69"/>
      <c r="S19" s="69"/>
      <c r="T19" s="69"/>
      <c r="U19" s="69"/>
      <c r="V19" s="69"/>
    </row>
    <row r="20" spans="1:22" s="71" customFormat="1" ht="15.75" customHeight="1" x14ac:dyDescent="0.25">
      <c r="A20" s="147" t="s">
        <v>331</v>
      </c>
      <c r="B20" s="148" t="s">
        <v>423</v>
      </c>
      <c r="C20" s="151">
        <v>-0.11749571183533446</v>
      </c>
      <c r="D20" s="151">
        <v>-7.0325806274380504E-3</v>
      </c>
      <c r="E20" s="151">
        <v>0.11685306594677981</v>
      </c>
      <c r="F20" s="151">
        <v>7.3981287386880729E-2</v>
      </c>
      <c r="G20" s="151">
        <v>0.11820366933398238</v>
      </c>
      <c r="H20" s="151">
        <v>9.4561194250089145E-2</v>
      </c>
      <c r="I20" s="130">
        <f t="shared" si="5"/>
        <v>8.9583736348768081E-2</v>
      </c>
      <c r="J20" s="67"/>
      <c r="K20" s="67"/>
      <c r="L20" s="69"/>
      <c r="M20" s="69"/>
      <c r="N20" s="69"/>
      <c r="O20" s="69"/>
      <c r="P20" s="69"/>
      <c r="Q20" s="69"/>
      <c r="R20" s="69"/>
      <c r="S20" s="69"/>
      <c r="T20" s="69"/>
      <c r="U20" s="69"/>
      <c r="V20" s="69"/>
    </row>
    <row r="21" spans="1:22" s="71" customFormat="1" ht="30" customHeight="1" x14ac:dyDescent="0.25">
      <c r="A21" s="71" t="s">
        <v>363</v>
      </c>
      <c r="B21" s="67"/>
      <c r="C21" s="67"/>
      <c r="D21" s="67"/>
      <c r="E21" s="67"/>
      <c r="F21" s="67"/>
      <c r="G21" s="67"/>
      <c r="H21" s="67"/>
      <c r="I21" s="67"/>
      <c r="J21" s="67"/>
      <c r="K21" s="67"/>
      <c r="L21" s="69"/>
      <c r="M21" s="69"/>
      <c r="N21" s="69"/>
      <c r="O21" s="69"/>
      <c r="P21" s="69"/>
      <c r="Q21" s="69"/>
      <c r="R21" s="69"/>
      <c r="S21" s="69"/>
      <c r="T21" s="69"/>
      <c r="U21" s="69"/>
      <c r="V21" s="69"/>
    </row>
    <row r="22" spans="1:22" s="71" customFormat="1" ht="15.75" customHeight="1" x14ac:dyDescent="0.25">
      <c r="A22" s="143" t="s">
        <v>360</v>
      </c>
      <c r="B22" s="128" t="s">
        <v>361</v>
      </c>
      <c r="C22" s="153" t="s">
        <v>333</v>
      </c>
      <c r="D22" s="153" t="s">
        <v>334</v>
      </c>
      <c r="E22" s="153" t="s">
        <v>315</v>
      </c>
      <c r="F22" s="153" t="s">
        <v>40</v>
      </c>
      <c r="G22" s="153" t="s">
        <v>41</v>
      </c>
      <c r="H22" s="153" t="s">
        <v>39</v>
      </c>
      <c r="I22" s="152" t="s">
        <v>392</v>
      </c>
      <c r="J22" s="67"/>
      <c r="K22" s="67"/>
      <c r="L22" s="69"/>
      <c r="M22" s="69"/>
      <c r="N22" s="69"/>
      <c r="O22" s="69"/>
      <c r="P22" s="69"/>
      <c r="Q22" s="69"/>
      <c r="R22" s="69"/>
      <c r="S22" s="69"/>
      <c r="T22" s="69"/>
      <c r="U22" s="69"/>
      <c r="V22" s="69"/>
    </row>
    <row r="23" spans="1:22" ht="15.75" customHeight="1" x14ac:dyDescent="0.2">
      <c r="A23" s="123" t="s">
        <v>36</v>
      </c>
      <c r="B23" s="126" t="s">
        <v>461</v>
      </c>
      <c r="C23" s="131">
        <v>-20.399999999999999</v>
      </c>
      <c r="D23" s="131">
        <v>19.800000000000004</v>
      </c>
      <c r="E23" s="131">
        <v>154.4</v>
      </c>
      <c r="F23" s="131">
        <v>129</v>
      </c>
      <c r="G23" s="131">
        <v>371.4</v>
      </c>
      <c r="H23" s="131">
        <v>361</v>
      </c>
      <c r="I23" s="132">
        <f>SUM(C23:H23)</f>
        <v>1015.2</v>
      </c>
    </row>
    <row r="24" spans="1:22" ht="15.75" customHeight="1" x14ac:dyDescent="0.2">
      <c r="A24" s="124" t="s">
        <v>36</v>
      </c>
      <c r="B24" s="127" t="s">
        <v>462</v>
      </c>
      <c r="C24" s="133">
        <v>-3.6000000000000005</v>
      </c>
      <c r="D24" s="133">
        <v>57.6</v>
      </c>
      <c r="E24" s="133">
        <v>118.19999999999999</v>
      </c>
      <c r="F24" s="133">
        <v>131.80000000000001</v>
      </c>
      <c r="G24" s="133">
        <v>427.40000000000003</v>
      </c>
      <c r="H24" s="133">
        <v>225.60000000000002</v>
      </c>
      <c r="I24" s="134">
        <f>SUM(C24:H24)</f>
        <v>957.00000000000011</v>
      </c>
    </row>
    <row r="25" spans="1:22" ht="15.75" customHeight="1" x14ac:dyDescent="0.2">
      <c r="A25" s="124" t="s">
        <v>36</v>
      </c>
      <c r="B25" s="127" t="s">
        <v>458</v>
      </c>
      <c r="C25" s="133">
        <v>-2.5999999999999992</v>
      </c>
      <c r="D25" s="133">
        <v>-55</v>
      </c>
      <c r="E25" s="133">
        <v>11.6</v>
      </c>
      <c r="F25" s="133">
        <v>69.399999999999991</v>
      </c>
      <c r="G25" s="133">
        <v>133.20000000000002</v>
      </c>
      <c r="H25" s="133">
        <v>187</v>
      </c>
      <c r="I25" s="134">
        <f>SUM(C25:H25)</f>
        <v>343.6</v>
      </c>
    </row>
    <row r="26" spans="1:22" ht="15.75" customHeight="1" x14ac:dyDescent="0.2">
      <c r="A26" s="144" t="s">
        <v>36</v>
      </c>
      <c r="B26" s="145" t="s">
        <v>423</v>
      </c>
      <c r="C26" s="146">
        <v>-26.599999999999998</v>
      </c>
      <c r="D26" s="146">
        <v>22.400000000000006</v>
      </c>
      <c r="E26" s="146">
        <v>284.20000000000005</v>
      </c>
      <c r="F26" s="146">
        <v>330.2</v>
      </c>
      <c r="G26" s="146">
        <v>932</v>
      </c>
      <c r="H26" s="146">
        <v>773.6</v>
      </c>
      <c r="I26" s="134">
        <f t="shared" ref="I26" si="6">SUM(I23:I25)</f>
        <v>2315.8000000000002</v>
      </c>
    </row>
    <row r="27" spans="1:22" ht="15.75" customHeight="1" x14ac:dyDescent="0.2">
      <c r="A27" s="123" t="s">
        <v>311</v>
      </c>
      <c r="B27" s="126" t="s">
        <v>461</v>
      </c>
      <c r="C27" s="137">
        <v>1</v>
      </c>
      <c r="D27" s="137">
        <v>26</v>
      </c>
      <c r="E27" s="137">
        <v>64</v>
      </c>
      <c r="F27" s="137">
        <v>162</v>
      </c>
      <c r="G27" s="137">
        <v>363</v>
      </c>
      <c r="H27" s="137">
        <v>336</v>
      </c>
      <c r="I27" s="138">
        <f>SUM(C27:H27)</f>
        <v>952</v>
      </c>
      <c r="J27" s="69"/>
    </row>
    <row r="28" spans="1:22" ht="15.75" customHeight="1" x14ac:dyDescent="0.2">
      <c r="A28" s="124" t="s">
        <v>311</v>
      </c>
      <c r="B28" s="127" t="s">
        <v>462</v>
      </c>
      <c r="C28" s="139">
        <v>2</v>
      </c>
      <c r="D28" s="139">
        <v>65</v>
      </c>
      <c r="E28" s="139">
        <v>108</v>
      </c>
      <c r="F28" s="139">
        <v>232</v>
      </c>
      <c r="G28" s="139">
        <v>446</v>
      </c>
      <c r="H28" s="139">
        <v>354</v>
      </c>
      <c r="I28" s="140">
        <f>SUM(C28:H28)</f>
        <v>1207</v>
      </c>
      <c r="J28" s="69"/>
    </row>
    <row r="29" spans="1:22" ht="15.75" customHeight="1" x14ac:dyDescent="0.2">
      <c r="A29" s="124" t="s">
        <v>311</v>
      </c>
      <c r="B29" s="127" t="s">
        <v>458</v>
      </c>
      <c r="C29" s="139">
        <v>0</v>
      </c>
      <c r="D29" s="139">
        <v>16</v>
      </c>
      <c r="E29" s="139">
        <v>41</v>
      </c>
      <c r="F29" s="139">
        <v>84</v>
      </c>
      <c r="G29" s="139">
        <v>185</v>
      </c>
      <c r="H29" s="139">
        <v>206</v>
      </c>
      <c r="I29" s="140">
        <f>SUM(C29:H29)</f>
        <v>532</v>
      </c>
      <c r="J29" s="69"/>
    </row>
    <row r="30" spans="1:22" ht="15.75" customHeight="1" x14ac:dyDescent="0.2">
      <c r="A30" s="147" t="s">
        <v>311</v>
      </c>
      <c r="B30" s="145" t="s">
        <v>423</v>
      </c>
      <c r="C30" s="149">
        <v>3</v>
      </c>
      <c r="D30" s="149">
        <v>107</v>
      </c>
      <c r="E30" s="149">
        <v>213</v>
      </c>
      <c r="F30" s="149">
        <v>478</v>
      </c>
      <c r="G30" s="149">
        <v>994</v>
      </c>
      <c r="H30" s="149">
        <v>896</v>
      </c>
      <c r="I30" s="141">
        <f t="shared" ref="I30" si="7">SUM(I27:I29)</f>
        <v>2691</v>
      </c>
      <c r="J30" s="69"/>
    </row>
    <row r="31" spans="1:22" ht="15.75" customHeight="1" x14ac:dyDescent="0.2">
      <c r="A31" s="125" t="s">
        <v>359</v>
      </c>
      <c r="B31" s="126" t="s">
        <v>461</v>
      </c>
      <c r="C31" s="133">
        <v>81.2</v>
      </c>
      <c r="D31" s="133">
        <v>665.6</v>
      </c>
      <c r="E31" s="133">
        <v>676.40000000000009</v>
      </c>
      <c r="F31" s="133">
        <v>1289.5999999999999</v>
      </c>
      <c r="G31" s="133">
        <v>1899.2</v>
      </c>
      <c r="H31" s="133">
        <v>1690.8000000000002</v>
      </c>
      <c r="I31" s="134">
        <f>SUM(C31:H31)</f>
        <v>6302.8</v>
      </c>
      <c r="J31" s="69"/>
      <c r="K31" s="69"/>
    </row>
    <row r="32" spans="1:22" ht="15.75" customHeight="1" x14ac:dyDescent="0.2">
      <c r="A32" s="124" t="s">
        <v>359</v>
      </c>
      <c r="B32" s="127" t="s">
        <v>462</v>
      </c>
      <c r="C32" s="133">
        <v>91.6</v>
      </c>
      <c r="D32" s="133">
        <v>814.2</v>
      </c>
      <c r="E32" s="133">
        <v>854.2</v>
      </c>
      <c r="F32" s="133">
        <v>1590.4</v>
      </c>
      <c r="G32" s="133">
        <v>2412.6000000000004</v>
      </c>
      <c r="H32" s="133">
        <v>2177</v>
      </c>
      <c r="I32" s="134">
        <f>SUM(C32:H32)</f>
        <v>7940</v>
      </c>
      <c r="J32" s="69"/>
      <c r="K32" s="69"/>
    </row>
    <row r="33" spans="1:22" ht="15.75" customHeight="1" x14ac:dyDescent="0.2">
      <c r="A33" s="124" t="s">
        <v>359</v>
      </c>
      <c r="B33" s="127" t="s">
        <v>458</v>
      </c>
      <c r="C33" s="133">
        <v>87</v>
      </c>
      <c r="D33" s="133">
        <v>807.8</v>
      </c>
      <c r="E33" s="133">
        <v>883.8</v>
      </c>
      <c r="F33" s="133">
        <v>1615.4</v>
      </c>
      <c r="G33" s="133">
        <v>2537.6</v>
      </c>
      <c r="H33" s="133">
        <v>2263.8000000000002</v>
      </c>
      <c r="I33" s="134">
        <f>SUM(C33:H33)</f>
        <v>8195.4000000000015</v>
      </c>
      <c r="J33" s="69"/>
      <c r="K33" s="69"/>
    </row>
    <row r="34" spans="1:22" ht="15.75" customHeight="1" x14ac:dyDescent="0.2">
      <c r="A34" s="147" t="s">
        <v>359</v>
      </c>
      <c r="B34" s="145" t="s">
        <v>423</v>
      </c>
      <c r="C34" s="150">
        <v>259.8</v>
      </c>
      <c r="D34" s="150">
        <v>2287.6000000000004</v>
      </c>
      <c r="E34" s="150">
        <v>2414.4</v>
      </c>
      <c r="F34" s="150">
        <v>4495.3999999999996</v>
      </c>
      <c r="G34" s="150">
        <v>6849.4</v>
      </c>
      <c r="H34" s="150">
        <v>6131.6</v>
      </c>
      <c r="I34" s="136">
        <f t="shared" ref="I34" si="8">SUM(I31:I33)</f>
        <v>22438.2</v>
      </c>
      <c r="J34" s="69"/>
      <c r="K34" s="69"/>
    </row>
    <row r="35" spans="1:22" ht="15.75" customHeight="1" x14ac:dyDescent="0.2">
      <c r="A35" s="124" t="s">
        <v>331</v>
      </c>
      <c r="B35" s="126" t="s">
        <v>461</v>
      </c>
      <c r="C35" s="122">
        <v>-0.25123152709359603</v>
      </c>
      <c r="D35" s="122">
        <v>2.9747596153846159E-2</v>
      </c>
      <c r="E35" s="122">
        <v>0.22826729745712593</v>
      </c>
      <c r="F35" s="122">
        <v>0.10003101736972705</v>
      </c>
      <c r="G35" s="122">
        <v>0.19555602358887952</v>
      </c>
      <c r="H35" s="122">
        <v>0.21350839839129404</v>
      </c>
      <c r="I35" s="129">
        <f t="shared" ref="I35" si="9">I23/I31</f>
        <v>0.16107126991178525</v>
      </c>
    </row>
    <row r="36" spans="1:22" ht="15.75" customHeight="1" x14ac:dyDescent="0.2">
      <c r="A36" s="124" t="s">
        <v>331</v>
      </c>
      <c r="B36" s="127" t="s">
        <v>462</v>
      </c>
      <c r="C36" s="122">
        <v>-3.9301310043668131E-2</v>
      </c>
      <c r="D36" s="122">
        <v>7.0744288872512898E-2</v>
      </c>
      <c r="E36" s="122">
        <v>0.13837508780145164</v>
      </c>
      <c r="F36" s="122">
        <v>8.2872233400402423E-2</v>
      </c>
      <c r="G36" s="122">
        <v>0.17715327862057531</v>
      </c>
      <c r="H36" s="122">
        <v>0.10362884703720718</v>
      </c>
      <c r="I36" s="129">
        <f t="shared" ref="I36:I38" si="10">I24/I32</f>
        <v>0.12052896725440808</v>
      </c>
    </row>
    <row r="37" spans="1:22" s="71" customFormat="1" ht="15.75" customHeight="1" x14ac:dyDescent="0.25">
      <c r="A37" s="124" t="s">
        <v>331</v>
      </c>
      <c r="B37" s="127" t="s">
        <v>458</v>
      </c>
      <c r="C37" s="122">
        <v>-2.9885057471264357E-2</v>
      </c>
      <c r="D37" s="122">
        <v>-6.8086159940579358E-2</v>
      </c>
      <c r="E37" s="122">
        <v>1.3125141434713737E-2</v>
      </c>
      <c r="F37" s="122">
        <v>4.2961495604803758E-2</v>
      </c>
      <c r="G37" s="122">
        <v>5.2490542244640614E-2</v>
      </c>
      <c r="H37" s="122">
        <v>8.2604470359572399E-2</v>
      </c>
      <c r="I37" s="129">
        <f t="shared" si="10"/>
        <v>4.1925958464504476E-2</v>
      </c>
      <c r="J37" s="67"/>
      <c r="K37" s="67"/>
      <c r="L37" s="69"/>
      <c r="M37" s="69"/>
      <c r="N37" s="69"/>
      <c r="O37" s="69"/>
      <c r="P37" s="69"/>
      <c r="Q37" s="69"/>
      <c r="R37" s="69"/>
      <c r="S37" s="69"/>
      <c r="T37" s="69"/>
      <c r="U37" s="69"/>
      <c r="V37" s="69"/>
    </row>
    <row r="38" spans="1:22" ht="15.75" customHeight="1" x14ac:dyDescent="0.2">
      <c r="A38" s="147" t="s">
        <v>331</v>
      </c>
      <c r="B38" s="148" t="s">
        <v>423</v>
      </c>
      <c r="C38" s="151">
        <v>-0.10238645111624325</v>
      </c>
      <c r="D38" s="151">
        <v>9.7919216646266839E-3</v>
      </c>
      <c r="E38" s="151">
        <v>0.11771040424121937</v>
      </c>
      <c r="F38" s="151">
        <v>7.3452862926547138E-2</v>
      </c>
      <c r="G38" s="151">
        <v>0.13607031272812217</v>
      </c>
      <c r="H38" s="151">
        <v>0.12616609041685695</v>
      </c>
      <c r="I38" s="130">
        <f t="shared" si="10"/>
        <v>0.10320792220409837</v>
      </c>
    </row>
    <row r="39" spans="1:22" ht="30" customHeight="1" x14ac:dyDescent="0.25">
      <c r="A39" s="71" t="s">
        <v>364</v>
      </c>
      <c r="D39" s="69"/>
      <c r="E39" s="69"/>
      <c r="F39" s="69"/>
      <c r="G39" s="69"/>
      <c r="H39" s="69"/>
      <c r="I39" s="69"/>
      <c r="J39" s="69"/>
      <c r="K39" s="69"/>
    </row>
    <row r="40" spans="1:22" ht="15.75" customHeight="1" x14ac:dyDescent="0.2">
      <c r="A40" s="143" t="s">
        <v>360</v>
      </c>
      <c r="B40" s="128" t="s">
        <v>361</v>
      </c>
      <c r="C40" s="153" t="s">
        <v>333</v>
      </c>
      <c r="D40" s="153" t="s">
        <v>334</v>
      </c>
      <c r="E40" s="153" t="s">
        <v>315</v>
      </c>
      <c r="F40" s="153" t="s">
        <v>40</v>
      </c>
      <c r="G40" s="153" t="s">
        <v>41</v>
      </c>
      <c r="H40" s="153" t="s">
        <v>39</v>
      </c>
      <c r="I40" s="152" t="s">
        <v>392</v>
      </c>
      <c r="J40" s="69"/>
      <c r="K40" s="69"/>
    </row>
    <row r="41" spans="1:22" ht="15.75" customHeight="1" x14ac:dyDescent="0.2">
      <c r="A41" s="123" t="s">
        <v>36</v>
      </c>
      <c r="B41" s="126" t="s">
        <v>461</v>
      </c>
      <c r="C41" s="131">
        <v>-7.6</v>
      </c>
      <c r="D41" s="131">
        <v>-14.4</v>
      </c>
      <c r="E41" s="131">
        <v>94.199999999999989</v>
      </c>
      <c r="F41" s="131">
        <v>101.4</v>
      </c>
      <c r="G41" s="131">
        <v>301.79999999999995</v>
      </c>
      <c r="H41" s="131">
        <v>418.6</v>
      </c>
      <c r="I41" s="132">
        <f>SUM(C41:H41)</f>
        <v>894</v>
      </c>
      <c r="J41" s="69"/>
      <c r="K41" s="69"/>
    </row>
    <row r="42" spans="1:22" ht="15.75" customHeight="1" x14ac:dyDescent="0.2">
      <c r="A42" s="124" t="s">
        <v>36</v>
      </c>
      <c r="B42" s="127" t="s">
        <v>462</v>
      </c>
      <c r="C42" s="133">
        <v>-3.6000000000000005</v>
      </c>
      <c r="D42" s="133">
        <v>62.400000000000006</v>
      </c>
      <c r="E42" s="133">
        <v>86.2</v>
      </c>
      <c r="F42" s="133">
        <v>135</v>
      </c>
      <c r="G42" s="133">
        <v>174.6</v>
      </c>
      <c r="H42" s="133">
        <v>114.79999999999998</v>
      </c>
      <c r="I42" s="134">
        <f>SUM(C42:H42)</f>
        <v>569.4</v>
      </c>
    </row>
    <row r="43" spans="1:22" ht="15.75" customHeight="1" x14ac:dyDescent="0.2">
      <c r="A43" s="124" t="s">
        <v>36</v>
      </c>
      <c r="B43" s="127" t="s">
        <v>458</v>
      </c>
      <c r="C43" s="133">
        <v>-17</v>
      </c>
      <c r="D43" s="133">
        <v>-96</v>
      </c>
      <c r="E43" s="133">
        <v>20.2</v>
      </c>
      <c r="F43" s="133">
        <v>12.2</v>
      </c>
      <c r="G43" s="133">
        <v>145.6</v>
      </c>
      <c r="H43" s="133">
        <v>231</v>
      </c>
      <c r="I43" s="134">
        <f>SUM(C43:H43)</f>
        <v>296</v>
      </c>
    </row>
    <row r="44" spans="1:22" ht="15.75" customHeight="1" x14ac:dyDescent="0.2">
      <c r="A44" s="144" t="s">
        <v>36</v>
      </c>
      <c r="B44" s="145" t="s">
        <v>423</v>
      </c>
      <c r="C44" s="146">
        <v>-28.2</v>
      </c>
      <c r="D44" s="146">
        <v>-47.999999999999993</v>
      </c>
      <c r="E44" s="146">
        <v>200.59999999999997</v>
      </c>
      <c r="F44" s="146">
        <v>248.6</v>
      </c>
      <c r="G44" s="146">
        <v>622</v>
      </c>
      <c r="H44" s="146">
        <v>764.4</v>
      </c>
      <c r="I44" s="134">
        <f t="shared" ref="I44" si="11">SUM(I41:I43)</f>
        <v>1759.4</v>
      </c>
    </row>
    <row r="45" spans="1:22" ht="15.75" customHeight="1" x14ac:dyDescent="0.2">
      <c r="A45" s="123" t="s">
        <v>311</v>
      </c>
      <c r="B45" s="126" t="s">
        <v>461</v>
      </c>
      <c r="C45" s="137">
        <v>0</v>
      </c>
      <c r="D45" s="137">
        <v>19</v>
      </c>
      <c r="E45" s="137">
        <v>44</v>
      </c>
      <c r="F45" s="137">
        <v>107</v>
      </c>
      <c r="G45" s="137">
        <v>294</v>
      </c>
      <c r="H45" s="137">
        <v>491</v>
      </c>
      <c r="I45" s="138">
        <f>SUM(C45:H45)</f>
        <v>955</v>
      </c>
    </row>
    <row r="46" spans="1:22" ht="15.75" customHeight="1" x14ac:dyDescent="0.2">
      <c r="A46" s="124" t="s">
        <v>311</v>
      </c>
      <c r="B46" s="127" t="s">
        <v>462</v>
      </c>
      <c r="C46" s="139">
        <v>2</v>
      </c>
      <c r="D46" s="139">
        <v>51</v>
      </c>
      <c r="E46" s="139">
        <v>75</v>
      </c>
      <c r="F46" s="139">
        <v>127</v>
      </c>
      <c r="G46" s="139">
        <v>275</v>
      </c>
      <c r="H46" s="139">
        <v>410</v>
      </c>
      <c r="I46" s="140">
        <f>SUM(C46:H46)</f>
        <v>940</v>
      </c>
    </row>
    <row r="47" spans="1:22" ht="15.75" customHeight="1" x14ac:dyDescent="0.2">
      <c r="A47" s="124" t="s">
        <v>311</v>
      </c>
      <c r="B47" s="127" t="s">
        <v>458</v>
      </c>
      <c r="C47" s="139">
        <v>0</v>
      </c>
      <c r="D47" s="139">
        <v>12</v>
      </c>
      <c r="E47" s="139">
        <v>26</v>
      </c>
      <c r="F47" s="139">
        <v>63</v>
      </c>
      <c r="G47" s="139">
        <v>107</v>
      </c>
      <c r="H47" s="139">
        <v>266</v>
      </c>
      <c r="I47" s="140">
        <f>SUM(C47:H47)</f>
        <v>474</v>
      </c>
    </row>
    <row r="48" spans="1:22" ht="15.75" customHeight="1" x14ac:dyDescent="0.2">
      <c r="A48" s="147" t="s">
        <v>311</v>
      </c>
      <c r="B48" s="145" t="s">
        <v>423</v>
      </c>
      <c r="C48" s="149">
        <v>2</v>
      </c>
      <c r="D48" s="149">
        <v>82</v>
      </c>
      <c r="E48" s="149">
        <v>145</v>
      </c>
      <c r="F48" s="149">
        <v>297</v>
      </c>
      <c r="G48" s="149">
        <v>676</v>
      </c>
      <c r="H48" s="149">
        <v>1167</v>
      </c>
      <c r="I48" s="141">
        <f t="shared" ref="I48" si="12">SUM(I45:I47)</f>
        <v>2369</v>
      </c>
    </row>
    <row r="49" spans="1:11" ht="15.75" customHeight="1" x14ac:dyDescent="0.2">
      <c r="A49" s="125" t="s">
        <v>359</v>
      </c>
      <c r="B49" s="126" t="s">
        <v>461</v>
      </c>
      <c r="C49" s="133">
        <v>62.400000000000006</v>
      </c>
      <c r="D49" s="133">
        <v>392.6</v>
      </c>
      <c r="E49" s="133">
        <v>484.6</v>
      </c>
      <c r="F49" s="133">
        <v>945.8</v>
      </c>
      <c r="G49" s="133">
        <v>1764.9999999999998</v>
      </c>
      <c r="H49" s="133">
        <v>2824</v>
      </c>
      <c r="I49" s="134">
        <f>SUM(C49:H49)</f>
        <v>6474.4</v>
      </c>
    </row>
    <row r="50" spans="1:11" ht="15.75" customHeight="1" x14ac:dyDescent="0.2">
      <c r="A50" s="124" t="s">
        <v>359</v>
      </c>
      <c r="B50" s="127" t="s">
        <v>462</v>
      </c>
      <c r="C50" s="133">
        <v>73.400000000000006</v>
      </c>
      <c r="D50" s="133">
        <v>473.40000000000003</v>
      </c>
      <c r="E50" s="133">
        <v>614</v>
      </c>
      <c r="F50" s="133">
        <v>1181.6000000000001</v>
      </c>
      <c r="G50" s="133">
        <v>2240.6</v>
      </c>
      <c r="H50" s="133">
        <v>3635.2</v>
      </c>
      <c r="I50" s="134">
        <f>SUM(C50:H50)</f>
        <v>8218.2000000000007</v>
      </c>
    </row>
    <row r="51" spans="1:11" ht="15.75" customHeight="1" x14ac:dyDescent="0.2">
      <c r="A51" s="124" t="s">
        <v>359</v>
      </c>
      <c r="B51" s="127" t="s">
        <v>458</v>
      </c>
      <c r="C51" s="133">
        <v>70.8</v>
      </c>
      <c r="D51" s="133">
        <v>486.6</v>
      </c>
      <c r="E51" s="133">
        <v>635.79999999999995</v>
      </c>
      <c r="F51" s="133">
        <v>1200.8</v>
      </c>
      <c r="G51" s="133">
        <v>2291.8000000000002</v>
      </c>
      <c r="H51" s="133">
        <v>3673.8</v>
      </c>
      <c r="I51" s="134">
        <f>SUM(C51:H51)</f>
        <v>8359.6</v>
      </c>
    </row>
    <row r="52" spans="1:11" ht="15.75" customHeight="1" x14ac:dyDescent="0.2">
      <c r="A52" s="147" t="s">
        <v>359</v>
      </c>
      <c r="B52" s="145" t="s">
        <v>423</v>
      </c>
      <c r="C52" s="150">
        <v>206.60000000000002</v>
      </c>
      <c r="D52" s="150">
        <v>1352.6</v>
      </c>
      <c r="E52" s="150">
        <v>1734.3999999999999</v>
      </c>
      <c r="F52" s="150">
        <v>3328.2</v>
      </c>
      <c r="G52" s="150">
        <v>6297.4</v>
      </c>
      <c r="H52" s="150">
        <v>10133</v>
      </c>
      <c r="I52" s="136">
        <f t="shared" ref="I52" si="13">SUM(I49:I51)</f>
        <v>23052.2</v>
      </c>
    </row>
    <row r="53" spans="1:11" ht="15.75" customHeight="1" x14ac:dyDescent="0.2">
      <c r="A53" s="124" t="s">
        <v>331</v>
      </c>
      <c r="B53" s="126" t="s">
        <v>461</v>
      </c>
      <c r="C53" s="122">
        <f>C41/C49</f>
        <v>-0.12179487179487178</v>
      </c>
      <c r="D53" s="122">
        <f t="shared" ref="D53:I53" si="14">D41/D49</f>
        <v>-3.6678553234844626E-2</v>
      </c>
      <c r="E53" s="122">
        <f t="shared" si="14"/>
        <v>0.19438712340074285</v>
      </c>
      <c r="F53" s="122">
        <f t="shared" si="14"/>
        <v>0.10721082681327977</v>
      </c>
      <c r="G53" s="122">
        <f t="shared" si="14"/>
        <v>0.1709915014164306</v>
      </c>
      <c r="H53" s="122">
        <f t="shared" si="14"/>
        <v>0.14822946175637394</v>
      </c>
      <c r="I53" s="129">
        <f t="shared" si="14"/>
        <v>0.13808229333992339</v>
      </c>
    </row>
    <row r="54" spans="1:11" ht="15.75" customHeight="1" x14ac:dyDescent="0.2">
      <c r="A54" s="124" t="s">
        <v>331</v>
      </c>
      <c r="B54" s="127" t="s">
        <v>462</v>
      </c>
      <c r="C54" s="122">
        <f>C42/C50</f>
        <v>-4.9046321525885561E-2</v>
      </c>
      <c r="D54" s="122">
        <f t="shared" ref="D54:I56" si="15">D42/D50</f>
        <v>0.13181242078580482</v>
      </c>
      <c r="E54" s="122">
        <f t="shared" si="15"/>
        <v>0.14039087947882736</v>
      </c>
      <c r="F54" s="122">
        <f t="shared" si="15"/>
        <v>0.11425186188219362</v>
      </c>
      <c r="G54" s="122">
        <f t="shared" si="15"/>
        <v>7.7925555654735343E-2</v>
      </c>
      <c r="H54" s="122">
        <f t="shared" si="15"/>
        <v>3.1580105633802813E-2</v>
      </c>
      <c r="I54" s="129">
        <f t="shared" si="15"/>
        <v>6.9285244944148339E-2</v>
      </c>
    </row>
    <row r="55" spans="1:11" ht="15.75" customHeight="1" x14ac:dyDescent="0.2">
      <c r="A55" s="124" t="s">
        <v>331</v>
      </c>
      <c r="B55" s="127" t="s">
        <v>458</v>
      </c>
      <c r="C55" s="122">
        <f>C43/C51</f>
        <v>-0.24011299435028249</v>
      </c>
      <c r="D55" s="122">
        <f t="shared" si="15"/>
        <v>-0.19728729963008632</v>
      </c>
      <c r="E55" s="122">
        <f t="shared" si="15"/>
        <v>3.1770997168921046E-2</v>
      </c>
      <c r="F55" s="122">
        <f t="shared" si="15"/>
        <v>1.0159893404397068E-2</v>
      </c>
      <c r="G55" s="122">
        <f t="shared" si="15"/>
        <v>6.3530849114233345E-2</v>
      </c>
      <c r="H55" s="122">
        <f t="shared" si="15"/>
        <v>6.2877674342642492E-2</v>
      </c>
      <c r="I55" s="129">
        <f t="shared" si="15"/>
        <v>3.5408392746064402E-2</v>
      </c>
      <c r="J55" s="69"/>
      <c r="K55" s="69"/>
    </row>
    <row r="56" spans="1:11" ht="15.75" customHeight="1" x14ac:dyDescent="0.2">
      <c r="A56" s="147" t="s">
        <v>331</v>
      </c>
      <c r="B56" s="148" t="s">
        <v>423</v>
      </c>
      <c r="C56" s="151">
        <f>C44/C52</f>
        <v>-0.13649564375605033</v>
      </c>
      <c r="D56" s="151">
        <f t="shared" si="15"/>
        <v>-3.548720981812805E-2</v>
      </c>
      <c r="E56" s="151">
        <f t="shared" si="15"/>
        <v>0.11565959409594095</v>
      </c>
      <c r="F56" s="151">
        <f t="shared" si="15"/>
        <v>7.469503034673397E-2</v>
      </c>
      <c r="G56" s="151">
        <f t="shared" si="15"/>
        <v>9.8770921332613462E-2</v>
      </c>
      <c r="H56" s="151">
        <f t="shared" si="15"/>
        <v>7.5436691996447244E-2</v>
      </c>
      <c r="I56" s="130">
        <f t="shared" si="15"/>
        <v>7.6322433433685291E-2</v>
      </c>
      <c r="J56" s="69"/>
      <c r="K56" s="69"/>
    </row>
    <row r="57" spans="1:11" ht="15.75" customHeight="1" x14ac:dyDescent="0.25">
      <c r="A57" s="74" t="s">
        <v>16</v>
      </c>
      <c r="D57" s="69"/>
      <c r="E57" s="69"/>
      <c r="F57" s="69"/>
      <c r="G57" s="69"/>
      <c r="H57" s="69"/>
      <c r="I57" s="69"/>
      <c r="J57" s="69"/>
      <c r="K57" s="69"/>
    </row>
    <row r="58" spans="1:11" ht="15.75" customHeight="1" x14ac:dyDescent="0.25">
      <c r="A58" s="68" t="s">
        <v>0</v>
      </c>
      <c r="D58" s="69"/>
      <c r="E58" s="69"/>
      <c r="F58" s="69"/>
      <c r="G58" s="69"/>
      <c r="H58" s="69"/>
      <c r="I58" s="69"/>
      <c r="J58" s="69"/>
      <c r="K58" s="69"/>
    </row>
    <row r="59" spans="1:11" ht="15.75" customHeight="1" x14ac:dyDescent="0.25">
      <c r="D59" s="69"/>
      <c r="E59" s="69"/>
      <c r="F59" s="69"/>
      <c r="G59" s="69"/>
      <c r="H59" s="69"/>
      <c r="I59" s="69"/>
      <c r="J59" s="69"/>
      <c r="K59" s="69"/>
    </row>
    <row r="60" spans="1:11" ht="15.75" customHeight="1" x14ac:dyDescent="0.25">
      <c r="D60" s="69"/>
      <c r="E60" s="69"/>
      <c r="F60" s="69"/>
      <c r="G60" s="69"/>
      <c r="H60" s="69"/>
      <c r="I60" s="69"/>
      <c r="J60" s="69"/>
      <c r="K60" s="69"/>
    </row>
    <row r="61" spans="1:11" ht="15.75" customHeight="1" x14ac:dyDescent="0.25">
      <c r="D61" s="69"/>
      <c r="E61" s="69"/>
      <c r="F61" s="69"/>
      <c r="G61" s="69"/>
      <c r="H61" s="69"/>
      <c r="I61" s="69"/>
      <c r="J61" s="69"/>
      <c r="K61" s="69"/>
    </row>
    <row r="62" spans="1:11" ht="15.75" customHeight="1" x14ac:dyDescent="0.25">
      <c r="D62" s="69"/>
      <c r="E62" s="69"/>
      <c r="F62" s="69"/>
      <c r="G62" s="69"/>
      <c r="H62" s="69"/>
      <c r="I62" s="69"/>
      <c r="J62" s="69"/>
      <c r="K62" s="69"/>
    </row>
    <row r="63" spans="1:11" ht="15.75" customHeight="1" x14ac:dyDescent="0.25">
      <c r="D63" s="69"/>
      <c r="E63" s="69"/>
      <c r="F63" s="69"/>
      <c r="G63" s="69"/>
      <c r="H63" s="69"/>
      <c r="I63" s="69"/>
      <c r="J63" s="69"/>
      <c r="K63" s="69"/>
    </row>
    <row r="64" spans="1:11" ht="15.75" customHeight="1" x14ac:dyDescent="0.25">
      <c r="D64" s="69"/>
      <c r="E64" s="69"/>
      <c r="F64" s="69"/>
      <c r="G64" s="69"/>
      <c r="H64" s="69"/>
      <c r="I64" s="69"/>
      <c r="J64" s="69"/>
      <c r="K64" s="69"/>
    </row>
    <row r="65" spans="4:11" ht="15.75" customHeight="1" x14ac:dyDescent="0.25">
      <c r="D65" s="69"/>
      <c r="E65" s="69"/>
      <c r="F65" s="69"/>
      <c r="G65" s="69"/>
      <c r="H65" s="69"/>
      <c r="I65" s="69"/>
      <c r="J65" s="69"/>
      <c r="K65" s="69"/>
    </row>
    <row r="66" spans="4:11" ht="15.75" customHeight="1" x14ac:dyDescent="0.25">
      <c r="D66" s="69"/>
      <c r="E66" s="69"/>
      <c r="F66" s="69"/>
      <c r="G66" s="69"/>
      <c r="H66" s="69"/>
      <c r="I66" s="69"/>
      <c r="J66" s="69"/>
      <c r="K66" s="69"/>
    </row>
    <row r="67" spans="4:11" ht="15.75" customHeight="1" x14ac:dyDescent="0.25">
      <c r="D67" s="69"/>
      <c r="E67" s="69"/>
      <c r="F67" s="69"/>
      <c r="G67" s="69"/>
      <c r="H67" s="69"/>
      <c r="I67" s="69"/>
      <c r="J67" s="69"/>
      <c r="K67" s="69"/>
    </row>
    <row r="68" spans="4:11" ht="15.75" customHeight="1" x14ac:dyDescent="0.25">
      <c r="D68" s="69"/>
      <c r="E68" s="69"/>
      <c r="F68" s="69"/>
      <c r="G68" s="69"/>
      <c r="H68" s="69"/>
      <c r="I68" s="69"/>
      <c r="J68" s="69"/>
      <c r="K68" s="69"/>
    </row>
    <row r="69" spans="4:11" ht="15.75" customHeight="1" x14ac:dyDescent="0.25">
      <c r="D69" s="69"/>
      <c r="E69" s="69"/>
      <c r="F69" s="69"/>
      <c r="G69" s="69"/>
      <c r="H69" s="69"/>
      <c r="I69" s="69"/>
      <c r="J69" s="69"/>
      <c r="K69" s="69"/>
    </row>
    <row r="70" spans="4:11" ht="15.75" customHeight="1" x14ac:dyDescent="0.25">
      <c r="D70" s="69"/>
      <c r="E70" s="69"/>
      <c r="F70" s="69"/>
      <c r="G70" s="69"/>
      <c r="H70" s="69"/>
      <c r="I70" s="69"/>
      <c r="J70" s="69"/>
      <c r="K70" s="69"/>
    </row>
    <row r="71" spans="4:11" ht="15.75" customHeight="1" x14ac:dyDescent="0.25">
      <c r="D71" s="69"/>
      <c r="E71" s="69"/>
      <c r="F71" s="69"/>
      <c r="G71" s="69"/>
      <c r="H71" s="69"/>
      <c r="I71" s="69"/>
      <c r="J71" s="69"/>
      <c r="K71" s="69"/>
    </row>
  </sheetData>
  <hyperlinks>
    <hyperlink ref="A58" location="Contents!A1" display="Back to contents" xr:uid="{00000000-0004-0000-0B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0"/>
  <sheetViews>
    <sheetView workbookViewId="0"/>
  </sheetViews>
  <sheetFormatPr defaultColWidth="0" defaultRowHeight="15" customHeight="1" zeroHeight="1" x14ac:dyDescent="0.25"/>
  <cols>
    <col min="1" max="11" width="9.140625" style="29" customWidth="1"/>
    <col min="12" max="19" width="9.140625" style="29" hidden="1" customWidth="1"/>
    <col min="20" max="16384" width="9.140625" style="29" hidden="1"/>
  </cols>
  <sheetData>
    <row r="1" spans="1:14" s="5" customFormat="1" ht="15.75" x14ac:dyDescent="0.25">
      <c r="A1" s="10" t="s">
        <v>452</v>
      </c>
      <c r="B1" s="10"/>
      <c r="N1" s="54"/>
    </row>
    <row r="2" spans="1:14" s="5" customFormat="1" ht="15.75" x14ac:dyDescent="0.25">
      <c r="A2" s="189" t="s">
        <v>395</v>
      </c>
      <c r="B2" s="10"/>
      <c r="N2" s="54"/>
    </row>
    <row r="3" spans="1:14" x14ac:dyDescent="0.25"/>
    <row r="4" spans="1:14" x14ac:dyDescent="0.25"/>
    <row r="5" spans="1:14" x14ac:dyDescent="0.25"/>
    <row r="6" spans="1:14" x14ac:dyDescent="0.25"/>
    <row r="7" spans="1:14" x14ac:dyDescent="0.25"/>
    <row r="8" spans="1:14" x14ac:dyDescent="0.25"/>
    <row r="9" spans="1:14" x14ac:dyDescent="0.25"/>
    <row r="10" spans="1:14" x14ac:dyDescent="0.25"/>
    <row r="11" spans="1:14" x14ac:dyDescent="0.25"/>
    <row r="12" spans="1:14" x14ac:dyDescent="0.25"/>
    <row r="13" spans="1:14" x14ac:dyDescent="0.25">
      <c r="N13" s="54"/>
    </row>
    <row r="14" spans="1:14" x14ac:dyDescent="0.25"/>
    <row r="15" spans="1:14" x14ac:dyDescent="0.25"/>
    <row r="16" spans="1:14" x14ac:dyDescent="0.25"/>
    <row r="17" spans="1:14" x14ac:dyDescent="0.25"/>
    <row r="18" spans="1:14" x14ac:dyDescent="0.25"/>
    <row r="19" spans="1:14" x14ac:dyDescent="0.25"/>
    <row r="20" spans="1:14" x14ac:dyDescent="0.25"/>
    <row r="21" spans="1:14" ht="15.75" x14ac:dyDescent="0.25">
      <c r="A21" s="11" t="s">
        <v>0</v>
      </c>
      <c r="B21" s="39"/>
      <c r="C21" s="39"/>
      <c r="D21" s="39"/>
      <c r="E21" s="39"/>
      <c r="F21" s="39"/>
      <c r="G21" s="39"/>
    </row>
    <row r="22" spans="1:14" x14ac:dyDescent="0.25">
      <c r="A22" s="28"/>
      <c r="B22" s="40"/>
      <c r="C22" s="27"/>
      <c r="D22" s="28"/>
      <c r="E22" s="27"/>
      <c r="F22" s="28"/>
      <c r="G22" s="27"/>
    </row>
    <row r="23" spans="1:14" x14ac:dyDescent="0.25">
      <c r="A23" s="28"/>
      <c r="B23" s="28"/>
      <c r="C23" s="28"/>
      <c r="D23" s="28"/>
      <c r="E23" s="28"/>
      <c r="F23" s="28"/>
      <c r="G23" s="28"/>
    </row>
    <row r="24" spans="1:14" hidden="1" x14ac:dyDescent="0.25">
      <c r="A24" s="28"/>
      <c r="B24" s="28"/>
      <c r="C24" s="28"/>
      <c r="D24" s="28"/>
      <c r="E24" s="28"/>
      <c r="F24" s="28"/>
      <c r="G24" s="28"/>
      <c r="N24" s="54"/>
    </row>
    <row r="25" spans="1:14" hidden="1" x14ac:dyDescent="0.25">
      <c r="A25" s="28"/>
      <c r="B25" s="28"/>
      <c r="C25" s="28"/>
      <c r="D25" s="28"/>
      <c r="E25" s="28"/>
      <c r="F25" s="28"/>
      <c r="G25" s="28"/>
    </row>
    <row r="26" spans="1:14" hidden="1" x14ac:dyDescent="0.25">
      <c r="B26" s="41"/>
      <c r="C26" s="41"/>
      <c r="D26" s="41"/>
      <c r="E26" s="41"/>
      <c r="F26" s="41"/>
      <c r="G26" s="41"/>
    </row>
    <row r="27" spans="1:14" hidden="1" x14ac:dyDescent="0.25">
      <c r="A27" s="41"/>
      <c r="B27" s="41"/>
      <c r="C27" s="41"/>
      <c r="D27" s="41"/>
      <c r="E27" s="41"/>
      <c r="F27" s="41"/>
      <c r="G27" s="41"/>
    </row>
    <row r="28" spans="1:14" hidden="1" x14ac:dyDescent="0.25">
      <c r="A28" s="42"/>
      <c r="B28" s="41"/>
      <c r="C28" s="41"/>
      <c r="D28" s="41"/>
      <c r="E28" s="41"/>
      <c r="F28" s="41"/>
      <c r="G28" s="41"/>
    </row>
    <row r="29" spans="1:14" hidden="1" x14ac:dyDescent="0.25"/>
    <row r="30" spans="1:14" hidden="1" x14ac:dyDescent="0.25"/>
  </sheetData>
  <hyperlinks>
    <hyperlink ref="A21" location="Contents!A1" display="Back to contents" xr:uid="{00000000-0004-0000-0C00-000000000000}"/>
  </hyperlinks>
  <pageMargins left="0.7" right="0.7" top="0.75" bottom="0.75" header="0.3" footer="0.3"/>
  <pageSetup orientation="portrait" horizontalDpi="90" verticalDpi="9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0"/>
  <sheetViews>
    <sheetView workbookViewId="0">
      <selection activeCell="A2" sqref="A2"/>
    </sheetView>
  </sheetViews>
  <sheetFormatPr defaultColWidth="0" defaultRowHeight="15" customHeight="1" zeroHeight="1" x14ac:dyDescent="0.25"/>
  <cols>
    <col min="1" max="10" width="9.140625" style="78" customWidth="1"/>
    <col min="11" max="19" width="9.140625" style="78" hidden="1" customWidth="1"/>
    <col min="20" max="16384" width="9.140625" style="78" hidden="1"/>
  </cols>
  <sheetData>
    <row r="1" spans="1:2" s="5" customFormat="1" ht="15.75" x14ac:dyDescent="0.25">
      <c r="A1" s="10" t="s">
        <v>453</v>
      </c>
      <c r="B1" s="10"/>
    </row>
    <row r="2" spans="1:2" s="5" customFormat="1" ht="15.75" x14ac:dyDescent="0.25">
      <c r="A2" s="189" t="s">
        <v>394</v>
      </c>
      <c r="B2" s="10"/>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spans="1:7" x14ac:dyDescent="0.25"/>
    <row r="18" spans="1:7" x14ac:dyDescent="0.25"/>
    <row r="19" spans="1:7" x14ac:dyDescent="0.25"/>
    <row r="20" spans="1:7" x14ac:dyDescent="0.25"/>
    <row r="21" spans="1:7" ht="15.75" x14ac:dyDescent="0.25">
      <c r="A21" s="11" t="s">
        <v>0</v>
      </c>
      <c r="B21" s="39"/>
      <c r="C21" s="39"/>
      <c r="D21" s="39"/>
      <c r="E21" s="39"/>
      <c r="F21" s="39"/>
      <c r="G21" s="39"/>
    </row>
    <row r="22" spans="1:7" x14ac:dyDescent="0.25">
      <c r="A22" s="77"/>
      <c r="B22" s="40"/>
      <c r="C22" s="76"/>
      <c r="D22" s="77"/>
      <c r="E22" s="76"/>
      <c r="F22" s="77"/>
      <c r="G22" s="76"/>
    </row>
    <row r="23" spans="1:7" x14ac:dyDescent="0.25">
      <c r="A23" s="77"/>
      <c r="B23" s="77"/>
      <c r="C23" s="77"/>
      <c r="D23" s="77"/>
      <c r="E23" s="77"/>
      <c r="F23" s="77"/>
      <c r="G23" s="77"/>
    </row>
    <row r="24" spans="1:7" hidden="1" x14ac:dyDescent="0.25">
      <c r="A24" s="77"/>
      <c r="B24" s="77"/>
      <c r="C24" s="77"/>
      <c r="D24" s="77"/>
      <c r="E24" s="77"/>
      <c r="F24" s="77"/>
      <c r="G24" s="77"/>
    </row>
    <row r="25" spans="1:7" hidden="1" x14ac:dyDescent="0.25">
      <c r="A25" s="77"/>
      <c r="B25" s="77"/>
      <c r="C25" s="77"/>
      <c r="D25" s="77"/>
      <c r="E25" s="77"/>
      <c r="F25" s="77"/>
      <c r="G25" s="77"/>
    </row>
    <row r="26" spans="1:7" hidden="1" x14ac:dyDescent="0.25">
      <c r="B26" s="41"/>
      <c r="C26" s="41"/>
      <c r="D26" s="41"/>
      <c r="E26" s="41"/>
      <c r="F26" s="41"/>
      <c r="G26" s="41"/>
    </row>
    <row r="27" spans="1:7" hidden="1" x14ac:dyDescent="0.25">
      <c r="A27" s="41"/>
      <c r="B27" s="41"/>
      <c r="C27" s="41"/>
      <c r="D27" s="41"/>
      <c r="E27" s="41"/>
      <c r="F27" s="41"/>
      <c r="G27" s="41"/>
    </row>
    <row r="28" spans="1:7" hidden="1" x14ac:dyDescent="0.25">
      <c r="A28" s="42"/>
      <c r="B28" s="41"/>
      <c r="C28" s="41"/>
      <c r="D28" s="41"/>
      <c r="E28" s="41"/>
      <c r="F28" s="41"/>
      <c r="G28" s="41"/>
    </row>
    <row r="29" spans="1:7" hidden="1" x14ac:dyDescent="0.25"/>
    <row r="30" spans="1:7" hidden="1" x14ac:dyDescent="0.25"/>
  </sheetData>
  <hyperlinks>
    <hyperlink ref="A21" location="Contents!A1" display="Back to contents" xr:uid="{00000000-0004-0000-0D00-000000000000}"/>
  </hyperlinks>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73"/>
  <sheetViews>
    <sheetView workbookViewId="0"/>
  </sheetViews>
  <sheetFormatPr defaultColWidth="0" defaultRowHeight="15" customHeight="1" zeroHeight="1" x14ac:dyDescent="0.25"/>
  <cols>
    <col min="1" max="14" width="9.140625" style="29" customWidth="1"/>
    <col min="15" max="19" width="9.140625" style="29" hidden="1" customWidth="1"/>
    <col min="20" max="16384" width="9.140625" style="29" hidden="1"/>
  </cols>
  <sheetData>
    <row r="1" spans="1:18" s="5" customFormat="1" ht="15.75" x14ac:dyDescent="0.25">
      <c r="A1" s="10" t="s">
        <v>454</v>
      </c>
      <c r="B1" s="10"/>
    </row>
    <row r="2" spans="1:18" s="5" customFormat="1" ht="15.75" x14ac:dyDescent="0.25">
      <c r="A2" s="189" t="s">
        <v>692</v>
      </c>
      <c r="B2" s="10"/>
      <c r="N2" s="11"/>
    </row>
    <row r="3" spans="1:18" ht="15" customHeight="1" x14ac:dyDescent="0.25"/>
    <row r="4" spans="1:18" x14ac:dyDescent="0.25">
      <c r="R4" s="54"/>
    </row>
    <row r="5" spans="1:18" x14ac:dyDescent="0.25">
      <c r="R5" s="54"/>
    </row>
    <row r="6" spans="1:18" x14ac:dyDescent="0.25">
      <c r="R6" s="54"/>
    </row>
    <row r="7" spans="1:18" ht="15" customHeight="1" x14ac:dyDescent="0.25">
      <c r="C7" s="93" t="e">
        <f>"20-54 
("&amp;ROUND(#REF!,0)&amp;" vs. "&amp;#REF!&amp;")"</f>
        <v>#REF!</v>
      </c>
      <c r="D7" s="29" t="e">
        <f>#REF!</f>
        <v>#REF!</v>
      </c>
      <c r="R7" s="54"/>
    </row>
    <row r="8" spans="1:18" ht="15" customHeight="1" x14ac:dyDescent="0.25">
      <c r="C8" s="93" t="e">
        <f>"55-64 
("&amp;ROUND(#REF!,0)&amp;" vs. "&amp;#REF!&amp;")"</f>
        <v>#REF!</v>
      </c>
      <c r="D8" s="29" t="e">
        <f>D7</f>
        <v>#REF!</v>
      </c>
      <c r="R8" s="54"/>
    </row>
    <row r="9" spans="1:18" ht="15" customHeight="1" x14ac:dyDescent="0.25">
      <c r="C9" s="93" t="e">
        <f>"65-74 
("&amp;ROUND(#REF!,0)&amp;" vs. "&amp;#REF!&amp;")"</f>
        <v>#REF!</v>
      </c>
      <c r="D9" s="78" t="e">
        <f>D8</f>
        <v>#REF!</v>
      </c>
      <c r="R9" s="54"/>
    </row>
    <row r="10" spans="1:18" ht="15" customHeight="1" x14ac:dyDescent="0.25">
      <c r="C10" s="93" t="e">
        <f>"75-84 
("&amp;ROUND(#REF!,0)&amp;" vs. "&amp;#REF!&amp;")"</f>
        <v>#REF!</v>
      </c>
      <c r="D10" s="78" t="e">
        <f>D9</f>
        <v>#REF!</v>
      </c>
      <c r="R10" s="54"/>
    </row>
    <row r="11" spans="1:18" ht="15" customHeight="1" x14ac:dyDescent="0.25">
      <c r="C11" s="93" t="e">
        <f>"85+ 
("&amp;ROUND(#REF!,0)&amp;" vs. "&amp;#REF!&amp;")"</f>
        <v>#REF!</v>
      </c>
      <c r="D11" s="78" t="e">
        <f>D10</f>
        <v>#REF!</v>
      </c>
      <c r="R11" s="54"/>
    </row>
    <row r="12" spans="1:18" x14ac:dyDescent="0.25">
      <c r="R12" s="54"/>
    </row>
    <row r="13" spans="1:18" x14ac:dyDescent="0.25">
      <c r="R13" s="54"/>
    </row>
    <row r="14" spans="1:18" x14ac:dyDescent="0.25">
      <c r="R14" s="54"/>
    </row>
    <row r="15" spans="1:18" x14ac:dyDescent="0.25">
      <c r="R15" s="54"/>
    </row>
    <row r="16" spans="1:18" ht="15" customHeight="1" x14ac:dyDescent="0.25"/>
    <row r="17" spans="1:18" ht="15" customHeight="1" x14ac:dyDescent="0.25"/>
    <row r="18" spans="1:18" ht="15" customHeight="1" x14ac:dyDescent="0.25"/>
    <row r="19" spans="1:18" ht="15" customHeight="1" x14ac:dyDescent="0.25"/>
    <row r="20" spans="1:18" ht="15" customHeight="1" x14ac:dyDescent="0.25"/>
    <row r="21" spans="1:18" ht="15" customHeight="1" x14ac:dyDescent="0.25"/>
    <row r="22" spans="1:18" ht="15.75" x14ac:dyDescent="0.25">
      <c r="A22" s="38"/>
      <c r="B22" s="39"/>
      <c r="C22" s="39"/>
      <c r="D22" s="39"/>
      <c r="E22" s="39"/>
      <c r="F22" s="39"/>
      <c r="G22" s="39"/>
    </row>
    <row r="23" spans="1:18" x14ac:dyDescent="0.25">
      <c r="A23" s="28"/>
      <c r="B23" s="40"/>
      <c r="C23" s="27"/>
      <c r="D23" s="28"/>
      <c r="E23" s="27"/>
      <c r="F23" s="28"/>
      <c r="G23" s="27"/>
    </row>
    <row r="24" spans="1:18" x14ac:dyDescent="0.25">
      <c r="A24" s="28"/>
      <c r="B24" s="28"/>
      <c r="C24" s="28"/>
      <c r="D24" s="28"/>
      <c r="E24" s="28"/>
      <c r="F24" s="28"/>
      <c r="G24" s="28"/>
    </row>
    <row r="25" spans="1:18" x14ac:dyDescent="0.25">
      <c r="A25" s="28"/>
      <c r="B25" s="28"/>
      <c r="C25" s="28"/>
      <c r="D25" s="28"/>
      <c r="E25" s="28"/>
      <c r="F25" s="28"/>
      <c r="G25" s="28"/>
      <c r="R25" s="54"/>
    </row>
    <row r="26" spans="1:18" x14ac:dyDescent="0.25">
      <c r="A26" s="28"/>
      <c r="B26" s="28"/>
      <c r="C26" s="28"/>
      <c r="D26" s="28"/>
      <c r="E26" s="28"/>
      <c r="F26" s="28"/>
      <c r="G26" s="28"/>
    </row>
    <row r="27" spans="1:18" x14ac:dyDescent="0.25">
      <c r="B27" s="41"/>
      <c r="C27" s="41"/>
      <c r="D27" s="41"/>
      <c r="E27" s="41"/>
      <c r="F27" s="41"/>
      <c r="G27" s="41"/>
    </row>
    <row r="28" spans="1:18" x14ac:dyDescent="0.25">
      <c r="B28" s="41"/>
      <c r="C28" s="41"/>
      <c r="D28" s="41"/>
      <c r="E28" s="41"/>
      <c r="F28" s="41"/>
      <c r="G28" s="41"/>
    </row>
    <row r="29" spans="1:18" x14ac:dyDescent="0.25">
      <c r="B29" s="41"/>
      <c r="C29" s="41"/>
      <c r="D29" s="41"/>
      <c r="E29" s="41"/>
      <c r="F29" s="41"/>
      <c r="G29" s="41"/>
    </row>
    <row r="30" spans="1:18" ht="15" customHeight="1" x14ac:dyDescent="0.25"/>
    <row r="31" spans="1:18" ht="15" customHeight="1" x14ac:dyDescent="0.25"/>
    <row r="32" spans="1:18" ht="15" customHeight="1" x14ac:dyDescent="0.25"/>
    <row r="33" s="29" customFormat="1" ht="15" customHeight="1" x14ac:dyDescent="0.25"/>
    <row r="34" s="29" customFormat="1" ht="15" customHeight="1" x14ac:dyDescent="0.25"/>
    <row r="35" s="29" customFormat="1" ht="15" customHeight="1" x14ac:dyDescent="0.25"/>
    <row r="36" s="29" customFormat="1" ht="15" customHeight="1" x14ac:dyDescent="0.25"/>
    <row r="37" s="29" customFormat="1" ht="15" customHeight="1" x14ac:dyDescent="0.25"/>
    <row r="38" s="29" customFormat="1" ht="15" customHeight="1" x14ac:dyDescent="0.25"/>
    <row r="39" s="29" customFormat="1" ht="15" customHeight="1" x14ac:dyDescent="0.25"/>
    <row r="40" s="29" customFormat="1" ht="15" customHeight="1" x14ac:dyDescent="0.25"/>
    <row r="41" s="29" customFormat="1" ht="15" customHeight="1" x14ac:dyDescent="0.25"/>
    <row r="42" s="29" customFormat="1" ht="15" customHeight="1" x14ac:dyDescent="0.25"/>
    <row r="43" s="29" customFormat="1" ht="15" customHeight="1" x14ac:dyDescent="0.25"/>
    <row r="44" s="29" customFormat="1" ht="15" customHeight="1" x14ac:dyDescent="0.25"/>
    <row r="45" s="29" customFormat="1" ht="15" customHeight="1" x14ac:dyDescent="0.25"/>
    <row r="46" s="29" customFormat="1" ht="15" customHeight="1" x14ac:dyDescent="0.25"/>
    <row r="47" s="29" customFormat="1" ht="15" customHeight="1" x14ac:dyDescent="0.25"/>
    <row r="48" s="29" customFormat="1" ht="15" customHeight="1" x14ac:dyDescent="0.25"/>
    <row r="49" s="29" customFormat="1" ht="15" customHeight="1" x14ac:dyDescent="0.25"/>
    <row r="50" s="29" customFormat="1" ht="15" customHeight="1" x14ac:dyDescent="0.25"/>
    <row r="51" s="29" customFormat="1" ht="15" customHeight="1" x14ac:dyDescent="0.25"/>
    <row r="52" s="29" customFormat="1" ht="15" customHeight="1" x14ac:dyDescent="0.25"/>
    <row r="53" s="29" customFormat="1" ht="15" customHeight="1" x14ac:dyDescent="0.25"/>
    <row r="54" s="29" customFormat="1" ht="15" customHeight="1" x14ac:dyDescent="0.25"/>
    <row r="55" s="29" customFormat="1" ht="15" customHeight="1" x14ac:dyDescent="0.25"/>
    <row r="56" s="29" customFormat="1" ht="15" customHeight="1" x14ac:dyDescent="0.25"/>
    <row r="57" s="29" customFormat="1" ht="15" customHeight="1" x14ac:dyDescent="0.25"/>
    <row r="58" s="29" customFormat="1" ht="15" customHeight="1" x14ac:dyDescent="0.25"/>
    <row r="59" s="29" customFormat="1" ht="15" customHeight="1" x14ac:dyDescent="0.25"/>
    <row r="60" s="29" customFormat="1" ht="15" customHeight="1" x14ac:dyDescent="0.25"/>
    <row r="61" s="29" customFormat="1" ht="15" customHeight="1" x14ac:dyDescent="0.25"/>
    <row r="62" s="29" customFormat="1" ht="15" customHeight="1" x14ac:dyDescent="0.25"/>
    <row r="63" s="29" customFormat="1" ht="15" customHeight="1" x14ac:dyDescent="0.25"/>
    <row r="64" s="29" customFormat="1" ht="15" customHeight="1" x14ac:dyDescent="0.25"/>
    <row r="65" spans="1:1" ht="15" customHeight="1" x14ac:dyDescent="0.25"/>
    <row r="66" spans="1:1" ht="15" customHeight="1" x14ac:dyDescent="0.25"/>
    <row r="67" spans="1:1" ht="15" customHeight="1" x14ac:dyDescent="0.25"/>
    <row r="68" spans="1:1" ht="15" customHeight="1" x14ac:dyDescent="0.25"/>
    <row r="69" spans="1:1" ht="15" customHeight="1" x14ac:dyDescent="0.25"/>
    <row r="70" spans="1:1" ht="15" customHeight="1" x14ac:dyDescent="0.25"/>
    <row r="71" spans="1:1" ht="15" customHeight="1" x14ac:dyDescent="0.25">
      <c r="A71" s="11" t="s">
        <v>0</v>
      </c>
    </row>
    <row r="72" spans="1:1" ht="15" customHeight="1" x14ac:dyDescent="0.25"/>
    <row r="73" spans="1:1" ht="15" customHeight="1" x14ac:dyDescent="0.25"/>
  </sheetData>
  <hyperlinks>
    <hyperlink ref="A71" location="Contents!A1" display="Back to contents" xr:uid="{00000000-0004-0000-0E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DB4E2"/>
  </sheetPr>
  <dimension ref="A1:N46"/>
  <sheetViews>
    <sheetView workbookViewId="0"/>
  </sheetViews>
  <sheetFormatPr defaultColWidth="0" defaultRowHeight="15.75" customHeight="1" zeroHeight="1" x14ac:dyDescent="0.25"/>
  <cols>
    <col min="1" max="1" width="39.7109375" style="71" customWidth="1"/>
    <col min="2" max="2" width="13.7109375" style="67" customWidth="1"/>
    <col min="3" max="3" width="12.140625" style="67" customWidth="1"/>
    <col min="4" max="8" width="12.140625" style="69" customWidth="1"/>
    <col min="9" max="9" width="9.28515625" style="69" customWidth="1"/>
    <col min="10" max="16384" width="9.28515625" style="69" hidden="1"/>
  </cols>
  <sheetData>
    <row r="1" spans="1:14" s="71" customFormat="1" x14ac:dyDescent="0.25">
      <c r="A1" s="70" t="s">
        <v>438</v>
      </c>
      <c r="J1" s="69"/>
    </row>
    <row r="2" spans="1:14" ht="11.25" customHeight="1" x14ac:dyDescent="0.2">
      <c r="A2" s="189" t="s">
        <v>393</v>
      </c>
      <c r="F2" s="59"/>
    </row>
    <row r="3" spans="1:14" s="71" customFormat="1" x14ac:dyDescent="0.25">
      <c r="A3" s="143" t="s">
        <v>360</v>
      </c>
      <c r="B3" s="128" t="s">
        <v>361</v>
      </c>
      <c r="C3" s="171" t="s">
        <v>46</v>
      </c>
      <c r="D3" s="172" t="s">
        <v>47</v>
      </c>
      <c r="E3" s="172" t="s">
        <v>245</v>
      </c>
      <c r="F3" s="172" t="s">
        <v>388</v>
      </c>
      <c r="G3" s="172" t="s">
        <v>246</v>
      </c>
      <c r="H3" s="173" t="s">
        <v>398</v>
      </c>
      <c r="J3" s="69"/>
    </row>
    <row r="4" spans="1:14" ht="12.75" x14ac:dyDescent="0.2">
      <c r="A4" s="123" t="s">
        <v>36</v>
      </c>
      <c r="B4" s="126" t="s">
        <v>461</v>
      </c>
      <c r="C4" s="133">
        <v>80.600000000000023</v>
      </c>
      <c r="D4" s="133">
        <v>474.59999999999997</v>
      </c>
      <c r="E4" s="133">
        <v>1403.4</v>
      </c>
      <c r="F4" s="133">
        <v>-51.199999999999996</v>
      </c>
      <c r="G4" s="133">
        <v>1.8000000000000007</v>
      </c>
      <c r="H4" s="134">
        <v>1909.1999999999998</v>
      </c>
    </row>
    <row r="5" spans="1:14" ht="12.75" x14ac:dyDescent="0.2">
      <c r="A5" s="124" t="s">
        <v>36</v>
      </c>
      <c r="B5" s="127" t="s">
        <v>462</v>
      </c>
      <c r="C5" s="133">
        <v>561.20000000000005</v>
      </c>
      <c r="D5" s="133">
        <v>-293.99999999999989</v>
      </c>
      <c r="E5" s="133">
        <v>1341.2</v>
      </c>
      <c r="F5" s="133">
        <v>-100.00000000000001</v>
      </c>
      <c r="G5" s="133">
        <v>18</v>
      </c>
      <c r="H5" s="134">
        <v>1526.4</v>
      </c>
    </row>
    <row r="6" spans="1:14" ht="12.75" x14ac:dyDescent="0.2">
      <c r="A6" s="124" t="s">
        <v>36</v>
      </c>
      <c r="B6" s="127" t="s">
        <v>458</v>
      </c>
      <c r="C6" s="133">
        <v>414.40000000000009</v>
      </c>
      <c r="D6" s="133">
        <v>-102.79999999999998</v>
      </c>
      <c r="E6" s="133">
        <v>431.79999999999995</v>
      </c>
      <c r="F6" s="133">
        <v>-72.399999999999977</v>
      </c>
      <c r="G6" s="133">
        <v>-31.4</v>
      </c>
      <c r="H6" s="134">
        <v>639.6</v>
      </c>
    </row>
    <row r="7" spans="1:14" ht="12.75" x14ac:dyDescent="0.2">
      <c r="A7" s="144" t="s">
        <v>36</v>
      </c>
      <c r="B7" s="145" t="s">
        <v>439</v>
      </c>
      <c r="C7" s="150">
        <v>1056.2000000000003</v>
      </c>
      <c r="D7" s="150">
        <v>77.800000000000097</v>
      </c>
      <c r="E7" s="150">
        <v>3176.4000000000005</v>
      </c>
      <c r="F7" s="150">
        <v>-223.6</v>
      </c>
      <c r="G7" s="150">
        <v>-11.599999999999998</v>
      </c>
      <c r="H7" s="175">
        <v>4075.2</v>
      </c>
    </row>
    <row r="8" spans="1:14" ht="12.75" x14ac:dyDescent="0.2">
      <c r="A8" s="123" t="s">
        <v>311</v>
      </c>
      <c r="B8" s="126" t="s">
        <v>461</v>
      </c>
      <c r="C8" s="137">
        <v>1157</v>
      </c>
      <c r="D8" s="137">
        <v>613</v>
      </c>
      <c r="E8" s="137">
        <v>120</v>
      </c>
      <c r="F8" s="137">
        <v>9</v>
      </c>
      <c r="G8" s="137">
        <v>8</v>
      </c>
      <c r="H8" s="138">
        <v>1907</v>
      </c>
    </row>
    <row r="9" spans="1:14" ht="12.75" x14ac:dyDescent="0.2">
      <c r="A9" s="124" t="s">
        <v>311</v>
      </c>
      <c r="B9" s="127" t="s">
        <v>462</v>
      </c>
      <c r="C9" s="139">
        <v>1667</v>
      </c>
      <c r="D9" s="139">
        <v>259</v>
      </c>
      <c r="E9" s="139">
        <v>205</v>
      </c>
      <c r="F9" s="139">
        <v>7</v>
      </c>
      <c r="G9" s="139">
        <v>9</v>
      </c>
      <c r="H9" s="140">
        <v>2147</v>
      </c>
    </row>
    <row r="10" spans="1:14" ht="12.75" x14ac:dyDescent="0.2">
      <c r="A10" s="124" t="s">
        <v>311</v>
      </c>
      <c r="B10" s="127" t="s">
        <v>458</v>
      </c>
      <c r="C10" s="139">
        <v>712</v>
      </c>
      <c r="D10" s="139">
        <v>169</v>
      </c>
      <c r="E10" s="139">
        <v>113</v>
      </c>
      <c r="F10" s="139">
        <v>9</v>
      </c>
      <c r="G10" s="139">
        <v>3</v>
      </c>
      <c r="H10" s="140">
        <v>1006</v>
      </c>
    </row>
    <row r="11" spans="1:14" ht="12.75" x14ac:dyDescent="0.2">
      <c r="A11" s="147" t="s">
        <v>311</v>
      </c>
      <c r="B11" s="145" t="s">
        <v>439</v>
      </c>
      <c r="C11" s="149">
        <v>3536</v>
      </c>
      <c r="D11" s="149">
        <v>1041</v>
      </c>
      <c r="E11" s="149">
        <v>438</v>
      </c>
      <c r="F11" s="149">
        <v>25</v>
      </c>
      <c r="G11" s="149">
        <v>20</v>
      </c>
      <c r="H11" s="176">
        <v>5060</v>
      </c>
    </row>
    <row r="12" spans="1:14" s="71" customFormat="1" ht="15.75" customHeight="1" x14ac:dyDescent="0.25">
      <c r="A12" s="125" t="s">
        <v>359</v>
      </c>
      <c r="B12" s="126" t="s">
        <v>461</v>
      </c>
      <c r="C12" s="133">
        <v>6023.8</v>
      </c>
      <c r="D12" s="133">
        <v>2456.7999999999997</v>
      </c>
      <c r="E12" s="133">
        <v>3496.8</v>
      </c>
      <c r="F12" s="133">
        <v>439.2</v>
      </c>
      <c r="G12" s="133">
        <v>360.6</v>
      </c>
      <c r="H12" s="134">
        <v>12777.2</v>
      </c>
      <c r="I12" s="69"/>
      <c r="J12" s="69"/>
      <c r="K12" s="69"/>
      <c r="L12" s="69"/>
      <c r="M12" s="69"/>
      <c r="N12" s="69"/>
    </row>
    <row r="13" spans="1:14" s="71" customFormat="1" ht="15.75" customHeight="1" x14ac:dyDescent="0.25">
      <c r="A13" s="124" t="s">
        <v>359</v>
      </c>
      <c r="B13" s="127" t="s">
        <v>462</v>
      </c>
      <c r="C13" s="133">
        <v>7467.4000000000005</v>
      </c>
      <c r="D13" s="133">
        <v>3138.4</v>
      </c>
      <c r="E13" s="133">
        <v>4610.3999999999996</v>
      </c>
      <c r="F13" s="133">
        <v>512.6</v>
      </c>
      <c r="G13" s="133">
        <v>429.4</v>
      </c>
      <c r="H13" s="134">
        <v>16158.2</v>
      </c>
      <c r="I13" s="69"/>
      <c r="K13" s="69"/>
      <c r="L13" s="69"/>
      <c r="M13" s="69"/>
      <c r="N13" s="69"/>
    </row>
    <row r="14" spans="1:14" s="71" customFormat="1" ht="15.75" customHeight="1" x14ac:dyDescent="0.25">
      <c r="A14" s="124" t="s">
        <v>359</v>
      </c>
      <c r="B14" s="127" t="s">
        <v>458</v>
      </c>
      <c r="C14" s="133">
        <v>7591.5999999999995</v>
      </c>
      <c r="D14" s="133">
        <v>3093.8</v>
      </c>
      <c r="E14" s="133">
        <v>4953</v>
      </c>
      <c r="F14" s="133">
        <v>492.8</v>
      </c>
      <c r="G14" s="133">
        <v>423.80000000000007</v>
      </c>
      <c r="H14" s="134">
        <v>16555</v>
      </c>
      <c r="I14" s="69"/>
      <c r="J14" s="69"/>
      <c r="K14" s="69"/>
      <c r="L14" s="69"/>
      <c r="M14" s="69"/>
      <c r="N14" s="69"/>
    </row>
    <row r="15" spans="1:14" s="71" customFormat="1" ht="15.75" customHeight="1" x14ac:dyDescent="0.25">
      <c r="A15" s="147" t="s">
        <v>359</v>
      </c>
      <c r="B15" s="145" t="s">
        <v>439</v>
      </c>
      <c r="C15" s="150">
        <f t="shared" ref="C15:F15" si="0">SUM(C12:C14)</f>
        <v>21082.799999999999</v>
      </c>
      <c r="D15" s="150">
        <f t="shared" si="0"/>
        <v>8689</v>
      </c>
      <c r="E15" s="150">
        <f t="shared" si="0"/>
        <v>13060.2</v>
      </c>
      <c r="F15" s="150">
        <f t="shared" si="0"/>
        <v>1444.6</v>
      </c>
      <c r="G15" s="150">
        <f>SUM(G12:G14)</f>
        <v>1213.8000000000002</v>
      </c>
      <c r="H15" s="175">
        <v>45490.400000000001</v>
      </c>
      <c r="I15" s="69"/>
      <c r="J15" s="69"/>
      <c r="K15" s="69"/>
      <c r="L15" s="69"/>
      <c r="M15" s="69"/>
      <c r="N15" s="69"/>
    </row>
    <row r="16" spans="1:14" s="71" customFormat="1" ht="15.75" customHeight="1" x14ac:dyDescent="0.25">
      <c r="A16" s="124" t="s">
        <v>331</v>
      </c>
      <c r="B16" s="126" t="s">
        <v>461</v>
      </c>
      <c r="C16" s="122">
        <f t="shared" ref="C16:H19" si="1">C4/C12</f>
        <v>1.3380258308708792E-2</v>
      </c>
      <c r="D16" s="122">
        <f t="shared" si="1"/>
        <v>0.19317811787691305</v>
      </c>
      <c r="E16" s="122">
        <f t="shared" si="1"/>
        <v>0.40133836650652027</v>
      </c>
      <c r="F16" s="122">
        <f t="shared" si="1"/>
        <v>-0.11657559198542805</v>
      </c>
      <c r="G16" s="122">
        <f>G4/G12</f>
        <v>4.9916805324459251E-3</v>
      </c>
      <c r="H16" s="129">
        <f t="shared" si="1"/>
        <v>0.1494224086654353</v>
      </c>
      <c r="I16" s="69"/>
      <c r="J16" s="69"/>
      <c r="K16" s="69"/>
      <c r="L16" s="69"/>
      <c r="M16" s="69"/>
      <c r="N16" s="69"/>
    </row>
    <row r="17" spans="1:14" s="71" customFormat="1" ht="15.75" customHeight="1" x14ac:dyDescent="0.25">
      <c r="A17" s="124" t="s">
        <v>331</v>
      </c>
      <c r="B17" s="127" t="s">
        <v>462</v>
      </c>
      <c r="C17" s="122">
        <f t="shared" si="1"/>
        <v>7.5153333154779442E-2</v>
      </c>
      <c r="D17" s="122">
        <f t="shared" si="1"/>
        <v>-9.367830741779247E-2</v>
      </c>
      <c r="E17" s="122">
        <f t="shared" si="1"/>
        <v>0.29090751344785704</v>
      </c>
      <c r="F17" s="122">
        <f t="shared" si="1"/>
        <v>-0.19508388607101054</v>
      </c>
      <c r="G17" s="122">
        <f>G5/G13</f>
        <v>4.1918956683744762E-2</v>
      </c>
      <c r="H17" s="129">
        <f t="shared" si="1"/>
        <v>9.4465967743931872E-2</v>
      </c>
      <c r="I17" s="69"/>
      <c r="J17" s="69"/>
      <c r="K17" s="69"/>
      <c r="L17" s="69"/>
      <c r="M17" s="69"/>
      <c r="N17" s="69"/>
    </row>
    <row r="18" spans="1:14" s="71" customFormat="1" ht="15.75" customHeight="1" x14ac:dyDescent="0.25">
      <c r="A18" s="124" t="s">
        <v>331</v>
      </c>
      <c r="B18" s="127" t="s">
        <v>458</v>
      </c>
      <c r="C18" s="122">
        <f t="shared" si="1"/>
        <v>5.4586648400864128E-2</v>
      </c>
      <c r="D18" s="122">
        <f t="shared" si="1"/>
        <v>-3.3227745814209057E-2</v>
      </c>
      <c r="E18" s="122">
        <f t="shared" si="1"/>
        <v>8.7179487179487175E-2</v>
      </c>
      <c r="F18" s="122">
        <f t="shared" si="1"/>
        <v>-0.14691558441558436</v>
      </c>
      <c r="G18" s="122">
        <f>G6/G14</f>
        <v>-7.4091552619159964E-2</v>
      </c>
      <c r="H18" s="129">
        <f t="shared" si="1"/>
        <v>3.8634853518574451E-2</v>
      </c>
      <c r="I18" s="69"/>
      <c r="J18" s="69"/>
      <c r="K18" s="69"/>
      <c r="L18" s="69"/>
      <c r="M18" s="69"/>
      <c r="N18" s="69"/>
    </row>
    <row r="19" spans="1:14" s="71" customFormat="1" ht="15.75" customHeight="1" x14ac:dyDescent="0.25">
      <c r="A19" s="147" t="s">
        <v>331</v>
      </c>
      <c r="B19" s="148" t="s">
        <v>439</v>
      </c>
      <c r="C19" s="151">
        <f t="shared" si="1"/>
        <v>5.0097709981596385E-2</v>
      </c>
      <c r="D19" s="151">
        <f t="shared" si="1"/>
        <v>8.9538496950166985E-3</v>
      </c>
      <c r="E19" s="151">
        <f t="shared" si="1"/>
        <v>0.24321220195709103</v>
      </c>
      <c r="F19" s="151">
        <f t="shared" si="1"/>
        <v>-0.15478333102588954</v>
      </c>
      <c r="G19" s="151">
        <f>G7/G15</f>
        <v>-9.5567638820233947E-3</v>
      </c>
      <c r="H19" s="130">
        <f t="shared" si="1"/>
        <v>8.9583736348768081E-2</v>
      </c>
      <c r="I19" s="69"/>
      <c r="J19" s="69"/>
      <c r="K19" s="69"/>
      <c r="L19" s="69"/>
      <c r="M19" s="69"/>
      <c r="N19" s="69"/>
    </row>
    <row r="20" spans="1:14" s="71" customFormat="1" ht="15.75" customHeight="1" x14ac:dyDescent="0.25">
      <c r="A20" s="74" t="s">
        <v>16</v>
      </c>
      <c r="B20" s="67"/>
      <c r="C20" s="67"/>
      <c r="D20" s="67"/>
      <c r="E20" s="67"/>
      <c r="F20" s="67"/>
      <c r="G20" s="67"/>
      <c r="H20" s="67"/>
      <c r="I20" s="69"/>
      <c r="J20" s="69"/>
      <c r="K20" s="69"/>
      <c r="L20" s="69"/>
      <c r="M20" s="69"/>
      <c r="N20" s="69"/>
    </row>
    <row r="21" spans="1:14" s="71" customFormat="1" ht="15.75" customHeight="1" x14ac:dyDescent="0.25">
      <c r="A21" s="68" t="s">
        <v>0</v>
      </c>
      <c r="B21" s="67"/>
      <c r="E21" s="69"/>
      <c r="F21" s="69"/>
      <c r="G21" s="69"/>
      <c r="H21" s="67"/>
      <c r="I21" s="69"/>
      <c r="J21" s="69"/>
      <c r="K21" s="69"/>
      <c r="L21" s="69"/>
      <c r="M21" s="69"/>
      <c r="N21" s="69"/>
    </row>
    <row r="22" spans="1:14" s="71" customFormat="1" ht="15.75" customHeight="1" x14ac:dyDescent="0.25">
      <c r="B22" s="67"/>
      <c r="E22" s="69"/>
      <c r="F22" s="69"/>
      <c r="G22" s="69"/>
      <c r="H22" s="69"/>
      <c r="I22" s="69"/>
      <c r="J22" s="69"/>
      <c r="K22" s="69"/>
      <c r="L22" s="69"/>
      <c r="M22" s="69"/>
      <c r="N22" s="69"/>
    </row>
    <row r="23" spans="1:14" s="71" customFormat="1" ht="15.75" customHeight="1" x14ac:dyDescent="0.25">
      <c r="B23" s="67"/>
      <c r="E23" s="69"/>
      <c r="F23" s="69"/>
      <c r="G23" s="69"/>
      <c r="H23" s="69"/>
      <c r="I23" s="69"/>
      <c r="J23" s="69"/>
      <c r="K23" s="69"/>
      <c r="L23" s="69"/>
      <c r="M23" s="69"/>
      <c r="N23" s="69"/>
    </row>
    <row r="24" spans="1:14" s="71" customFormat="1" ht="15.75" hidden="1" customHeight="1" x14ac:dyDescent="0.25">
      <c r="B24" s="67"/>
      <c r="E24" s="69"/>
      <c r="F24" s="69"/>
      <c r="G24" s="69"/>
      <c r="H24" s="69"/>
      <c r="I24" s="69"/>
      <c r="J24" s="69"/>
      <c r="K24" s="69"/>
      <c r="L24" s="69"/>
      <c r="M24" s="69"/>
      <c r="N24" s="69"/>
    </row>
    <row r="25" spans="1:14" s="71" customFormat="1" ht="15.75" hidden="1" customHeight="1" x14ac:dyDescent="0.25">
      <c r="B25" s="67"/>
      <c r="E25" s="69"/>
      <c r="F25" s="69"/>
      <c r="G25" s="69"/>
      <c r="H25" s="69"/>
      <c r="I25" s="69"/>
      <c r="J25" s="69"/>
      <c r="K25" s="69"/>
      <c r="L25" s="69"/>
      <c r="M25" s="69"/>
      <c r="N25" s="69"/>
    </row>
    <row r="26" spans="1:14" s="71" customFormat="1" ht="15.75" hidden="1" customHeight="1" x14ac:dyDescent="0.25">
      <c r="B26" s="67"/>
      <c r="E26" s="69"/>
      <c r="F26" s="69"/>
      <c r="G26" s="69"/>
      <c r="H26" s="69"/>
      <c r="I26" s="69"/>
      <c r="J26" s="69"/>
      <c r="K26" s="69"/>
      <c r="L26" s="69"/>
      <c r="M26" s="69"/>
      <c r="N26" s="69"/>
    </row>
    <row r="27" spans="1:14" s="71" customFormat="1" ht="15.75" hidden="1" customHeight="1" x14ac:dyDescent="0.25">
      <c r="B27" s="67"/>
      <c r="E27" s="69"/>
      <c r="F27" s="69"/>
      <c r="G27" s="69"/>
      <c r="H27" s="69"/>
      <c r="I27" s="69"/>
      <c r="J27" s="69"/>
      <c r="K27" s="69"/>
      <c r="L27" s="69"/>
      <c r="M27" s="69"/>
      <c r="N27" s="69"/>
    </row>
    <row r="28" spans="1:14" s="71" customFormat="1" ht="15.75" hidden="1" customHeight="1" x14ac:dyDescent="0.25">
      <c r="B28" s="67"/>
      <c r="E28" s="69"/>
      <c r="F28" s="69"/>
      <c r="G28" s="69"/>
      <c r="H28" s="69"/>
      <c r="I28" s="69"/>
      <c r="J28" s="69"/>
      <c r="K28" s="69"/>
      <c r="L28" s="69"/>
      <c r="M28" s="69"/>
      <c r="N28" s="69"/>
    </row>
    <row r="29" spans="1:14" s="71" customFormat="1" ht="15.75" hidden="1" customHeight="1" x14ac:dyDescent="0.25">
      <c r="B29" s="67"/>
      <c r="E29" s="69"/>
      <c r="F29" s="69"/>
      <c r="G29" s="69"/>
      <c r="H29" s="69"/>
      <c r="I29" s="69"/>
      <c r="J29" s="69"/>
      <c r="K29" s="69"/>
      <c r="L29" s="69"/>
      <c r="M29" s="69"/>
      <c r="N29" s="69"/>
    </row>
    <row r="30" spans="1:14" s="71" customFormat="1" ht="15.75" hidden="1" customHeight="1" x14ac:dyDescent="0.25">
      <c r="B30" s="67"/>
      <c r="E30" s="69"/>
      <c r="F30" s="69"/>
      <c r="G30" s="69"/>
      <c r="H30" s="69"/>
      <c r="I30" s="69"/>
      <c r="J30" s="69"/>
      <c r="K30" s="69"/>
      <c r="L30" s="69"/>
      <c r="M30" s="69"/>
      <c r="N30" s="69"/>
    </row>
    <row r="31" spans="1:14" s="71" customFormat="1" ht="15.75" hidden="1" customHeight="1" x14ac:dyDescent="0.25">
      <c r="B31" s="67"/>
      <c r="E31" s="69"/>
      <c r="F31" s="69"/>
      <c r="G31" s="69"/>
      <c r="H31" s="69"/>
      <c r="I31" s="69"/>
      <c r="J31" s="69"/>
      <c r="K31" s="69"/>
      <c r="L31" s="69"/>
      <c r="M31" s="69"/>
      <c r="N31" s="69"/>
    </row>
    <row r="32" spans="1:14" s="71" customFormat="1" ht="15.75" hidden="1" customHeight="1" x14ac:dyDescent="0.25">
      <c r="B32" s="67"/>
      <c r="E32" s="69"/>
      <c r="F32" s="69"/>
      <c r="G32" s="69"/>
      <c r="H32" s="69"/>
      <c r="I32" s="69"/>
      <c r="J32" s="69"/>
      <c r="K32" s="69"/>
      <c r="L32" s="69"/>
      <c r="M32" s="69"/>
      <c r="N32" s="69"/>
    </row>
    <row r="33" spans="2:14" s="71" customFormat="1" ht="15.75" hidden="1" customHeight="1" x14ac:dyDescent="0.25">
      <c r="B33" s="67"/>
      <c r="E33" s="69"/>
      <c r="F33" s="69"/>
      <c r="G33" s="69"/>
      <c r="H33" s="69"/>
      <c r="I33" s="69"/>
      <c r="J33" s="69"/>
      <c r="K33" s="69"/>
      <c r="L33" s="69"/>
      <c r="M33" s="69"/>
      <c r="N33" s="69"/>
    </row>
    <row r="34" spans="2:14" s="71" customFormat="1" ht="15.75" hidden="1" customHeight="1" x14ac:dyDescent="0.25">
      <c r="B34" s="67"/>
      <c r="E34" s="69"/>
      <c r="F34" s="69"/>
      <c r="G34" s="69"/>
      <c r="H34" s="69"/>
      <c r="I34" s="69"/>
      <c r="J34" s="69"/>
      <c r="K34" s="69"/>
      <c r="L34" s="69"/>
      <c r="M34" s="69"/>
      <c r="N34" s="69"/>
    </row>
    <row r="35" spans="2:14" s="71" customFormat="1" ht="15.75" hidden="1" customHeight="1" x14ac:dyDescent="0.25">
      <c r="B35" s="67"/>
      <c r="E35" s="69"/>
      <c r="F35" s="69"/>
      <c r="G35" s="69"/>
      <c r="H35" s="69"/>
      <c r="I35" s="69"/>
      <c r="J35" s="69"/>
      <c r="K35" s="69"/>
      <c r="L35" s="69"/>
      <c r="M35" s="69"/>
      <c r="N35" s="69"/>
    </row>
    <row r="36" spans="2:14" s="71" customFormat="1" ht="15.75" hidden="1" customHeight="1" x14ac:dyDescent="0.25">
      <c r="B36" s="67"/>
      <c r="E36" s="69"/>
      <c r="F36" s="69"/>
      <c r="G36" s="69"/>
      <c r="H36" s="69"/>
      <c r="I36" s="69"/>
      <c r="J36" s="69"/>
      <c r="K36" s="69"/>
      <c r="L36" s="69"/>
      <c r="M36" s="69"/>
      <c r="N36" s="69"/>
    </row>
    <row r="37" spans="2:14" s="71" customFormat="1" ht="15.75" hidden="1" customHeight="1" x14ac:dyDescent="0.25">
      <c r="B37" s="67"/>
      <c r="C37" s="67"/>
      <c r="D37" s="69"/>
      <c r="E37" s="69"/>
      <c r="F37" s="69"/>
      <c r="G37" s="69"/>
      <c r="H37" s="69"/>
      <c r="I37" s="69"/>
      <c r="J37" s="69"/>
      <c r="K37" s="69"/>
      <c r="L37" s="69"/>
      <c r="M37" s="69"/>
      <c r="N37" s="69"/>
    </row>
    <row r="38" spans="2:14" s="71" customFormat="1" ht="15.75" hidden="1" customHeight="1" x14ac:dyDescent="0.25">
      <c r="B38" s="67"/>
      <c r="C38" s="67"/>
      <c r="D38" s="69"/>
      <c r="E38" s="69"/>
      <c r="F38" s="69"/>
      <c r="G38" s="69"/>
      <c r="H38" s="69"/>
      <c r="I38" s="69"/>
      <c r="J38" s="69"/>
      <c r="K38" s="69"/>
      <c r="L38" s="69"/>
      <c r="M38" s="69"/>
      <c r="N38" s="69"/>
    </row>
    <row r="39" spans="2:14" s="71" customFormat="1" ht="15.75" hidden="1" customHeight="1" x14ac:dyDescent="0.25">
      <c r="B39" s="67"/>
      <c r="C39" s="67"/>
      <c r="D39" s="69"/>
      <c r="E39" s="69"/>
      <c r="F39" s="69"/>
      <c r="G39" s="69"/>
      <c r="H39" s="69"/>
      <c r="I39" s="69"/>
      <c r="J39" s="69"/>
      <c r="K39" s="69"/>
      <c r="L39" s="69"/>
      <c r="M39" s="69"/>
      <c r="N39" s="69"/>
    </row>
    <row r="40" spans="2:14" s="71" customFormat="1" ht="15.75" hidden="1" customHeight="1" x14ac:dyDescent="0.25">
      <c r="B40" s="67"/>
      <c r="C40" s="67"/>
      <c r="D40" s="69"/>
      <c r="E40" s="69"/>
      <c r="F40" s="69"/>
      <c r="G40" s="69"/>
      <c r="H40" s="69"/>
      <c r="I40" s="69"/>
      <c r="J40" s="69"/>
      <c r="K40" s="69"/>
      <c r="L40" s="69"/>
      <c r="M40" s="69"/>
      <c r="N40" s="69"/>
    </row>
    <row r="41" spans="2:14" s="71" customFormat="1" ht="15.75" hidden="1" customHeight="1" x14ac:dyDescent="0.25">
      <c r="B41" s="67"/>
      <c r="C41" s="67"/>
      <c r="D41" s="69"/>
      <c r="E41" s="69"/>
      <c r="F41" s="69"/>
      <c r="G41" s="69"/>
      <c r="H41" s="69"/>
      <c r="I41" s="69"/>
      <c r="J41" s="69"/>
      <c r="K41" s="69"/>
      <c r="L41" s="69"/>
      <c r="M41" s="69"/>
      <c r="N41" s="69"/>
    </row>
    <row r="42" spans="2:14" s="71" customFormat="1" ht="15.75" hidden="1" customHeight="1" x14ac:dyDescent="0.25">
      <c r="B42" s="67"/>
      <c r="C42" s="67"/>
      <c r="D42" s="69"/>
      <c r="E42" s="69"/>
      <c r="F42" s="69"/>
      <c r="G42" s="69"/>
      <c r="H42" s="69"/>
      <c r="I42" s="69"/>
      <c r="J42" s="69"/>
      <c r="K42" s="69"/>
      <c r="L42" s="69"/>
      <c r="M42" s="69"/>
      <c r="N42" s="69"/>
    </row>
    <row r="43" spans="2:14" s="71" customFormat="1" ht="15.75" hidden="1" customHeight="1" x14ac:dyDescent="0.25">
      <c r="B43" s="67"/>
      <c r="C43" s="67"/>
      <c r="D43" s="69"/>
      <c r="E43" s="69"/>
      <c r="F43" s="69"/>
      <c r="G43" s="69"/>
      <c r="H43" s="69"/>
      <c r="I43" s="69"/>
      <c r="J43" s="69"/>
      <c r="K43" s="69"/>
      <c r="L43" s="69"/>
      <c r="M43" s="69"/>
      <c r="N43" s="69"/>
    </row>
    <row r="44" spans="2:14" s="71" customFormat="1" ht="15.75" hidden="1" customHeight="1" x14ac:dyDescent="0.25">
      <c r="B44" s="67"/>
      <c r="C44" s="67"/>
      <c r="D44" s="69"/>
      <c r="E44" s="69"/>
      <c r="F44" s="69"/>
      <c r="G44" s="69"/>
      <c r="H44" s="69"/>
      <c r="I44" s="69"/>
      <c r="J44" s="69"/>
      <c r="K44" s="69"/>
      <c r="L44" s="69"/>
      <c r="M44" s="69"/>
      <c r="N44" s="69"/>
    </row>
    <row r="45" spans="2:14" s="71" customFormat="1" ht="15.75" hidden="1" customHeight="1" x14ac:dyDescent="0.25">
      <c r="B45" s="67"/>
      <c r="C45" s="67"/>
      <c r="D45" s="69"/>
      <c r="E45" s="69"/>
      <c r="F45" s="69"/>
      <c r="G45" s="69"/>
      <c r="H45" s="69"/>
      <c r="I45" s="69"/>
      <c r="J45" s="69"/>
      <c r="K45" s="69"/>
      <c r="L45" s="69"/>
      <c r="M45" s="69"/>
      <c r="N45" s="69"/>
    </row>
    <row r="46" spans="2:14" s="71" customFormat="1" ht="15.75" hidden="1" customHeight="1" x14ac:dyDescent="0.25">
      <c r="B46" s="67"/>
      <c r="C46" s="67"/>
      <c r="D46" s="69"/>
      <c r="E46" s="69"/>
      <c r="F46" s="69"/>
      <c r="G46" s="69"/>
      <c r="H46" s="69"/>
      <c r="I46" s="69"/>
      <c r="J46" s="69"/>
      <c r="K46" s="69"/>
      <c r="L46" s="69"/>
      <c r="M46" s="69"/>
      <c r="N46" s="69"/>
    </row>
  </sheetData>
  <hyperlinks>
    <hyperlink ref="A21" location="Contents!A1" display="Back to contents" xr:uid="{00000000-0004-0000-10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8DB4E2"/>
  </sheetPr>
  <dimension ref="A1:AX27"/>
  <sheetViews>
    <sheetView workbookViewId="0">
      <pane xSplit="2" ySplit="3" topLeftCell="C4" activePane="bottomRight" state="frozen"/>
      <selection pane="topRight"/>
      <selection pane="bottomLeft"/>
      <selection pane="bottomRight" activeCell="C4" sqref="C4"/>
    </sheetView>
  </sheetViews>
  <sheetFormatPr defaultColWidth="0" defaultRowHeight="15.75" customHeight="1" zeroHeight="1" x14ac:dyDescent="0.25"/>
  <cols>
    <col min="1" max="1" width="38.85546875" style="22" customWidth="1"/>
    <col min="2" max="2" width="11.7109375" style="12" bestFit="1" customWidth="1"/>
    <col min="3" max="7" width="8.140625" style="12" customWidth="1"/>
    <col min="8" max="17" width="8.140625" style="20" customWidth="1"/>
    <col min="18" max="23" width="8.140625" style="69" customWidth="1"/>
    <col min="24" max="24" width="8.140625" style="20" customWidth="1"/>
    <col min="25" max="36" width="8.140625" style="69" customWidth="1"/>
    <col min="37" max="37" width="8.140625" style="20" customWidth="1"/>
    <col min="38" max="38" width="9.28515625" style="20" customWidth="1"/>
    <col min="39" max="50" width="0" style="20" hidden="1" customWidth="1"/>
    <col min="51" max="16384" width="9.28515625" style="20" hidden="1"/>
  </cols>
  <sheetData>
    <row r="1" spans="1:50" s="22" customFormat="1" x14ac:dyDescent="0.25">
      <c r="A1" s="70" t="s">
        <v>436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50" ht="15.75" customHeight="1" x14ac:dyDescent="0.2">
      <c r="A2" s="189" t="s">
        <v>393</v>
      </c>
    </row>
    <row r="3" spans="1:50" ht="15.75" customHeight="1" x14ac:dyDescent="0.2">
      <c r="A3" s="143" t="s">
        <v>360</v>
      </c>
      <c r="B3" s="128" t="s">
        <v>367</v>
      </c>
      <c r="C3" s="155">
        <v>43891</v>
      </c>
      <c r="D3" s="155">
        <v>43922</v>
      </c>
      <c r="E3" s="155">
        <v>43952</v>
      </c>
      <c r="F3" s="155">
        <v>43983</v>
      </c>
      <c r="G3" s="155">
        <v>44013</v>
      </c>
      <c r="H3" s="155">
        <v>44044</v>
      </c>
      <c r="I3" s="155">
        <v>44075</v>
      </c>
      <c r="J3" s="155">
        <v>44105</v>
      </c>
      <c r="K3" s="155">
        <v>44136</v>
      </c>
      <c r="L3" s="155">
        <v>44166</v>
      </c>
      <c r="M3" s="163">
        <v>44197</v>
      </c>
      <c r="N3" s="155">
        <v>44228</v>
      </c>
      <c r="O3" s="155">
        <v>44256</v>
      </c>
      <c r="P3" s="155">
        <v>44287</v>
      </c>
      <c r="Q3" s="155">
        <v>44317</v>
      </c>
      <c r="R3" s="155">
        <v>44348</v>
      </c>
      <c r="S3" s="155">
        <v>44378</v>
      </c>
      <c r="T3" s="155">
        <v>44409</v>
      </c>
      <c r="U3" s="155">
        <v>44440</v>
      </c>
      <c r="V3" s="155">
        <v>44470</v>
      </c>
      <c r="W3" s="155">
        <v>44501</v>
      </c>
      <c r="X3" s="155">
        <v>44531</v>
      </c>
      <c r="Y3" s="163">
        <v>44562</v>
      </c>
      <c r="Z3" s="155">
        <v>44593</v>
      </c>
      <c r="AA3" s="155">
        <v>44621</v>
      </c>
      <c r="AB3" s="155">
        <v>44652</v>
      </c>
      <c r="AC3" s="155">
        <v>44682</v>
      </c>
      <c r="AD3" s="155">
        <v>44713</v>
      </c>
      <c r="AE3" s="155">
        <v>44743</v>
      </c>
      <c r="AF3" s="155">
        <v>44774</v>
      </c>
      <c r="AG3" s="155">
        <v>44805</v>
      </c>
      <c r="AH3" s="155">
        <v>44835</v>
      </c>
      <c r="AI3" s="155">
        <v>44866</v>
      </c>
      <c r="AJ3" s="155">
        <v>44896</v>
      </c>
      <c r="AK3" s="152" t="s">
        <v>25</v>
      </c>
    </row>
    <row r="4" spans="1:50" ht="15.75" customHeight="1" x14ac:dyDescent="0.25">
      <c r="A4" s="123" t="s">
        <v>36</v>
      </c>
      <c r="B4" s="126" t="s">
        <v>46</v>
      </c>
      <c r="C4" s="131">
        <v>-17.399999999999999</v>
      </c>
      <c r="D4" s="131">
        <v>7</v>
      </c>
      <c r="E4" s="131">
        <v>-22</v>
      </c>
      <c r="F4" s="131">
        <v>-66.8</v>
      </c>
      <c r="G4" s="131">
        <v>-56.2</v>
      </c>
      <c r="H4" s="131">
        <v>-0.6</v>
      </c>
      <c r="I4" s="131">
        <v>0.2</v>
      </c>
      <c r="J4" s="131">
        <v>93.4</v>
      </c>
      <c r="K4" s="131">
        <v>95.4</v>
      </c>
      <c r="L4" s="131">
        <v>47.6</v>
      </c>
      <c r="M4" s="164">
        <v>176</v>
      </c>
      <c r="N4" s="131">
        <v>9</v>
      </c>
      <c r="O4" s="131">
        <v>-133.6</v>
      </c>
      <c r="P4" s="131">
        <v>-67.599999999999994</v>
      </c>
      <c r="Q4" s="131">
        <v>-39</v>
      </c>
      <c r="R4" s="131">
        <v>-47.4</v>
      </c>
      <c r="S4" s="131">
        <v>57.4</v>
      </c>
      <c r="T4" s="131">
        <v>154.6</v>
      </c>
      <c r="U4" s="131">
        <v>191.6</v>
      </c>
      <c r="V4" s="131">
        <v>123.8</v>
      </c>
      <c r="W4" s="131">
        <v>129.80000000000001</v>
      </c>
      <c r="X4" s="131">
        <v>6.6</v>
      </c>
      <c r="Y4" s="164">
        <v>-90.2</v>
      </c>
      <c r="Z4" s="131">
        <v>-36</v>
      </c>
      <c r="AA4" s="131">
        <v>37.200000000000003</v>
      </c>
      <c r="AB4" s="131">
        <v>38.4</v>
      </c>
      <c r="AC4" s="131">
        <v>37</v>
      </c>
      <c r="AD4" s="131">
        <v>51.4</v>
      </c>
      <c r="AE4" s="131">
        <v>149.80000000000001</v>
      </c>
      <c r="AF4" s="131">
        <v>0.4</v>
      </c>
      <c r="AG4" s="131">
        <v>9.8000000000000007</v>
      </c>
      <c r="AH4" s="131">
        <v>67</v>
      </c>
      <c r="AI4" s="131">
        <v>40.6</v>
      </c>
      <c r="AJ4" s="131">
        <v>109</v>
      </c>
      <c r="AK4" s="132">
        <f t="shared" ref="AK4:AK18" si="0">SUM(C4:AJ4)</f>
        <v>1056.2</v>
      </c>
      <c r="AL4" s="69"/>
      <c r="AM4" s="71"/>
      <c r="AN4" s="71"/>
      <c r="AO4" s="71"/>
    </row>
    <row r="5" spans="1:50" s="69" customFormat="1" ht="15.75" customHeight="1" x14ac:dyDescent="0.25">
      <c r="A5" s="124" t="s">
        <v>36</v>
      </c>
      <c r="B5" s="127" t="s">
        <v>47</v>
      </c>
      <c r="C5" s="133">
        <v>51</v>
      </c>
      <c r="D5" s="133">
        <v>305</v>
      </c>
      <c r="E5" s="133">
        <v>90.4</v>
      </c>
      <c r="F5" s="133">
        <v>-26</v>
      </c>
      <c r="G5" s="133">
        <v>-19.399999999999999</v>
      </c>
      <c r="H5" s="133">
        <v>-18</v>
      </c>
      <c r="I5" s="133">
        <v>-9.6</v>
      </c>
      <c r="J5" s="133">
        <v>11.6</v>
      </c>
      <c r="K5" s="133">
        <v>54.2</v>
      </c>
      <c r="L5" s="133">
        <v>35.4</v>
      </c>
      <c r="M5" s="165">
        <v>8.6</v>
      </c>
      <c r="N5" s="133">
        <v>-60.4</v>
      </c>
      <c r="O5" s="133">
        <v>-44.4</v>
      </c>
      <c r="P5" s="133">
        <v>-152.6</v>
      </c>
      <c r="Q5" s="133">
        <v>-68</v>
      </c>
      <c r="R5" s="133">
        <v>-8.4</v>
      </c>
      <c r="S5" s="133">
        <v>6.2</v>
      </c>
      <c r="T5" s="133">
        <v>22.8</v>
      </c>
      <c r="U5" s="133">
        <v>41.8</v>
      </c>
      <c r="V5" s="133">
        <v>-28.4</v>
      </c>
      <c r="W5" s="133">
        <v>16</v>
      </c>
      <c r="X5" s="133">
        <v>-27.2</v>
      </c>
      <c r="Y5" s="165">
        <v>-62.8</v>
      </c>
      <c r="Z5" s="133">
        <v>-14.6</v>
      </c>
      <c r="AA5" s="133">
        <v>-15.6</v>
      </c>
      <c r="AB5" s="133">
        <v>-54.8</v>
      </c>
      <c r="AC5" s="133">
        <v>-29.6</v>
      </c>
      <c r="AD5" s="133">
        <v>2.8</v>
      </c>
      <c r="AE5" s="133">
        <v>3.6</v>
      </c>
      <c r="AF5" s="133">
        <v>10.6</v>
      </c>
      <c r="AG5" s="133">
        <v>-2</v>
      </c>
      <c r="AH5" s="133">
        <v>25.4</v>
      </c>
      <c r="AI5" s="133">
        <v>15.8</v>
      </c>
      <c r="AJ5" s="133">
        <v>18.399999999999999</v>
      </c>
      <c r="AK5" s="134">
        <f t="shared" si="0"/>
        <v>77.800000000000068</v>
      </c>
      <c r="AM5" s="71"/>
      <c r="AN5" s="71"/>
      <c r="AO5" s="71"/>
    </row>
    <row r="6" spans="1:50" s="69" customFormat="1" ht="15.75" customHeight="1" x14ac:dyDescent="0.25">
      <c r="A6" s="124" t="s">
        <v>36</v>
      </c>
      <c r="B6" s="127" t="s">
        <v>245</v>
      </c>
      <c r="C6" s="133">
        <v>60.4</v>
      </c>
      <c r="D6" s="133">
        <v>198.6</v>
      </c>
      <c r="E6" s="133">
        <v>201.2</v>
      </c>
      <c r="F6" s="133">
        <v>107.6</v>
      </c>
      <c r="G6" s="133">
        <v>108</v>
      </c>
      <c r="H6" s="133">
        <v>127.2</v>
      </c>
      <c r="I6" s="133">
        <v>150.19999999999999</v>
      </c>
      <c r="J6" s="133">
        <v>111</v>
      </c>
      <c r="K6" s="133">
        <v>189.8</v>
      </c>
      <c r="L6" s="133">
        <v>149.4</v>
      </c>
      <c r="M6" s="165">
        <v>172</v>
      </c>
      <c r="N6" s="133">
        <v>125.4</v>
      </c>
      <c r="O6" s="133">
        <v>100.8</v>
      </c>
      <c r="P6" s="133">
        <v>85.2</v>
      </c>
      <c r="Q6" s="133">
        <v>103</v>
      </c>
      <c r="R6" s="133">
        <v>84.8</v>
      </c>
      <c r="S6" s="133">
        <v>99.2</v>
      </c>
      <c r="T6" s="133">
        <v>152.4</v>
      </c>
      <c r="U6" s="133">
        <v>114.2</v>
      </c>
      <c r="V6" s="133">
        <v>108.8</v>
      </c>
      <c r="W6" s="133">
        <v>103.2</v>
      </c>
      <c r="X6" s="133">
        <v>92.2</v>
      </c>
      <c r="Y6" s="165">
        <v>43.6</v>
      </c>
      <c r="Z6" s="133">
        <v>17.8</v>
      </c>
      <c r="AA6" s="133">
        <v>76.400000000000006</v>
      </c>
      <c r="AB6" s="133">
        <v>79.8</v>
      </c>
      <c r="AC6" s="133">
        <v>11.2</v>
      </c>
      <c r="AD6" s="133">
        <v>55.4</v>
      </c>
      <c r="AE6" s="133">
        <v>36.4</v>
      </c>
      <c r="AF6" s="133">
        <v>4.4000000000000004</v>
      </c>
      <c r="AG6" s="133">
        <v>-54</v>
      </c>
      <c r="AH6" s="133">
        <v>47.4</v>
      </c>
      <c r="AI6" s="133">
        <v>42.6</v>
      </c>
      <c r="AJ6" s="133">
        <v>70.8</v>
      </c>
      <c r="AK6" s="134">
        <f t="shared" si="0"/>
        <v>3176.4000000000005</v>
      </c>
      <c r="AM6" s="71"/>
      <c r="AN6" s="71"/>
      <c r="AO6" s="71"/>
    </row>
    <row r="7" spans="1:50" ht="15.75" customHeight="1" x14ac:dyDescent="0.25">
      <c r="A7" s="124" t="s">
        <v>36</v>
      </c>
      <c r="B7" s="127" t="s">
        <v>246</v>
      </c>
      <c r="C7" s="133">
        <v>-9</v>
      </c>
      <c r="D7" s="133">
        <v>6.8</v>
      </c>
      <c r="E7" s="133">
        <v>4</v>
      </c>
      <c r="F7" s="133">
        <v>-4.6000000000000005</v>
      </c>
      <c r="G7" s="133">
        <v>-3</v>
      </c>
      <c r="H7" s="133">
        <v>-7.6000000000000005</v>
      </c>
      <c r="I7" s="133">
        <v>-15.8</v>
      </c>
      <c r="J7" s="133">
        <v>-5.8</v>
      </c>
      <c r="K7" s="133">
        <v>-0.79999999999999982</v>
      </c>
      <c r="L7" s="133">
        <v>-13.600000000000001</v>
      </c>
      <c r="M7" s="165">
        <v>-6.6</v>
      </c>
      <c r="N7" s="133">
        <v>-21.6</v>
      </c>
      <c r="O7" s="133">
        <v>-11.399999999999999</v>
      </c>
      <c r="P7" s="133">
        <v>-16.8</v>
      </c>
      <c r="Q7" s="133">
        <v>-3.2</v>
      </c>
      <c r="R7" s="133">
        <v>1</v>
      </c>
      <c r="S7" s="133">
        <v>-12.2</v>
      </c>
      <c r="T7" s="133">
        <v>-0.99999999999999989</v>
      </c>
      <c r="U7" s="133">
        <v>-14.6</v>
      </c>
      <c r="V7" s="133">
        <v>-12.799999999999999</v>
      </c>
      <c r="W7" s="133">
        <v>9.2000000000000011</v>
      </c>
      <c r="X7" s="133">
        <v>8</v>
      </c>
      <c r="Y7" s="165">
        <v>-10.8</v>
      </c>
      <c r="Z7" s="133">
        <v>-11</v>
      </c>
      <c r="AA7" s="133">
        <v>-4.2000000000000011</v>
      </c>
      <c r="AB7" s="133">
        <v>-10.199999999999999</v>
      </c>
      <c r="AC7" s="133">
        <v>-15</v>
      </c>
      <c r="AD7" s="133">
        <v>-3.5999999999999996</v>
      </c>
      <c r="AE7" s="133">
        <v>-6.2</v>
      </c>
      <c r="AF7" s="133">
        <v>-8.6</v>
      </c>
      <c r="AG7" s="133">
        <v>-11.8</v>
      </c>
      <c r="AH7" s="133">
        <v>-26</v>
      </c>
      <c r="AI7" s="133">
        <v>-8.8000000000000007</v>
      </c>
      <c r="AJ7" s="133">
        <v>12.4</v>
      </c>
      <c r="AK7" s="134">
        <f t="shared" si="0"/>
        <v>-235.20000000000002</v>
      </c>
      <c r="AL7" s="69"/>
      <c r="AM7" s="71"/>
      <c r="AN7" s="71"/>
      <c r="AO7" s="71"/>
    </row>
    <row r="8" spans="1:50" ht="15.75" customHeight="1" x14ac:dyDescent="0.25">
      <c r="A8" s="144" t="s">
        <v>36</v>
      </c>
      <c r="B8" s="145" t="s">
        <v>25</v>
      </c>
      <c r="C8" s="146">
        <v>85</v>
      </c>
      <c r="D8" s="146">
        <v>517.4</v>
      </c>
      <c r="E8" s="146">
        <v>273.60000000000002</v>
      </c>
      <c r="F8" s="146">
        <v>10.199999999999996</v>
      </c>
      <c r="G8" s="146">
        <v>29.400000000000006</v>
      </c>
      <c r="H8" s="146">
        <v>101</v>
      </c>
      <c r="I8" s="146">
        <v>124.99999999999999</v>
      </c>
      <c r="J8" s="146">
        <v>210.2</v>
      </c>
      <c r="K8" s="146">
        <v>338.6</v>
      </c>
      <c r="L8" s="146">
        <v>218.8</v>
      </c>
      <c r="M8" s="166">
        <v>350</v>
      </c>
      <c r="N8" s="146">
        <v>52.4</v>
      </c>
      <c r="O8" s="146">
        <v>-88.6</v>
      </c>
      <c r="P8" s="146">
        <v>-151.80000000000001</v>
      </c>
      <c r="Q8" s="146">
        <v>-7.2</v>
      </c>
      <c r="R8" s="146">
        <v>30</v>
      </c>
      <c r="S8" s="146">
        <v>150.60000000000002</v>
      </c>
      <c r="T8" s="146">
        <v>328.8</v>
      </c>
      <c r="U8" s="146">
        <v>332.99999999999994</v>
      </c>
      <c r="V8" s="146">
        <v>191.39999999999998</v>
      </c>
      <c r="W8" s="146">
        <v>258.2</v>
      </c>
      <c r="X8" s="146">
        <v>79.599999999999994</v>
      </c>
      <c r="Y8" s="166">
        <v>-120.2</v>
      </c>
      <c r="Z8" s="146">
        <v>-43.8</v>
      </c>
      <c r="AA8" s="146">
        <v>93.8</v>
      </c>
      <c r="AB8" s="146">
        <v>53.2</v>
      </c>
      <c r="AC8" s="146">
        <v>3.5999999999999979</v>
      </c>
      <c r="AD8" s="146">
        <v>106</v>
      </c>
      <c r="AE8" s="146">
        <v>183.60000000000002</v>
      </c>
      <c r="AF8" s="146">
        <v>6.8000000000000007</v>
      </c>
      <c r="AG8" s="146">
        <v>-58</v>
      </c>
      <c r="AH8" s="146">
        <v>113.80000000000001</v>
      </c>
      <c r="AI8" s="146">
        <v>90.2</v>
      </c>
      <c r="AJ8" s="146">
        <v>210.6</v>
      </c>
      <c r="AK8" s="134">
        <f t="shared" si="0"/>
        <v>4075.2</v>
      </c>
      <c r="AM8" s="71"/>
      <c r="AN8" s="71"/>
      <c r="AO8" s="71"/>
    </row>
    <row r="9" spans="1:50" ht="15.75" customHeight="1" x14ac:dyDescent="0.25">
      <c r="A9" s="123" t="s">
        <v>311</v>
      </c>
      <c r="B9" s="126" t="s">
        <v>46</v>
      </c>
      <c r="C9" s="137">
        <v>38</v>
      </c>
      <c r="D9" s="137">
        <v>215</v>
      </c>
      <c r="E9" s="137">
        <v>135</v>
      </c>
      <c r="F9" s="137">
        <v>47</v>
      </c>
      <c r="G9" s="137">
        <v>15</v>
      </c>
      <c r="H9" s="137">
        <v>14</v>
      </c>
      <c r="I9" s="137">
        <v>23</v>
      </c>
      <c r="J9" s="137">
        <v>135</v>
      </c>
      <c r="K9" s="137">
        <v>244</v>
      </c>
      <c r="L9" s="137">
        <v>291</v>
      </c>
      <c r="M9" s="167">
        <v>477</v>
      </c>
      <c r="N9" s="137">
        <v>218</v>
      </c>
      <c r="O9" s="137">
        <v>71</v>
      </c>
      <c r="P9" s="137">
        <v>38</v>
      </c>
      <c r="Q9" s="137">
        <v>15</v>
      </c>
      <c r="R9" s="137">
        <v>2</v>
      </c>
      <c r="S9" s="137">
        <v>42</v>
      </c>
      <c r="T9" s="137">
        <v>176</v>
      </c>
      <c r="U9" s="137">
        <v>180</v>
      </c>
      <c r="V9" s="137">
        <v>164</v>
      </c>
      <c r="W9" s="137">
        <v>176</v>
      </c>
      <c r="X9" s="137">
        <v>108</v>
      </c>
      <c r="Y9" s="167">
        <v>126</v>
      </c>
      <c r="Z9" s="137">
        <v>76</v>
      </c>
      <c r="AA9" s="137">
        <v>90</v>
      </c>
      <c r="AB9" s="137">
        <v>83</v>
      </c>
      <c r="AC9" s="137">
        <v>32</v>
      </c>
      <c r="AD9" s="137">
        <v>36</v>
      </c>
      <c r="AE9" s="137">
        <v>82</v>
      </c>
      <c r="AF9" s="137">
        <v>33</v>
      </c>
      <c r="AG9" s="137">
        <v>25</v>
      </c>
      <c r="AH9" s="137">
        <v>41</v>
      </c>
      <c r="AI9" s="137">
        <v>36</v>
      </c>
      <c r="AJ9" s="137">
        <v>52</v>
      </c>
      <c r="AK9" s="138">
        <f t="shared" si="0"/>
        <v>3536</v>
      </c>
      <c r="AM9" s="71"/>
      <c r="AN9" s="71"/>
      <c r="AO9" s="71"/>
    </row>
    <row r="10" spans="1:50" s="69" customFormat="1" ht="15.75" customHeight="1" x14ac:dyDescent="0.25">
      <c r="A10" s="124" t="s">
        <v>311</v>
      </c>
      <c r="B10" s="127" t="s">
        <v>47</v>
      </c>
      <c r="C10" s="139">
        <v>11</v>
      </c>
      <c r="D10" s="139">
        <v>209</v>
      </c>
      <c r="E10" s="139">
        <v>112</v>
      </c>
      <c r="F10" s="139">
        <v>14</v>
      </c>
      <c r="G10" s="139">
        <v>3</v>
      </c>
      <c r="H10" s="139">
        <v>2</v>
      </c>
      <c r="I10" s="139">
        <v>5</v>
      </c>
      <c r="J10" s="139">
        <v>25</v>
      </c>
      <c r="K10" s="139">
        <v>115</v>
      </c>
      <c r="L10" s="139">
        <v>117</v>
      </c>
      <c r="M10" s="168">
        <v>118</v>
      </c>
      <c r="N10" s="139">
        <v>36</v>
      </c>
      <c r="O10" s="139">
        <v>8</v>
      </c>
      <c r="P10" s="139">
        <v>1</v>
      </c>
      <c r="Q10" s="139">
        <v>1</v>
      </c>
      <c r="R10" s="139">
        <v>3</v>
      </c>
      <c r="S10" s="139">
        <v>6</v>
      </c>
      <c r="T10" s="139">
        <v>24</v>
      </c>
      <c r="U10" s="139">
        <v>32</v>
      </c>
      <c r="V10" s="139">
        <v>15</v>
      </c>
      <c r="W10" s="139">
        <v>11</v>
      </c>
      <c r="X10" s="139">
        <v>4</v>
      </c>
      <c r="Y10" s="168">
        <v>21</v>
      </c>
      <c r="Z10" s="139">
        <v>38</v>
      </c>
      <c r="AA10" s="139">
        <v>36</v>
      </c>
      <c r="AB10" s="139">
        <v>12</v>
      </c>
      <c r="AC10" s="139">
        <v>7</v>
      </c>
      <c r="AD10" s="139">
        <v>2</v>
      </c>
      <c r="AE10" s="139">
        <v>15</v>
      </c>
      <c r="AF10" s="139">
        <v>5</v>
      </c>
      <c r="AG10" s="139">
        <v>4</v>
      </c>
      <c r="AH10" s="139">
        <v>8</v>
      </c>
      <c r="AI10" s="139">
        <v>13</v>
      </c>
      <c r="AJ10" s="139">
        <v>8</v>
      </c>
      <c r="AK10" s="140">
        <f t="shared" si="0"/>
        <v>1041</v>
      </c>
      <c r="AM10" s="71"/>
      <c r="AN10" s="71"/>
      <c r="AO10" s="71"/>
    </row>
    <row r="11" spans="1:50" s="69" customFormat="1" ht="15.75" customHeight="1" x14ac:dyDescent="0.25">
      <c r="A11" s="124" t="s">
        <v>311</v>
      </c>
      <c r="B11" s="127" t="s">
        <v>245</v>
      </c>
      <c r="C11" s="139">
        <v>1</v>
      </c>
      <c r="D11" s="139">
        <v>26</v>
      </c>
      <c r="E11" s="139">
        <v>12</v>
      </c>
      <c r="F11" s="139">
        <v>6</v>
      </c>
      <c r="G11" s="139">
        <v>0</v>
      </c>
      <c r="H11" s="139">
        <v>2</v>
      </c>
      <c r="I11" s="139">
        <v>1</v>
      </c>
      <c r="J11" s="139">
        <v>14</v>
      </c>
      <c r="K11" s="139">
        <v>32</v>
      </c>
      <c r="L11" s="139">
        <v>26</v>
      </c>
      <c r="M11" s="168">
        <v>52</v>
      </c>
      <c r="N11" s="139">
        <v>25</v>
      </c>
      <c r="O11" s="139">
        <v>8</v>
      </c>
      <c r="P11" s="139">
        <v>1</v>
      </c>
      <c r="Q11" s="139">
        <v>0</v>
      </c>
      <c r="R11" s="139">
        <v>1</v>
      </c>
      <c r="S11" s="139">
        <v>9</v>
      </c>
      <c r="T11" s="139">
        <v>16</v>
      </c>
      <c r="U11" s="139">
        <v>17</v>
      </c>
      <c r="V11" s="139">
        <v>33</v>
      </c>
      <c r="W11" s="139">
        <v>25</v>
      </c>
      <c r="X11" s="139">
        <v>18</v>
      </c>
      <c r="Y11" s="168">
        <v>16</v>
      </c>
      <c r="Z11" s="139">
        <v>18</v>
      </c>
      <c r="AA11" s="139">
        <v>7</v>
      </c>
      <c r="AB11" s="139">
        <v>16</v>
      </c>
      <c r="AC11" s="139">
        <v>8</v>
      </c>
      <c r="AD11" s="139">
        <v>5</v>
      </c>
      <c r="AE11" s="139">
        <v>19</v>
      </c>
      <c r="AF11" s="139">
        <v>4</v>
      </c>
      <c r="AG11" s="139">
        <v>6</v>
      </c>
      <c r="AH11" s="139">
        <v>3</v>
      </c>
      <c r="AI11" s="139">
        <v>5</v>
      </c>
      <c r="AJ11" s="139">
        <v>6</v>
      </c>
      <c r="AK11" s="140">
        <f t="shared" si="0"/>
        <v>438</v>
      </c>
      <c r="AM11" s="71"/>
      <c r="AN11" s="71"/>
      <c r="AO11" s="71"/>
    </row>
    <row r="12" spans="1:50" ht="15.6" customHeight="1" x14ac:dyDescent="0.25">
      <c r="A12" s="124" t="s">
        <v>311</v>
      </c>
      <c r="B12" s="127" t="s">
        <v>246</v>
      </c>
      <c r="C12" s="139">
        <v>2</v>
      </c>
      <c r="D12" s="139">
        <v>3</v>
      </c>
      <c r="E12" s="139">
        <v>6</v>
      </c>
      <c r="F12" s="139">
        <v>1</v>
      </c>
      <c r="G12" s="139">
        <v>0</v>
      </c>
      <c r="H12" s="139">
        <v>1</v>
      </c>
      <c r="I12" s="139">
        <v>0</v>
      </c>
      <c r="J12" s="139">
        <v>2</v>
      </c>
      <c r="K12" s="139">
        <v>0</v>
      </c>
      <c r="L12" s="139">
        <v>2</v>
      </c>
      <c r="M12" s="168">
        <v>5</v>
      </c>
      <c r="N12" s="139">
        <v>2</v>
      </c>
      <c r="O12" s="139">
        <v>0</v>
      </c>
      <c r="P12" s="139">
        <v>0</v>
      </c>
      <c r="Q12" s="139">
        <v>0</v>
      </c>
      <c r="R12" s="139">
        <v>0</v>
      </c>
      <c r="S12" s="139">
        <v>1</v>
      </c>
      <c r="T12" s="139">
        <v>0</v>
      </c>
      <c r="U12" s="139">
        <v>0</v>
      </c>
      <c r="V12" s="139">
        <v>4</v>
      </c>
      <c r="W12" s="139">
        <v>3</v>
      </c>
      <c r="X12" s="139">
        <v>1</v>
      </c>
      <c r="Y12" s="168">
        <v>0</v>
      </c>
      <c r="Z12" s="139">
        <v>4</v>
      </c>
      <c r="AA12" s="139">
        <v>2</v>
      </c>
      <c r="AB12" s="139">
        <v>0</v>
      </c>
      <c r="AC12" s="139">
        <v>1</v>
      </c>
      <c r="AD12" s="139">
        <v>0</v>
      </c>
      <c r="AE12" s="139">
        <v>0</v>
      </c>
      <c r="AF12" s="139">
        <v>0</v>
      </c>
      <c r="AG12" s="139">
        <v>1</v>
      </c>
      <c r="AH12" s="139">
        <v>1</v>
      </c>
      <c r="AI12" s="139">
        <v>0</v>
      </c>
      <c r="AJ12" s="139">
        <v>3</v>
      </c>
      <c r="AK12" s="140">
        <f t="shared" si="0"/>
        <v>45</v>
      </c>
      <c r="AL12" s="69"/>
      <c r="AM12" s="71"/>
      <c r="AN12" s="71"/>
      <c r="AO12" s="71"/>
    </row>
    <row r="13" spans="1:50" ht="15.75" customHeight="1" x14ac:dyDescent="0.25">
      <c r="A13" s="147" t="s">
        <v>311</v>
      </c>
      <c r="B13" s="148" t="s">
        <v>25</v>
      </c>
      <c r="C13" s="162">
        <v>52</v>
      </c>
      <c r="D13" s="162">
        <v>453</v>
      </c>
      <c r="E13" s="162">
        <v>265</v>
      </c>
      <c r="F13" s="162">
        <v>68</v>
      </c>
      <c r="G13" s="162">
        <v>18</v>
      </c>
      <c r="H13" s="162">
        <v>19</v>
      </c>
      <c r="I13" s="162">
        <v>29</v>
      </c>
      <c r="J13" s="162">
        <v>176</v>
      </c>
      <c r="K13" s="162">
        <v>391</v>
      </c>
      <c r="L13" s="162">
        <v>436</v>
      </c>
      <c r="M13" s="169">
        <v>652</v>
      </c>
      <c r="N13" s="162">
        <v>281</v>
      </c>
      <c r="O13" s="162">
        <v>87</v>
      </c>
      <c r="P13" s="162">
        <v>40</v>
      </c>
      <c r="Q13" s="162">
        <v>16</v>
      </c>
      <c r="R13" s="162">
        <v>6</v>
      </c>
      <c r="S13" s="162">
        <v>58</v>
      </c>
      <c r="T13" s="162">
        <v>216</v>
      </c>
      <c r="U13" s="162">
        <v>229</v>
      </c>
      <c r="V13" s="162">
        <v>216</v>
      </c>
      <c r="W13" s="162">
        <v>215</v>
      </c>
      <c r="X13" s="162">
        <v>131</v>
      </c>
      <c r="Y13" s="169">
        <v>163</v>
      </c>
      <c r="Z13" s="162">
        <v>136</v>
      </c>
      <c r="AA13" s="162">
        <v>135</v>
      </c>
      <c r="AB13" s="162">
        <v>111</v>
      </c>
      <c r="AC13" s="162">
        <v>48</v>
      </c>
      <c r="AD13" s="162">
        <v>43</v>
      </c>
      <c r="AE13" s="162">
        <v>116</v>
      </c>
      <c r="AF13" s="162">
        <v>42</v>
      </c>
      <c r="AG13" s="162">
        <v>36</v>
      </c>
      <c r="AH13" s="162">
        <v>53</v>
      </c>
      <c r="AI13" s="162">
        <v>54</v>
      </c>
      <c r="AJ13" s="162">
        <v>69</v>
      </c>
      <c r="AK13" s="140">
        <f t="shared" si="0"/>
        <v>5060</v>
      </c>
      <c r="AM13" s="71"/>
      <c r="AN13" s="71"/>
      <c r="AO13" s="71"/>
    </row>
    <row r="14" spans="1:50" ht="15.75" customHeight="1" x14ac:dyDescent="0.25">
      <c r="A14" s="125" t="s">
        <v>359</v>
      </c>
      <c r="B14" s="126" t="s">
        <v>46</v>
      </c>
      <c r="C14" s="131">
        <v>668.6</v>
      </c>
      <c r="D14" s="131">
        <v>606.4</v>
      </c>
      <c r="E14" s="131">
        <v>583.79999999999995</v>
      </c>
      <c r="F14" s="131">
        <v>574.6</v>
      </c>
      <c r="G14" s="131">
        <v>543.4</v>
      </c>
      <c r="H14" s="131">
        <v>554.4</v>
      </c>
      <c r="I14" s="131">
        <v>565.4</v>
      </c>
      <c r="J14" s="131">
        <v>587.4</v>
      </c>
      <c r="K14" s="131">
        <v>613</v>
      </c>
      <c r="L14" s="131">
        <v>726.8</v>
      </c>
      <c r="M14" s="164">
        <v>772.2</v>
      </c>
      <c r="N14" s="131">
        <v>645.20000000000005</v>
      </c>
      <c r="O14" s="131">
        <v>660.8</v>
      </c>
      <c r="P14" s="131">
        <v>606</v>
      </c>
      <c r="Q14" s="131">
        <v>575.4</v>
      </c>
      <c r="R14" s="131">
        <v>561</v>
      </c>
      <c r="S14" s="131">
        <v>538.6</v>
      </c>
      <c r="T14" s="131">
        <v>561.6</v>
      </c>
      <c r="U14" s="131">
        <v>559.6</v>
      </c>
      <c r="V14" s="131">
        <v>603.79999999999995</v>
      </c>
      <c r="W14" s="131">
        <v>639.20000000000005</v>
      </c>
      <c r="X14" s="131">
        <v>744</v>
      </c>
      <c r="Y14" s="164">
        <v>823.4</v>
      </c>
      <c r="Z14" s="131">
        <v>649</v>
      </c>
      <c r="AA14" s="131">
        <v>639.4</v>
      </c>
      <c r="AB14" s="131">
        <v>594.20000000000005</v>
      </c>
      <c r="AC14" s="131">
        <v>563.6</v>
      </c>
      <c r="AD14" s="131">
        <v>541</v>
      </c>
      <c r="AE14" s="131">
        <v>543.6</v>
      </c>
      <c r="AF14" s="131">
        <v>588.79999999999995</v>
      </c>
      <c r="AG14" s="131">
        <v>600.20000000000005</v>
      </c>
      <c r="AH14" s="131">
        <v>632</v>
      </c>
      <c r="AI14" s="131">
        <v>671</v>
      </c>
      <c r="AJ14" s="131">
        <v>745.4</v>
      </c>
      <c r="AK14" s="132">
        <f t="shared" si="0"/>
        <v>21082.799999999999</v>
      </c>
      <c r="AM14" s="71"/>
      <c r="AN14" s="71"/>
      <c r="AO14" s="71"/>
      <c r="AP14" s="69"/>
      <c r="AQ14" s="69"/>
      <c r="AR14" s="69"/>
      <c r="AS14" s="69"/>
      <c r="AT14" s="69"/>
      <c r="AU14" s="69"/>
      <c r="AV14" s="69"/>
      <c r="AW14" s="69"/>
      <c r="AX14" s="69"/>
    </row>
    <row r="15" spans="1:50" s="69" customFormat="1" ht="15.75" customHeight="1" x14ac:dyDescent="0.25">
      <c r="A15" s="124" t="s">
        <v>359</v>
      </c>
      <c r="B15" s="127" t="s">
        <v>47</v>
      </c>
      <c r="C15" s="133">
        <v>273</v>
      </c>
      <c r="D15" s="133">
        <v>241</v>
      </c>
      <c r="E15" s="133">
        <v>247.6</v>
      </c>
      <c r="F15" s="133">
        <v>207.6</v>
      </c>
      <c r="G15" s="133">
        <v>229.4</v>
      </c>
      <c r="H15" s="133">
        <v>212.2</v>
      </c>
      <c r="I15" s="133">
        <v>220.6</v>
      </c>
      <c r="J15" s="133">
        <v>258.60000000000002</v>
      </c>
      <c r="K15" s="133">
        <v>255.2</v>
      </c>
      <c r="L15" s="133">
        <v>311.60000000000002</v>
      </c>
      <c r="M15" s="165">
        <v>327.60000000000002</v>
      </c>
      <c r="N15" s="133">
        <v>267.39999999999998</v>
      </c>
      <c r="O15" s="133">
        <v>281.39999999999998</v>
      </c>
      <c r="P15" s="133">
        <v>302.60000000000002</v>
      </c>
      <c r="Q15" s="133">
        <v>265.2</v>
      </c>
      <c r="R15" s="133">
        <v>197</v>
      </c>
      <c r="S15" s="133">
        <v>225.8</v>
      </c>
      <c r="T15" s="133">
        <v>209.4</v>
      </c>
      <c r="U15" s="133">
        <v>217.2</v>
      </c>
      <c r="V15" s="133">
        <v>258.8</v>
      </c>
      <c r="W15" s="133">
        <v>266</v>
      </c>
      <c r="X15" s="133">
        <v>320</v>
      </c>
      <c r="Y15" s="165">
        <v>333.8</v>
      </c>
      <c r="Z15" s="133">
        <v>258.2</v>
      </c>
      <c r="AA15" s="133">
        <v>276.60000000000002</v>
      </c>
      <c r="AB15" s="133">
        <v>281.8</v>
      </c>
      <c r="AC15" s="133">
        <v>256.2</v>
      </c>
      <c r="AD15" s="133">
        <v>195</v>
      </c>
      <c r="AE15" s="133">
        <v>226.6</v>
      </c>
      <c r="AF15" s="133">
        <v>209.6</v>
      </c>
      <c r="AG15" s="133">
        <v>221.2</v>
      </c>
      <c r="AH15" s="133">
        <v>252.8</v>
      </c>
      <c r="AI15" s="133">
        <v>265</v>
      </c>
      <c r="AJ15" s="133">
        <v>317</v>
      </c>
      <c r="AK15" s="134">
        <f t="shared" si="0"/>
        <v>8689</v>
      </c>
      <c r="AM15" s="71"/>
      <c r="AN15" s="71"/>
      <c r="AO15" s="71"/>
    </row>
    <row r="16" spans="1:50" s="69" customFormat="1" ht="15.75" customHeight="1" x14ac:dyDescent="0.25">
      <c r="A16" s="124" t="s">
        <v>359</v>
      </c>
      <c r="B16" s="127" t="s">
        <v>245</v>
      </c>
      <c r="C16" s="133">
        <v>368.8</v>
      </c>
      <c r="D16" s="133">
        <v>339</v>
      </c>
      <c r="E16" s="133">
        <v>332.4</v>
      </c>
      <c r="F16" s="133">
        <v>329.6</v>
      </c>
      <c r="G16" s="133">
        <v>334.4</v>
      </c>
      <c r="H16" s="133">
        <v>327.60000000000002</v>
      </c>
      <c r="I16" s="133">
        <v>331.4</v>
      </c>
      <c r="J16" s="133">
        <v>366.8</v>
      </c>
      <c r="K16" s="133">
        <v>359.8</v>
      </c>
      <c r="L16" s="133">
        <v>407</v>
      </c>
      <c r="M16" s="165">
        <v>423.6</v>
      </c>
      <c r="N16" s="133">
        <v>366.8</v>
      </c>
      <c r="O16" s="133">
        <v>385.8</v>
      </c>
      <c r="P16" s="133">
        <v>378.2</v>
      </c>
      <c r="Q16" s="133">
        <v>377.8</v>
      </c>
      <c r="R16" s="133">
        <v>350</v>
      </c>
      <c r="S16" s="133">
        <v>360.2</v>
      </c>
      <c r="T16" s="133">
        <v>358.8</v>
      </c>
      <c r="U16" s="133">
        <v>367</v>
      </c>
      <c r="V16" s="133">
        <v>395.2</v>
      </c>
      <c r="W16" s="133">
        <v>404</v>
      </c>
      <c r="X16" s="133">
        <v>443</v>
      </c>
      <c r="Y16" s="165">
        <v>460.8</v>
      </c>
      <c r="Z16" s="133">
        <v>396.8</v>
      </c>
      <c r="AA16" s="133">
        <v>410.4</v>
      </c>
      <c r="AB16" s="133">
        <v>409.6</v>
      </c>
      <c r="AC16" s="133">
        <v>408.8</v>
      </c>
      <c r="AD16" s="133">
        <v>372.2</v>
      </c>
      <c r="AE16" s="133">
        <v>382.8</v>
      </c>
      <c r="AF16" s="133">
        <v>397.4</v>
      </c>
      <c r="AG16" s="133">
        <v>399.6</v>
      </c>
      <c r="AH16" s="133">
        <v>420.6</v>
      </c>
      <c r="AI16" s="133">
        <v>428.4</v>
      </c>
      <c r="AJ16" s="133">
        <v>465.6</v>
      </c>
      <c r="AK16" s="134">
        <f t="shared" si="0"/>
        <v>13060.199999999999</v>
      </c>
      <c r="AM16" s="71"/>
      <c r="AN16" s="71"/>
      <c r="AO16" s="71"/>
    </row>
    <row r="17" spans="1:50" ht="15.75" customHeight="1" x14ac:dyDescent="0.25">
      <c r="A17" s="124" t="s">
        <v>359</v>
      </c>
      <c r="B17" s="127" t="s">
        <v>246</v>
      </c>
      <c r="C17" s="133">
        <v>81</v>
      </c>
      <c r="D17" s="133">
        <v>80.599999999999994</v>
      </c>
      <c r="E17" s="133">
        <v>79.599999999999994</v>
      </c>
      <c r="F17" s="133">
        <v>84</v>
      </c>
      <c r="G17" s="133">
        <v>78.400000000000006</v>
      </c>
      <c r="H17" s="133">
        <v>78.8</v>
      </c>
      <c r="I17" s="133">
        <v>78.400000000000006</v>
      </c>
      <c r="J17" s="133">
        <v>82.4</v>
      </c>
      <c r="K17" s="133">
        <v>70.400000000000006</v>
      </c>
      <c r="L17" s="133">
        <v>86.199999999999989</v>
      </c>
      <c r="M17" s="165">
        <v>78.599999999999994</v>
      </c>
      <c r="N17" s="133">
        <v>80.199999999999989</v>
      </c>
      <c r="O17" s="133">
        <v>79</v>
      </c>
      <c r="P17" s="133">
        <v>81.400000000000006</v>
      </c>
      <c r="Q17" s="133">
        <v>81.199999999999989</v>
      </c>
      <c r="R17" s="133">
        <v>80</v>
      </c>
      <c r="S17" s="133">
        <v>78</v>
      </c>
      <c r="T17" s="133">
        <v>77</v>
      </c>
      <c r="U17" s="133">
        <v>73.2</v>
      </c>
      <c r="V17" s="133">
        <v>79.8</v>
      </c>
      <c r="W17" s="133">
        <v>71</v>
      </c>
      <c r="X17" s="133">
        <v>82.6</v>
      </c>
      <c r="Y17" s="165">
        <v>77.199999999999989</v>
      </c>
      <c r="Z17" s="133">
        <v>74.2</v>
      </c>
      <c r="AA17" s="133">
        <v>75.400000000000006</v>
      </c>
      <c r="AB17" s="133">
        <v>78.599999999999994</v>
      </c>
      <c r="AC17" s="133">
        <v>81.2</v>
      </c>
      <c r="AD17" s="133">
        <v>80.599999999999994</v>
      </c>
      <c r="AE17" s="133">
        <v>71.400000000000006</v>
      </c>
      <c r="AF17" s="133">
        <v>75.199999999999989</v>
      </c>
      <c r="AG17" s="133">
        <v>69.400000000000006</v>
      </c>
      <c r="AH17" s="133">
        <v>76.800000000000011</v>
      </c>
      <c r="AI17" s="133">
        <v>73.599999999999994</v>
      </c>
      <c r="AJ17" s="133">
        <v>83</v>
      </c>
      <c r="AK17" s="134">
        <f t="shared" si="0"/>
        <v>2658.4</v>
      </c>
      <c r="AM17" s="71"/>
      <c r="AN17" s="71"/>
      <c r="AO17" s="71"/>
      <c r="AP17" s="69"/>
      <c r="AQ17" s="69"/>
      <c r="AR17" s="69"/>
      <c r="AS17" s="69"/>
      <c r="AT17" s="69"/>
      <c r="AU17" s="69"/>
      <c r="AV17" s="69"/>
      <c r="AW17" s="69"/>
      <c r="AX17" s="69"/>
    </row>
    <row r="18" spans="1:50" ht="15.75" customHeight="1" x14ac:dyDescent="0.25">
      <c r="A18" s="147" t="s">
        <v>359</v>
      </c>
      <c r="B18" s="148" t="s">
        <v>25</v>
      </c>
      <c r="C18" s="146">
        <f t="shared" ref="C18:X18" si="1">SUM(C14:C17)</f>
        <v>1391.4</v>
      </c>
      <c r="D18" s="146">
        <f t="shared" si="1"/>
        <v>1267</v>
      </c>
      <c r="E18" s="146">
        <f t="shared" si="1"/>
        <v>1243.3999999999999</v>
      </c>
      <c r="F18" s="146">
        <f t="shared" si="1"/>
        <v>1195.8000000000002</v>
      </c>
      <c r="G18" s="146">
        <f t="shared" si="1"/>
        <v>1185.5999999999999</v>
      </c>
      <c r="H18" s="146">
        <f t="shared" si="1"/>
        <v>1172.9999999999998</v>
      </c>
      <c r="I18" s="146">
        <f t="shared" si="1"/>
        <v>1195.8000000000002</v>
      </c>
      <c r="J18" s="146">
        <f t="shared" si="1"/>
        <v>1295.2</v>
      </c>
      <c r="K18" s="146">
        <f t="shared" si="1"/>
        <v>1298.4000000000001</v>
      </c>
      <c r="L18" s="146">
        <f t="shared" si="1"/>
        <v>1531.6000000000001</v>
      </c>
      <c r="M18" s="166">
        <f t="shared" si="1"/>
        <v>1602</v>
      </c>
      <c r="N18" s="146">
        <f t="shared" si="1"/>
        <v>1359.6000000000001</v>
      </c>
      <c r="O18" s="146">
        <f t="shared" si="1"/>
        <v>1407</v>
      </c>
      <c r="P18" s="146">
        <f t="shared" si="1"/>
        <v>1368.2</v>
      </c>
      <c r="Q18" s="146">
        <f t="shared" si="1"/>
        <v>1299.5999999999999</v>
      </c>
      <c r="R18" s="146">
        <f t="shared" si="1"/>
        <v>1188</v>
      </c>
      <c r="S18" s="146">
        <f t="shared" si="1"/>
        <v>1202.6000000000001</v>
      </c>
      <c r="T18" s="146">
        <f t="shared" si="1"/>
        <v>1206.8</v>
      </c>
      <c r="U18" s="146">
        <f t="shared" si="1"/>
        <v>1217</v>
      </c>
      <c r="V18" s="146">
        <f t="shared" si="1"/>
        <v>1337.6</v>
      </c>
      <c r="W18" s="146">
        <f t="shared" si="1"/>
        <v>1380.2</v>
      </c>
      <c r="X18" s="146">
        <f t="shared" si="1"/>
        <v>1589.6</v>
      </c>
      <c r="Y18" s="166">
        <f t="shared" ref="Y18:AJ18" si="2">SUM(Y14:Y17)</f>
        <v>1695.2</v>
      </c>
      <c r="Z18" s="146">
        <f t="shared" si="2"/>
        <v>1378.2</v>
      </c>
      <c r="AA18" s="146">
        <f t="shared" si="2"/>
        <v>1401.8000000000002</v>
      </c>
      <c r="AB18" s="146">
        <f t="shared" si="2"/>
        <v>1364.1999999999998</v>
      </c>
      <c r="AC18" s="146">
        <f t="shared" si="2"/>
        <v>1309.8</v>
      </c>
      <c r="AD18" s="146">
        <f t="shared" si="2"/>
        <v>1188.8</v>
      </c>
      <c r="AE18" s="146">
        <f t="shared" si="2"/>
        <v>1224.4000000000001</v>
      </c>
      <c r="AF18" s="146">
        <f t="shared" si="2"/>
        <v>1271</v>
      </c>
      <c r="AG18" s="146">
        <f t="shared" si="2"/>
        <v>1290.4000000000001</v>
      </c>
      <c r="AH18" s="146">
        <f t="shared" si="2"/>
        <v>1382.2</v>
      </c>
      <c r="AI18" s="146">
        <f t="shared" si="2"/>
        <v>1438</v>
      </c>
      <c r="AJ18" s="146">
        <f t="shared" si="2"/>
        <v>1611</v>
      </c>
      <c r="AK18" s="134">
        <f t="shared" si="0"/>
        <v>45490.400000000001</v>
      </c>
      <c r="AM18" s="71"/>
      <c r="AN18" s="71"/>
      <c r="AO18" s="71"/>
    </row>
    <row r="19" spans="1:50" ht="15.75" customHeight="1" x14ac:dyDescent="0.25">
      <c r="A19" s="124" t="s">
        <v>331</v>
      </c>
      <c r="B19" s="126" t="s">
        <v>46</v>
      </c>
      <c r="C19" s="158">
        <f>C4/C14</f>
        <v>-2.6024528866287762E-2</v>
      </c>
      <c r="D19" s="156">
        <f t="shared" ref="D19:AK19" si="3">D4/D14</f>
        <v>1.154353562005277E-2</v>
      </c>
      <c r="E19" s="156">
        <f t="shared" si="3"/>
        <v>-3.768413840356287E-2</v>
      </c>
      <c r="F19" s="156">
        <f t="shared" si="3"/>
        <v>-0.11625478593804385</v>
      </c>
      <c r="G19" s="156">
        <f t="shared" si="3"/>
        <v>-0.10342289289657712</v>
      </c>
      <c r="H19" s="156">
        <f t="shared" si="3"/>
        <v>-1.0822510822510823E-3</v>
      </c>
      <c r="I19" s="156">
        <f t="shared" si="3"/>
        <v>3.5373187124159892E-4</v>
      </c>
      <c r="J19" s="156">
        <f t="shared" si="3"/>
        <v>0.15900578821927139</v>
      </c>
      <c r="K19" s="156">
        <f t="shared" si="3"/>
        <v>0.15562805872756935</v>
      </c>
      <c r="L19" s="156">
        <f t="shared" si="3"/>
        <v>6.54925701706109E-2</v>
      </c>
      <c r="M19" s="170">
        <f t="shared" si="3"/>
        <v>0.2279202279202279</v>
      </c>
      <c r="N19" s="156">
        <f t="shared" si="3"/>
        <v>1.3949163050216986E-2</v>
      </c>
      <c r="O19" s="156">
        <f t="shared" si="3"/>
        <v>-0.20217917675544794</v>
      </c>
      <c r="P19" s="156">
        <f t="shared" si="3"/>
        <v>-0.11155115511551154</v>
      </c>
      <c r="Q19" s="156">
        <f t="shared" si="3"/>
        <v>-6.7778936392075079E-2</v>
      </c>
      <c r="R19" s="156">
        <f t="shared" si="3"/>
        <v>-8.4491978609625665E-2</v>
      </c>
      <c r="S19" s="156">
        <f t="shared" si="3"/>
        <v>0.10657259561826958</v>
      </c>
      <c r="T19" s="156">
        <f t="shared" si="3"/>
        <v>0.27528490028490027</v>
      </c>
      <c r="U19" s="156">
        <f t="shared" si="3"/>
        <v>0.34238741958541813</v>
      </c>
      <c r="V19" s="156">
        <f t="shared" si="3"/>
        <v>0.20503477972838691</v>
      </c>
      <c r="W19" s="156">
        <f t="shared" si="3"/>
        <v>0.20306633291614518</v>
      </c>
      <c r="X19" s="156">
        <f t="shared" si="3"/>
        <v>8.870967741935484E-3</v>
      </c>
      <c r="Y19" s="170">
        <f t="shared" ref="Y19:AJ23" si="4">Y4/Y14</f>
        <v>-0.10954578576633471</v>
      </c>
      <c r="Z19" s="156">
        <f t="shared" si="4"/>
        <v>-5.5469953775038522E-2</v>
      </c>
      <c r="AA19" s="156">
        <f t="shared" si="4"/>
        <v>5.8179543321864258E-2</v>
      </c>
      <c r="AB19" s="156">
        <f t="shared" si="4"/>
        <v>6.4624705486368214E-2</v>
      </c>
      <c r="AC19" s="156">
        <f t="shared" si="4"/>
        <v>6.5649396735273244E-2</v>
      </c>
      <c r="AD19" s="156">
        <f t="shared" si="4"/>
        <v>9.5009242144177442E-2</v>
      </c>
      <c r="AE19" s="156">
        <f t="shared" si="4"/>
        <v>0.27557027225901398</v>
      </c>
      <c r="AF19" s="156">
        <f t="shared" si="4"/>
        <v>6.7934782608695661E-4</v>
      </c>
      <c r="AG19" s="156">
        <f t="shared" si="4"/>
        <v>1.6327890703098966E-2</v>
      </c>
      <c r="AH19" s="156">
        <f t="shared" si="4"/>
        <v>0.1060126582278481</v>
      </c>
      <c r="AI19" s="156">
        <f t="shared" si="4"/>
        <v>6.0506706408345753E-2</v>
      </c>
      <c r="AJ19" s="156">
        <f t="shared" si="4"/>
        <v>0.14623021196672928</v>
      </c>
      <c r="AK19" s="157">
        <f t="shared" si="3"/>
        <v>5.0097709981596378E-2</v>
      </c>
      <c r="AM19" s="71"/>
      <c r="AN19" s="71"/>
      <c r="AO19" s="71"/>
    </row>
    <row r="20" spans="1:50" s="69" customFormat="1" ht="15.75" customHeight="1" x14ac:dyDescent="0.25">
      <c r="A20" s="124" t="s">
        <v>331</v>
      </c>
      <c r="B20" s="127" t="s">
        <v>47</v>
      </c>
      <c r="C20" s="159">
        <f t="shared" ref="C20:AK20" si="5">C5/C15</f>
        <v>0.18681318681318682</v>
      </c>
      <c r="D20" s="122">
        <f t="shared" si="5"/>
        <v>1.2655601659751037</v>
      </c>
      <c r="E20" s="122">
        <f t="shared" si="5"/>
        <v>0.36510500807754448</v>
      </c>
      <c r="F20" s="122">
        <f t="shared" si="5"/>
        <v>-0.12524084778420039</v>
      </c>
      <c r="G20" s="122">
        <f t="shared" si="5"/>
        <v>-8.4568439407149074E-2</v>
      </c>
      <c r="H20" s="122">
        <f t="shared" si="5"/>
        <v>-8.4825636192271445E-2</v>
      </c>
      <c r="I20" s="122">
        <f t="shared" si="5"/>
        <v>-4.3517679057116954E-2</v>
      </c>
      <c r="J20" s="122">
        <f t="shared" si="5"/>
        <v>4.4856921887084296E-2</v>
      </c>
      <c r="K20" s="122">
        <f t="shared" si="5"/>
        <v>0.21238244514106586</v>
      </c>
      <c r="L20" s="122">
        <f t="shared" si="5"/>
        <v>0.11360718870346596</v>
      </c>
      <c r="M20" s="159">
        <f t="shared" si="5"/>
        <v>2.6251526251526248E-2</v>
      </c>
      <c r="N20" s="122">
        <f t="shared" si="5"/>
        <v>-0.22587883320867616</v>
      </c>
      <c r="O20" s="122">
        <f t="shared" si="5"/>
        <v>-0.15778251599147122</v>
      </c>
      <c r="P20" s="122">
        <f t="shared" si="5"/>
        <v>-0.50429610046265694</v>
      </c>
      <c r="Q20" s="122">
        <f t="shared" si="5"/>
        <v>-0.25641025641025644</v>
      </c>
      <c r="R20" s="122">
        <f t="shared" si="5"/>
        <v>-4.2639593908629446E-2</v>
      </c>
      <c r="S20" s="122">
        <f t="shared" si="5"/>
        <v>2.7457927369353409E-2</v>
      </c>
      <c r="T20" s="122">
        <f t="shared" si="5"/>
        <v>0.10888252148997135</v>
      </c>
      <c r="U20" s="122">
        <f t="shared" si="5"/>
        <v>0.19244935543278086</v>
      </c>
      <c r="V20" s="122">
        <f t="shared" si="5"/>
        <v>-0.1097372488408037</v>
      </c>
      <c r="W20" s="122">
        <f t="shared" si="5"/>
        <v>6.0150375939849621E-2</v>
      </c>
      <c r="X20" s="122">
        <f t="shared" si="5"/>
        <v>-8.4999999999999992E-2</v>
      </c>
      <c r="Y20" s="159">
        <f t="shared" ref="Y20:AF20" si="6">Y5/Y15</f>
        <v>-0.18813660874775312</v>
      </c>
      <c r="Z20" s="122">
        <f t="shared" si="6"/>
        <v>-5.6545313710302095E-2</v>
      </c>
      <c r="AA20" s="122">
        <f t="shared" si="6"/>
        <v>-5.6399132321041212E-2</v>
      </c>
      <c r="AB20" s="122">
        <f t="shared" si="6"/>
        <v>-0.19446415897799857</v>
      </c>
      <c r="AC20" s="122">
        <f t="shared" si="6"/>
        <v>-0.11553473848555817</v>
      </c>
      <c r="AD20" s="122">
        <f t="shared" si="6"/>
        <v>1.4358974358974357E-2</v>
      </c>
      <c r="AE20" s="122">
        <f t="shared" si="6"/>
        <v>1.5887025595763462E-2</v>
      </c>
      <c r="AF20" s="122">
        <f t="shared" si="6"/>
        <v>5.0572519083969467E-2</v>
      </c>
      <c r="AG20" s="122">
        <f t="shared" si="4"/>
        <v>-9.0415913200723331E-3</v>
      </c>
      <c r="AH20" s="122">
        <f t="shared" si="4"/>
        <v>0.10047468354430379</v>
      </c>
      <c r="AI20" s="122">
        <f t="shared" si="4"/>
        <v>5.9622641509433964E-2</v>
      </c>
      <c r="AJ20" s="122">
        <f t="shared" si="4"/>
        <v>5.8044164037854888E-2</v>
      </c>
      <c r="AK20" s="129">
        <f t="shared" si="5"/>
        <v>8.9538496950166951E-3</v>
      </c>
      <c r="AM20" s="71"/>
      <c r="AN20" s="71"/>
      <c r="AO20" s="71"/>
    </row>
    <row r="21" spans="1:50" s="69" customFormat="1" ht="15.75" customHeight="1" x14ac:dyDescent="0.25">
      <c r="A21" s="124" t="s">
        <v>331</v>
      </c>
      <c r="B21" s="127" t="s">
        <v>245</v>
      </c>
      <c r="C21" s="159">
        <f t="shared" ref="C21:AK21" si="7">C6/C16</f>
        <v>0.16377440347071581</v>
      </c>
      <c r="D21" s="122">
        <f t="shared" si="7"/>
        <v>0.58584070796460175</v>
      </c>
      <c r="E21" s="122">
        <f t="shared" si="7"/>
        <v>0.60529482551143199</v>
      </c>
      <c r="F21" s="122">
        <f t="shared" si="7"/>
        <v>0.32645631067961162</v>
      </c>
      <c r="G21" s="122">
        <f t="shared" si="7"/>
        <v>0.32296650717703351</v>
      </c>
      <c r="H21" s="122">
        <f t="shared" si="7"/>
        <v>0.38827838827838829</v>
      </c>
      <c r="I21" s="122">
        <f t="shared" si="7"/>
        <v>0.45322872661436331</v>
      </c>
      <c r="J21" s="122">
        <f t="shared" si="7"/>
        <v>0.30261723009814612</v>
      </c>
      <c r="K21" s="122">
        <f t="shared" si="7"/>
        <v>0.5275152862701501</v>
      </c>
      <c r="L21" s="122">
        <f t="shared" si="7"/>
        <v>0.36707616707616708</v>
      </c>
      <c r="M21" s="159">
        <f t="shared" si="7"/>
        <v>0.40604343720491026</v>
      </c>
      <c r="N21" s="122">
        <f t="shared" si="7"/>
        <v>0.34187568157033804</v>
      </c>
      <c r="O21" s="122">
        <f t="shared" si="7"/>
        <v>0.26127527216174184</v>
      </c>
      <c r="P21" s="122">
        <f t="shared" si="7"/>
        <v>0.22527763088313063</v>
      </c>
      <c r="Q21" s="122">
        <f t="shared" si="7"/>
        <v>0.27263102170460563</v>
      </c>
      <c r="R21" s="122">
        <f t="shared" si="7"/>
        <v>0.24228571428571427</v>
      </c>
      <c r="S21" s="122">
        <f t="shared" si="7"/>
        <v>0.27540255413659082</v>
      </c>
      <c r="T21" s="122">
        <f t="shared" si="7"/>
        <v>0.42474916387959866</v>
      </c>
      <c r="U21" s="122">
        <f t="shared" si="7"/>
        <v>0.31117166212534059</v>
      </c>
      <c r="V21" s="122">
        <f t="shared" si="7"/>
        <v>0.27530364372469635</v>
      </c>
      <c r="W21" s="122">
        <f t="shared" si="7"/>
        <v>0.25544554455445545</v>
      </c>
      <c r="X21" s="122">
        <f t="shared" si="7"/>
        <v>0.20812641083521446</v>
      </c>
      <c r="Y21" s="159">
        <f t="shared" ref="Y21:AF21" si="8">Y6/Y16</f>
        <v>9.4618055555555552E-2</v>
      </c>
      <c r="Z21" s="122">
        <f t="shared" si="8"/>
        <v>4.4858870967741937E-2</v>
      </c>
      <c r="AA21" s="122">
        <f t="shared" si="8"/>
        <v>0.18615984405458091</v>
      </c>
      <c r="AB21" s="122">
        <f t="shared" si="8"/>
        <v>0.19482421874999997</v>
      </c>
      <c r="AC21" s="122">
        <f t="shared" si="8"/>
        <v>2.7397260273972601E-2</v>
      </c>
      <c r="AD21" s="122">
        <f t="shared" si="8"/>
        <v>0.14884470714669532</v>
      </c>
      <c r="AE21" s="122">
        <f t="shared" si="8"/>
        <v>9.5088819226750249E-2</v>
      </c>
      <c r="AF21" s="122">
        <f t="shared" si="8"/>
        <v>1.1071967790639157E-2</v>
      </c>
      <c r="AG21" s="122">
        <f t="shared" si="4"/>
        <v>-0.13513513513513511</v>
      </c>
      <c r="AH21" s="122">
        <f t="shared" si="4"/>
        <v>0.11269614835948644</v>
      </c>
      <c r="AI21" s="122">
        <f t="shared" si="4"/>
        <v>9.9439775910364153E-2</v>
      </c>
      <c r="AJ21" s="122">
        <f t="shared" si="4"/>
        <v>0.15206185567010308</v>
      </c>
      <c r="AK21" s="129">
        <f t="shared" si="7"/>
        <v>0.24321220195709106</v>
      </c>
      <c r="AM21" s="71"/>
      <c r="AN21" s="71"/>
      <c r="AO21" s="71"/>
    </row>
    <row r="22" spans="1:50" ht="15.75" customHeight="1" x14ac:dyDescent="0.25">
      <c r="A22" s="124" t="s">
        <v>331</v>
      </c>
      <c r="B22" s="127" t="s">
        <v>246</v>
      </c>
      <c r="C22" s="159">
        <f t="shared" ref="C22:AK22" si="9">C7/C17</f>
        <v>-0.1111111111111111</v>
      </c>
      <c r="D22" s="122">
        <f t="shared" si="9"/>
        <v>8.4367245657568243E-2</v>
      </c>
      <c r="E22" s="122">
        <f t="shared" si="9"/>
        <v>5.0251256281407038E-2</v>
      </c>
      <c r="F22" s="122">
        <f t="shared" si="9"/>
        <v>-5.4761904761904769E-2</v>
      </c>
      <c r="G22" s="122">
        <f t="shared" si="9"/>
        <v>-3.8265306122448974E-2</v>
      </c>
      <c r="H22" s="122">
        <f t="shared" si="9"/>
        <v>-9.6446700507614225E-2</v>
      </c>
      <c r="I22" s="122">
        <f t="shared" si="9"/>
        <v>-0.20153061224489796</v>
      </c>
      <c r="J22" s="122">
        <f t="shared" si="9"/>
        <v>-7.0388349514563103E-2</v>
      </c>
      <c r="K22" s="122">
        <f t="shared" si="9"/>
        <v>-1.136363636363636E-2</v>
      </c>
      <c r="L22" s="122">
        <f t="shared" si="9"/>
        <v>-0.15777262180974483</v>
      </c>
      <c r="M22" s="159">
        <f t="shared" si="9"/>
        <v>-8.3969465648854963E-2</v>
      </c>
      <c r="N22" s="122">
        <f t="shared" si="9"/>
        <v>-0.26932668329177062</v>
      </c>
      <c r="O22" s="122">
        <f t="shared" si="9"/>
        <v>-0.14430379746835442</v>
      </c>
      <c r="P22" s="122">
        <f t="shared" si="9"/>
        <v>-0.20638820638820637</v>
      </c>
      <c r="Q22" s="122">
        <f t="shared" si="9"/>
        <v>-3.9408866995073899E-2</v>
      </c>
      <c r="R22" s="122">
        <f t="shared" si="9"/>
        <v>1.2500000000000001E-2</v>
      </c>
      <c r="S22" s="122">
        <f t="shared" si="9"/>
        <v>-0.15641025641025641</v>
      </c>
      <c r="T22" s="122">
        <f t="shared" si="9"/>
        <v>-1.2987012987012986E-2</v>
      </c>
      <c r="U22" s="122">
        <f t="shared" si="9"/>
        <v>-0.19945355191256831</v>
      </c>
      <c r="V22" s="122">
        <f t="shared" si="9"/>
        <v>-0.16040100250626566</v>
      </c>
      <c r="W22" s="122">
        <f t="shared" si="9"/>
        <v>0.12957746478873242</v>
      </c>
      <c r="X22" s="122">
        <f t="shared" si="9"/>
        <v>9.6852300242130762E-2</v>
      </c>
      <c r="Y22" s="159">
        <f t="shared" ref="Y22:AF22" si="10">Y7/Y17</f>
        <v>-0.13989637305699484</v>
      </c>
      <c r="Z22" s="122">
        <f t="shared" si="10"/>
        <v>-0.14824797843665768</v>
      </c>
      <c r="AA22" s="122">
        <f t="shared" si="10"/>
        <v>-5.5702917771883298E-2</v>
      </c>
      <c r="AB22" s="122">
        <f t="shared" si="10"/>
        <v>-0.12977099236641221</v>
      </c>
      <c r="AC22" s="122">
        <f t="shared" si="10"/>
        <v>-0.18472906403940886</v>
      </c>
      <c r="AD22" s="122">
        <f t="shared" si="10"/>
        <v>-4.4665012406947889E-2</v>
      </c>
      <c r="AE22" s="122">
        <f t="shared" si="10"/>
        <v>-8.683473389355742E-2</v>
      </c>
      <c r="AF22" s="122">
        <f t="shared" si="10"/>
        <v>-0.11436170212765959</v>
      </c>
      <c r="AG22" s="122">
        <f t="shared" si="4"/>
        <v>-0.17002881844380402</v>
      </c>
      <c r="AH22" s="122">
        <f t="shared" si="4"/>
        <v>-0.33854166666666663</v>
      </c>
      <c r="AI22" s="122">
        <f t="shared" si="4"/>
        <v>-0.11956521739130437</v>
      </c>
      <c r="AJ22" s="122">
        <f t="shared" si="4"/>
        <v>0.14939759036144579</v>
      </c>
      <c r="AK22" s="129">
        <f t="shared" si="9"/>
        <v>-8.8474270237736991E-2</v>
      </c>
      <c r="AM22" s="71"/>
      <c r="AN22" s="71"/>
      <c r="AO22" s="71"/>
    </row>
    <row r="23" spans="1:50" ht="15.75" customHeight="1" x14ac:dyDescent="0.25">
      <c r="A23" s="147" t="s">
        <v>331</v>
      </c>
      <c r="B23" s="148" t="s">
        <v>25</v>
      </c>
      <c r="C23" s="160">
        <f t="shared" ref="C23:AK23" si="11">C8/C18</f>
        <v>6.1089550093431075E-2</v>
      </c>
      <c r="D23" s="161">
        <f t="shared" si="11"/>
        <v>0.40836621941594314</v>
      </c>
      <c r="E23" s="161">
        <f t="shared" si="11"/>
        <v>0.22004182081389742</v>
      </c>
      <c r="F23" s="161">
        <f t="shared" si="11"/>
        <v>8.5298544907175065E-3</v>
      </c>
      <c r="G23" s="161">
        <f t="shared" si="11"/>
        <v>2.4797570850202434E-2</v>
      </c>
      <c r="H23" s="161">
        <f t="shared" si="11"/>
        <v>8.6104006820119372E-2</v>
      </c>
      <c r="I23" s="161">
        <f t="shared" si="11"/>
        <v>0.10453253052349888</v>
      </c>
      <c r="J23" s="161">
        <f t="shared" si="11"/>
        <v>0.16229153798641135</v>
      </c>
      <c r="K23" s="161">
        <f t="shared" si="11"/>
        <v>0.26078250154035737</v>
      </c>
      <c r="L23" s="161">
        <f t="shared" si="11"/>
        <v>0.14285714285714285</v>
      </c>
      <c r="M23" s="160">
        <f t="shared" si="11"/>
        <v>0.2184769038701623</v>
      </c>
      <c r="N23" s="161">
        <f t="shared" si="11"/>
        <v>3.8540747278611349E-2</v>
      </c>
      <c r="O23" s="161">
        <f t="shared" si="11"/>
        <v>-6.297085998578536E-2</v>
      </c>
      <c r="P23" s="161">
        <f t="shared" si="11"/>
        <v>-0.11094869171173806</v>
      </c>
      <c r="Q23" s="161">
        <f t="shared" si="11"/>
        <v>-5.5401662049861505E-3</v>
      </c>
      <c r="R23" s="161">
        <f t="shared" si="11"/>
        <v>2.5252525252525252E-2</v>
      </c>
      <c r="S23" s="161">
        <f t="shared" si="11"/>
        <v>0.12522867121237319</v>
      </c>
      <c r="T23" s="161">
        <f t="shared" si="11"/>
        <v>0.27245608220086182</v>
      </c>
      <c r="U23" s="161">
        <f t="shared" si="11"/>
        <v>0.27362366474938371</v>
      </c>
      <c r="V23" s="161">
        <f t="shared" si="11"/>
        <v>0.14309210526315788</v>
      </c>
      <c r="W23" s="161">
        <f t="shared" si="11"/>
        <v>0.18707433705260107</v>
      </c>
      <c r="X23" s="161">
        <f t="shared" si="11"/>
        <v>5.0075490689481632E-2</v>
      </c>
      <c r="Y23" s="160">
        <f t="shared" ref="Y23:AF23" si="12">Y8/Y18</f>
        <v>-7.0906087777253421E-2</v>
      </c>
      <c r="Z23" s="161">
        <f t="shared" si="12"/>
        <v>-3.1780583369612536E-2</v>
      </c>
      <c r="AA23" s="161">
        <f t="shared" si="12"/>
        <v>6.6913967755742612E-2</v>
      </c>
      <c r="AB23" s="161">
        <f t="shared" si="12"/>
        <v>3.8997214484679674E-2</v>
      </c>
      <c r="AC23" s="161">
        <f t="shared" si="12"/>
        <v>2.7485112230874928E-3</v>
      </c>
      <c r="AD23" s="161">
        <f t="shared" si="12"/>
        <v>8.9165545087483186E-2</v>
      </c>
      <c r="AE23" s="161">
        <f t="shared" si="12"/>
        <v>0.14995099640640314</v>
      </c>
      <c r="AF23" s="161">
        <f t="shared" si="12"/>
        <v>5.3501180173092062E-3</v>
      </c>
      <c r="AG23" s="161">
        <f t="shared" si="4"/>
        <v>-4.4947303161810288E-2</v>
      </c>
      <c r="AH23" s="161">
        <f t="shared" si="4"/>
        <v>8.2332513384459557E-2</v>
      </c>
      <c r="AI23" s="161">
        <f t="shared" si="4"/>
        <v>6.2726008344923506E-2</v>
      </c>
      <c r="AJ23" s="161">
        <f t="shared" si="4"/>
        <v>0.13072625698324022</v>
      </c>
      <c r="AK23" s="130">
        <f t="shared" si="11"/>
        <v>8.9583736348768081E-2</v>
      </c>
      <c r="AM23" s="71"/>
      <c r="AN23" s="71"/>
      <c r="AO23" s="71"/>
    </row>
    <row r="24" spans="1:50" ht="15.75" customHeight="1" x14ac:dyDescent="0.25">
      <c r="A24" s="74" t="s">
        <v>16</v>
      </c>
    </row>
    <row r="25" spans="1:50" ht="15.75" customHeight="1" x14ac:dyDescent="0.25">
      <c r="A25" s="68" t="s">
        <v>0</v>
      </c>
    </row>
    <row r="26" spans="1:50" ht="15.75" customHeight="1" x14ac:dyDescent="0.25"/>
    <row r="27" spans="1:50" ht="15.75" customHeight="1" x14ac:dyDescent="0.25"/>
  </sheetData>
  <hyperlinks>
    <hyperlink ref="A25" location="Contents!A1" display="Back to contents" xr:uid="{00000000-0004-0000-11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20"/>
  <sheetViews>
    <sheetView workbookViewId="0"/>
  </sheetViews>
  <sheetFormatPr defaultColWidth="0" defaultRowHeight="15" customHeight="1" zeroHeight="1" x14ac:dyDescent="0.25"/>
  <cols>
    <col min="1" max="14" width="9.140625" style="78" customWidth="1"/>
    <col min="15" max="19" width="9.140625" style="78" hidden="1" customWidth="1"/>
    <col min="20" max="16384" width="9.140625" style="78" hidden="1"/>
  </cols>
  <sheetData>
    <row r="1" spans="1:19" s="5" customFormat="1" ht="15.75" x14ac:dyDescent="0.25">
      <c r="A1" s="10" t="s">
        <v>437</v>
      </c>
      <c r="B1" s="10"/>
      <c r="L1" s="78"/>
      <c r="M1" s="78"/>
      <c r="N1" s="78"/>
      <c r="O1" s="78"/>
      <c r="P1" s="78"/>
      <c r="Q1" s="78"/>
      <c r="R1" s="78"/>
      <c r="S1" s="78"/>
    </row>
    <row r="2" spans="1:19" x14ac:dyDescent="0.25">
      <c r="A2" s="189" t="s">
        <v>395</v>
      </c>
    </row>
    <row r="3" spans="1:19" x14ac:dyDescent="0.25"/>
    <row r="4" spans="1:19" x14ac:dyDescent="0.25"/>
    <row r="5" spans="1:19" x14ac:dyDescent="0.25">
      <c r="B5" s="20"/>
      <c r="C5" s="20" t="s">
        <v>323</v>
      </c>
      <c r="D5" s="20"/>
      <c r="E5" s="20"/>
      <c r="G5" s="20" t="s">
        <v>324</v>
      </c>
      <c r="H5" s="20"/>
      <c r="I5" s="20"/>
    </row>
    <row r="6" spans="1:19" x14ac:dyDescent="0.25">
      <c r="B6" s="20"/>
      <c r="C6" s="20" t="s">
        <v>325</v>
      </c>
      <c r="D6" s="20" t="s">
        <v>326</v>
      </c>
      <c r="E6" s="20" t="s">
        <v>327</v>
      </c>
      <c r="F6" s="69" t="s">
        <v>328</v>
      </c>
      <c r="G6" s="69" t="s">
        <v>325</v>
      </c>
      <c r="H6" s="69" t="s">
        <v>326</v>
      </c>
      <c r="I6" s="69" t="s">
        <v>327</v>
      </c>
      <c r="J6" s="69" t="s">
        <v>328</v>
      </c>
    </row>
    <row r="7" spans="1:19" ht="15" customHeight="1" x14ac:dyDescent="0.25">
      <c r="B7" s="95" t="s">
        <v>446</v>
      </c>
      <c r="C7" s="94">
        <v>18398.599999999999</v>
      </c>
      <c r="D7" s="94">
        <v>7501.4</v>
      </c>
      <c r="E7" s="94">
        <v>15780.599999999999</v>
      </c>
      <c r="F7" s="94">
        <v>2376.2000000000003</v>
      </c>
      <c r="G7" s="94">
        <v>3536</v>
      </c>
      <c r="H7" s="94">
        <f>'T6'!AK10</f>
        <v>1041</v>
      </c>
      <c r="I7" s="94">
        <f>'T6'!AK11</f>
        <v>438</v>
      </c>
      <c r="J7" s="94">
        <f>'T6'!AK12</f>
        <v>45</v>
      </c>
    </row>
    <row r="8" spans="1:19" ht="15" customHeight="1" x14ac:dyDescent="0.25">
      <c r="B8" s="95" t="s">
        <v>332</v>
      </c>
      <c r="C8" s="94">
        <v>20878.399999999998</v>
      </c>
      <c r="D8" s="94">
        <v>8464.6</v>
      </c>
      <c r="E8" s="94">
        <v>13042.199999999999</v>
      </c>
      <c r="F8" s="94">
        <v>2656.4</v>
      </c>
      <c r="G8" s="94">
        <v>204.4</v>
      </c>
      <c r="H8" s="94">
        <f>1122/5</f>
        <v>224.4</v>
      </c>
      <c r="I8" s="94">
        <f>90/5</f>
        <v>18</v>
      </c>
      <c r="J8" s="92">
        <f>10/5</f>
        <v>2</v>
      </c>
    </row>
    <row r="9" spans="1:19" x14ac:dyDescent="0.25"/>
    <row r="10" spans="1:19" x14ac:dyDescent="0.25"/>
    <row r="11" spans="1:19" x14ac:dyDescent="0.25"/>
    <row r="12" spans="1:19" x14ac:dyDescent="0.25"/>
    <row r="13" spans="1:19" x14ac:dyDescent="0.25"/>
    <row r="14" spans="1:19" x14ac:dyDescent="0.25"/>
    <row r="15" spans="1:19" x14ac:dyDescent="0.25"/>
    <row r="16" spans="1:19" x14ac:dyDescent="0.25"/>
    <row r="17" spans="1:1" x14ac:dyDescent="0.25"/>
    <row r="18" spans="1:1" ht="15.75" x14ac:dyDescent="0.25">
      <c r="A18" s="11" t="s">
        <v>0</v>
      </c>
    </row>
    <row r="19" spans="1:1" x14ac:dyDescent="0.25"/>
    <row r="20" spans="1:1" ht="15" customHeight="1" x14ac:dyDescent="0.25"/>
  </sheetData>
  <hyperlinks>
    <hyperlink ref="A18" location="Contents!A1" display="Back to contents" xr:uid="{00000000-0004-0000-1200-000000000000}"/>
  </hyperlinks>
  <pageMargins left="0.7" right="0.7" top="0.75" bottom="0.75" header="0.3" footer="0.3"/>
  <pageSetup orientation="portrait" horizontalDpi="90" verticalDpi="9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26"/>
  <sheetViews>
    <sheetView workbookViewId="0">
      <selection activeCell="A2" sqref="A2"/>
    </sheetView>
  </sheetViews>
  <sheetFormatPr defaultColWidth="0" defaultRowHeight="15" customHeight="1" zeroHeight="1" x14ac:dyDescent="0.25"/>
  <cols>
    <col min="1" max="11" width="9.140625" style="29" customWidth="1"/>
    <col min="12" max="19" width="9.140625" style="29" hidden="1" customWidth="1"/>
    <col min="20" max="16384" width="9.140625" style="29" hidden="1"/>
  </cols>
  <sheetData>
    <row r="1" spans="1:19" s="5" customFormat="1" ht="15.75" x14ac:dyDescent="0.25">
      <c r="A1" s="10" t="s">
        <v>441</v>
      </c>
      <c r="B1" s="10"/>
    </row>
    <row r="2" spans="1:19" x14ac:dyDescent="0.25">
      <c r="A2" s="189" t="s">
        <v>394</v>
      </c>
      <c r="L2" s="185"/>
      <c r="M2" s="185"/>
      <c r="N2" s="185"/>
      <c r="O2" s="185"/>
      <c r="P2" s="185"/>
      <c r="Q2" s="185"/>
      <c r="R2" s="185"/>
      <c r="S2" s="185"/>
    </row>
    <row r="3" spans="1:19" x14ac:dyDescent="0.25">
      <c r="L3" s="185"/>
      <c r="M3" s="185"/>
      <c r="N3" s="185"/>
      <c r="O3" s="185"/>
      <c r="P3" s="185"/>
      <c r="Q3" s="185"/>
      <c r="R3" s="185"/>
      <c r="S3" s="185"/>
    </row>
    <row r="4" spans="1:19" x14ac:dyDescent="0.25">
      <c r="L4" s="185"/>
      <c r="M4" s="185"/>
      <c r="N4" s="185"/>
      <c r="O4" s="185"/>
      <c r="P4" s="185"/>
      <c r="Q4" s="185"/>
      <c r="R4" s="185"/>
      <c r="S4" s="185"/>
    </row>
    <row r="5" spans="1:19" x14ac:dyDescent="0.25">
      <c r="L5" s="185"/>
      <c r="M5" s="185"/>
      <c r="N5" s="185"/>
      <c r="O5" s="185"/>
      <c r="P5" s="185"/>
      <c r="Q5" s="185"/>
      <c r="R5" s="185"/>
      <c r="S5" s="185"/>
    </row>
    <row r="6" spans="1:19" x14ac:dyDescent="0.25">
      <c r="L6" s="185"/>
      <c r="M6" s="185"/>
      <c r="N6" s="185"/>
      <c r="O6" s="185"/>
      <c r="P6" s="185"/>
      <c r="Q6" s="185"/>
      <c r="R6" s="185"/>
      <c r="S6" s="185"/>
    </row>
    <row r="7" spans="1:19" x14ac:dyDescent="0.25">
      <c r="L7" s="186"/>
      <c r="M7" s="186"/>
      <c r="N7" s="186"/>
      <c r="O7" s="186"/>
      <c r="P7" s="185"/>
      <c r="Q7" s="185"/>
      <c r="R7" s="185"/>
      <c r="S7" s="185"/>
    </row>
    <row r="8" spans="1:19" x14ac:dyDescent="0.25">
      <c r="L8" s="185"/>
      <c r="M8" s="185"/>
      <c r="N8" s="185"/>
      <c r="O8" s="185"/>
      <c r="P8" s="185"/>
      <c r="Q8" s="185"/>
      <c r="R8" s="185"/>
      <c r="S8" s="185"/>
    </row>
    <row r="9" spans="1:19" x14ac:dyDescent="0.25">
      <c r="L9" s="185"/>
      <c r="M9" s="185"/>
      <c r="N9" s="185"/>
      <c r="O9" s="185"/>
      <c r="P9" s="185"/>
      <c r="Q9" s="185"/>
      <c r="R9" s="185"/>
      <c r="S9" s="185"/>
    </row>
    <row r="10" spans="1:19" x14ac:dyDescent="0.25">
      <c r="L10" s="185"/>
      <c r="M10" s="185"/>
      <c r="N10" s="185"/>
      <c r="O10" s="185"/>
      <c r="P10" s="185"/>
      <c r="Q10" s="185"/>
      <c r="R10" s="185"/>
      <c r="S10" s="185"/>
    </row>
    <row r="11" spans="1:19" x14ac:dyDescent="0.25">
      <c r="L11" s="185"/>
      <c r="M11" s="185"/>
      <c r="N11" s="185"/>
      <c r="O11" s="185"/>
      <c r="P11" s="185"/>
      <c r="Q11" s="185"/>
      <c r="R11" s="185"/>
      <c r="S11" s="185"/>
    </row>
    <row r="12" spans="1:19" x14ac:dyDescent="0.25">
      <c r="L12" s="185"/>
      <c r="M12" s="185"/>
      <c r="N12" s="185"/>
      <c r="O12" s="185"/>
      <c r="P12" s="185"/>
      <c r="Q12" s="185"/>
      <c r="R12" s="185"/>
      <c r="S12" s="185"/>
    </row>
    <row r="13" spans="1:19" x14ac:dyDescent="0.25">
      <c r="L13" s="185"/>
      <c r="M13" s="185"/>
      <c r="N13" s="185"/>
      <c r="O13" s="185"/>
      <c r="P13" s="185"/>
      <c r="Q13" s="185"/>
      <c r="R13" s="185"/>
      <c r="S13" s="185"/>
    </row>
    <row r="14" spans="1:19" x14ac:dyDescent="0.25">
      <c r="L14" s="185"/>
      <c r="M14" s="185"/>
      <c r="N14" s="185"/>
      <c r="O14" s="185"/>
      <c r="P14" s="185"/>
      <c r="Q14" s="185"/>
      <c r="R14" s="185"/>
      <c r="S14" s="185"/>
    </row>
    <row r="15" spans="1:19" x14ac:dyDescent="0.25">
      <c r="L15" s="185"/>
      <c r="M15" s="185"/>
      <c r="N15" s="185"/>
      <c r="O15" s="185"/>
      <c r="P15" s="185"/>
      <c r="Q15" s="185"/>
      <c r="R15" s="185"/>
      <c r="S15" s="185"/>
    </row>
    <row r="16" spans="1:19" x14ac:dyDescent="0.25">
      <c r="L16" s="185"/>
      <c r="M16" s="185"/>
      <c r="N16" s="185"/>
      <c r="O16" s="185"/>
      <c r="P16" s="185"/>
      <c r="Q16" s="185"/>
      <c r="R16" s="185"/>
      <c r="S16" s="185"/>
    </row>
    <row r="17" spans="1:19" x14ac:dyDescent="0.25">
      <c r="L17" s="185"/>
      <c r="M17" s="185"/>
      <c r="N17" s="185"/>
      <c r="O17" s="185"/>
      <c r="P17" s="185"/>
      <c r="Q17" s="185"/>
      <c r="R17" s="185"/>
      <c r="S17" s="185"/>
    </row>
    <row r="18" spans="1:19" x14ac:dyDescent="0.25">
      <c r="L18" s="185"/>
      <c r="M18" s="185"/>
      <c r="N18" s="185"/>
      <c r="O18" s="185"/>
      <c r="P18" s="185"/>
      <c r="Q18" s="185"/>
      <c r="R18" s="185"/>
      <c r="S18" s="185"/>
    </row>
    <row r="19" spans="1:19" x14ac:dyDescent="0.25">
      <c r="L19" s="186"/>
      <c r="M19" s="186"/>
      <c r="N19" s="186"/>
      <c r="O19" s="186"/>
      <c r="P19" s="185"/>
      <c r="Q19" s="185"/>
      <c r="R19" s="185"/>
      <c r="S19" s="185"/>
    </row>
    <row r="20" spans="1:19" x14ac:dyDescent="0.25">
      <c r="L20" s="185"/>
      <c r="M20" s="185"/>
      <c r="N20" s="185"/>
      <c r="O20" s="185"/>
      <c r="P20" s="185"/>
      <c r="Q20" s="185"/>
      <c r="R20" s="185"/>
      <c r="S20" s="185"/>
    </row>
    <row r="21" spans="1:19" ht="15.75" x14ac:dyDescent="0.25">
      <c r="A21" s="11" t="s">
        <v>0</v>
      </c>
      <c r="L21" s="185"/>
      <c r="M21" s="185"/>
      <c r="N21" s="185"/>
      <c r="O21" s="185"/>
      <c r="P21" s="185"/>
      <c r="Q21" s="185"/>
      <c r="R21" s="185"/>
      <c r="S21" s="185"/>
    </row>
    <row r="22" spans="1:19" x14ac:dyDescent="0.25">
      <c r="L22" s="185"/>
      <c r="M22" s="185"/>
      <c r="N22" s="185"/>
      <c r="O22" s="185"/>
      <c r="P22" s="185"/>
      <c r="Q22" s="185"/>
      <c r="R22" s="185"/>
      <c r="S22" s="185"/>
    </row>
    <row r="23" spans="1:19" ht="15" customHeight="1" x14ac:dyDescent="0.25">
      <c r="L23" s="185"/>
      <c r="M23" s="185"/>
      <c r="N23" s="185"/>
      <c r="O23" s="185"/>
      <c r="P23" s="185"/>
      <c r="Q23" s="185"/>
      <c r="R23" s="185"/>
      <c r="S23" s="185"/>
    </row>
    <row r="24" spans="1:19" ht="15" hidden="1" customHeight="1" x14ac:dyDescent="0.25">
      <c r="L24" s="186"/>
      <c r="M24" s="186"/>
      <c r="N24" s="186"/>
      <c r="O24" s="186"/>
      <c r="P24" s="186"/>
      <c r="Q24" s="186"/>
      <c r="R24" s="186"/>
      <c r="S24" s="186"/>
    </row>
    <row r="25" spans="1:19" ht="15" hidden="1" customHeight="1" x14ac:dyDescent="0.25">
      <c r="L25" s="185"/>
      <c r="M25" s="185"/>
      <c r="N25" s="185"/>
      <c r="O25" s="185"/>
      <c r="P25" s="185"/>
      <c r="Q25" s="185"/>
      <c r="R25" s="185"/>
      <c r="S25" s="185"/>
    </row>
    <row r="26" spans="1:19" ht="15" hidden="1" customHeight="1" x14ac:dyDescent="0.25">
      <c r="L26" s="185"/>
      <c r="M26" s="185"/>
      <c r="N26" s="185"/>
      <c r="O26" s="185"/>
      <c r="P26" s="185"/>
      <c r="Q26" s="185"/>
      <c r="R26" s="185"/>
      <c r="S26" s="185"/>
    </row>
  </sheetData>
  <hyperlinks>
    <hyperlink ref="A21" location="Contents!A1" display="Back to contents" xr:uid="{00000000-0004-0000-1300-000000000000}"/>
  </hyperlinks>
  <pageMargins left="0.7" right="0.7" top="0.75" bottom="0.75" header="0.3" footer="0.3"/>
  <pageSetup orientation="portrait" horizontalDpi="90" verticalDpi="9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27"/>
  <sheetViews>
    <sheetView workbookViewId="0"/>
  </sheetViews>
  <sheetFormatPr defaultColWidth="0" defaultRowHeight="15" customHeight="1" zeroHeight="1" x14ac:dyDescent="0.25"/>
  <cols>
    <col min="1" max="15" width="9.140625" style="78" customWidth="1"/>
    <col min="16" max="19" width="9.140625" style="78" hidden="1" customWidth="1"/>
    <col min="20" max="16384" width="9.140625" style="78" hidden="1"/>
  </cols>
  <sheetData>
    <row r="1" spans="1:19" s="5" customFormat="1" ht="15.75" x14ac:dyDescent="0.25">
      <c r="A1" s="10" t="s">
        <v>440</v>
      </c>
      <c r="B1" s="10"/>
      <c r="L1" s="78"/>
      <c r="M1" s="78"/>
      <c r="N1" s="78"/>
      <c r="O1" s="78"/>
      <c r="P1" s="78"/>
      <c r="Q1" s="78"/>
      <c r="R1" s="78"/>
      <c r="S1" s="78"/>
    </row>
    <row r="2" spans="1:19" x14ac:dyDescent="0.25">
      <c r="A2" s="189" t="s">
        <v>394</v>
      </c>
    </row>
    <row r="3" spans="1:19" x14ac:dyDescent="0.25"/>
    <row r="4" spans="1:19" x14ac:dyDescent="0.25"/>
    <row r="5" spans="1:19" x14ac:dyDescent="0.25"/>
    <row r="6" spans="1:19" x14ac:dyDescent="0.25"/>
    <row r="7" spans="1:19" x14ac:dyDescent="0.25"/>
    <row r="8" spans="1:19" x14ac:dyDescent="0.25"/>
    <row r="9" spans="1:19" x14ac:dyDescent="0.25"/>
    <row r="10" spans="1:19" x14ac:dyDescent="0.25"/>
    <row r="11" spans="1:19" x14ac:dyDescent="0.25"/>
    <row r="12" spans="1:19" x14ac:dyDescent="0.25"/>
    <row r="13" spans="1:19" x14ac:dyDescent="0.25"/>
    <row r="14" spans="1:19" x14ac:dyDescent="0.25"/>
    <row r="15" spans="1:19" x14ac:dyDescent="0.25"/>
    <row r="16" spans="1:19" x14ac:dyDescent="0.25"/>
    <row r="17" spans="1:7" x14ac:dyDescent="0.25"/>
    <row r="18" spans="1:7" x14ac:dyDescent="0.25"/>
    <row r="19" spans="1:7" x14ac:dyDescent="0.25"/>
    <row r="20" spans="1:7" x14ac:dyDescent="0.25"/>
    <row r="21" spans="1:7" x14ac:dyDescent="0.25"/>
    <row r="22" spans="1:7" ht="15.75" x14ac:dyDescent="0.25">
      <c r="A22" s="11" t="s">
        <v>0</v>
      </c>
      <c r="B22" s="39"/>
      <c r="C22" s="39"/>
      <c r="D22" s="39"/>
      <c r="E22" s="39"/>
      <c r="F22" s="39"/>
      <c r="G22" s="39"/>
    </row>
    <row r="23" spans="1:7" x14ac:dyDescent="0.25">
      <c r="A23" s="77"/>
      <c r="B23" s="40"/>
      <c r="C23" s="76"/>
      <c r="D23" s="77"/>
      <c r="E23" s="76"/>
      <c r="F23" s="77"/>
      <c r="G23" s="76"/>
    </row>
    <row r="24" spans="1:7" x14ac:dyDescent="0.25">
      <c r="A24" s="77"/>
      <c r="B24" s="77"/>
      <c r="C24" s="77"/>
      <c r="D24" s="77"/>
      <c r="E24" s="77"/>
      <c r="F24" s="77"/>
      <c r="G24" s="77"/>
    </row>
    <row r="25" spans="1:7" hidden="1" x14ac:dyDescent="0.25">
      <c r="A25" s="77"/>
      <c r="B25" s="77"/>
      <c r="C25" s="77"/>
      <c r="D25" s="77"/>
      <c r="E25" s="77"/>
      <c r="F25" s="77"/>
      <c r="G25" s="77"/>
    </row>
    <row r="26" spans="1:7" hidden="1" x14ac:dyDescent="0.25"/>
    <row r="27" spans="1:7" hidden="1" x14ac:dyDescent="0.25"/>
  </sheetData>
  <hyperlinks>
    <hyperlink ref="A22" location="Contents!A1" display="Back to contents" xr:uid="{00000000-0004-0000-1400-000000000000}"/>
  </hyperlinks>
  <pageMargins left="0.7" right="0.7" top="0.75" bottom="0.75" header="0.3" footer="0.3"/>
  <pageSetup orientation="portrait" horizontalDpi="90" verticalDpi="9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8DB4E2"/>
  </sheetPr>
  <dimension ref="A1:O23"/>
  <sheetViews>
    <sheetView workbookViewId="0"/>
  </sheetViews>
  <sheetFormatPr defaultColWidth="0" defaultRowHeight="15.75" customHeight="1" zeroHeight="1" x14ac:dyDescent="0.25"/>
  <cols>
    <col min="1" max="1" width="37.42578125" style="71" customWidth="1"/>
    <col min="2" max="2" width="12.7109375" style="67" customWidth="1"/>
    <col min="3" max="11" width="13.42578125" style="67" customWidth="1"/>
    <col min="12" max="14" width="13.42578125" style="69" customWidth="1"/>
    <col min="15" max="15" width="9.28515625" style="69" customWidth="1"/>
    <col min="16" max="16384" width="9.28515625" style="69" hidden="1"/>
  </cols>
  <sheetData>
    <row r="1" spans="1:14" s="71" customFormat="1" x14ac:dyDescent="0.25">
      <c r="A1" s="70" t="s">
        <v>455</v>
      </c>
    </row>
    <row r="2" spans="1:14" ht="11.25" customHeight="1" x14ac:dyDescent="0.2">
      <c r="A2" s="189" t="s">
        <v>393</v>
      </c>
      <c r="B2" s="59"/>
      <c r="C2" s="59"/>
      <c r="D2" s="59"/>
      <c r="E2" s="59"/>
      <c r="F2" s="59"/>
      <c r="G2" s="59"/>
      <c r="H2" s="59"/>
      <c r="I2" s="59"/>
      <c r="J2" s="59"/>
    </row>
    <row r="3" spans="1:14" ht="38.25" x14ac:dyDescent="0.2">
      <c r="A3" s="143" t="s">
        <v>360</v>
      </c>
      <c r="B3" s="128" t="s">
        <v>361</v>
      </c>
      <c r="C3" s="171" t="s">
        <v>316</v>
      </c>
      <c r="D3" s="172" t="s">
        <v>248</v>
      </c>
      <c r="E3" s="172" t="s">
        <v>317</v>
      </c>
      <c r="F3" s="172" t="s">
        <v>19</v>
      </c>
      <c r="G3" s="172" t="s">
        <v>318</v>
      </c>
      <c r="H3" s="172" t="s">
        <v>319</v>
      </c>
      <c r="I3" s="172" t="s">
        <v>247</v>
      </c>
      <c r="J3" s="172" t="s">
        <v>320</v>
      </c>
      <c r="K3" s="172" t="s">
        <v>321</v>
      </c>
      <c r="L3" s="172" t="s">
        <v>20</v>
      </c>
      <c r="M3" s="174" t="s">
        <v>322</v>
      </c>
      <c r="N3" s="173" t="s">
        <v>48</v>
      </c>
    </row>
    <row r="4" spans="1:14" ht="15.75" customHeight="1" x14ac:dyDescent="0.2">
      <c r="A4" s="123" t="s">
        <v>36</v>
      </c>
      <c r="B4" s="126" t="s">
        <v>461</v>
      </c>
      <c r="C4" s="133">
        <v>270.59999999999997</v>
      </c>
      <c r="D4" s="133">
        <v>175.8</v>
      </c>
      <c r="E4" s="133">
        <v>185.6</v>
      </c>
      <c r="F4" s="133">
        <v>316.99999999999994</v>
      </c>
      <c r="G4" s="133">
        <v>181.6</v>
      </c>
      <c r="H4" s="133">
        <v>122.8</v>
      </c>
      <c r="I4" s="67">
        <v>118</v>
      </c>
      <c r="J4" s="67">
        <v>151.80000000000001</v>
      </c>
      <c r="K4" s="216">
        <v>164.20000000000002</v>
      </c>
      <c r="L4" s="216">
        <v>74.2</v>
      </c>
      <c r="M4" s="216">
        <v>147.60000000000002</v>
      </c>
      <c r="N4" s="134">
        <f>SUM(C4:M4)</f>
        <v>1909.1999999999998</v>
      </c>
    </row>
    <row r="5" spans="1:14" ht="15.75" customHeight="1" x14ac:dyDescent="0.2">
      <c r="A5" s="124" t="s">
        <v>36</v>
      </c>
      <c r="B5" s="127" t="s">
        <v>462</v>
      </c>
      <c r="C5" s="133">
        <v>86.2</v>
      </c>
      <c r="D5" s="133">
        <v>77.2</v>
      </c>
      <c r="E5" s="133">
        <v>278.60000000000002</v>
      </c>
      <c r="F5" s="133">
        <v>42.599999999999987</v>
      </c>
      <c r="G5" s="133">
        <v>154.80000000000001</v>
      </c>
      <c r="H5" s="133">
        <v>189.19999999999996</v>
      </c>
      <c r="I5" s="67">
        <v>110.39999999999999</v>
      </c>
      <c r="J5" s="67">
        <v>94</v>
      </c>
      <c r="K5" s="67">
        <v>135.6</v>
      </c>
      <c r="L5" s="67">
        <v>183.2</v>
      </c>
      <c r="M5" s="67">
        <v>174.60000000000002</v>
      </c>
      <c r="N5" s="134">
        <f>SUM(C5:M5)</f>
        <v>1526.4</v>
      </c>
    </row>
    <row r="6" spans="1:14" ht="15.75" customHeight="1" x14ac:dyDescent="0.2">
      <c r="A6" s="124" t="s">
        <v>36</v>
      </c>
      <c r="B6" s="127" t="s">
        <v>458</v>
      </c>
      <c r="C6" s="133">
        <v>29.599999999999998</v>
      </c>
      <c r="D6" s="133">
        <v>96.4</v>
      </c>
      <c r="E6" s="133">
        <v>58.4</v>
      </c>
      <c r="F6" s="133">
        <v>47.799999999999983</v>
      </c>
      <c r="G6" s="133">
        <v>59.2</v>
      </c>
      <c r="H6" s="133">
        <v>2.1999999999999984</v>
      </c>
      <c r="I6" s="67">
        <v>22.799999999999997</v>
      </c>
      <c r="J6" s="67">
        <v>136.4</v>
      </c>
      <c r="K6" s="67">
        <v>5.8000000000000025</v>
      </c>
      <c r="L6" s="67">
        <v>75.199999999999989</v>
      </c>
      <c r="M6" s="67">
        <v>105.80000000000001</v>
      </c>
      <c r="N6" s="134">
        <f>SUM(C6:M6)</f>
        <v>639.59999999999991</v>
      </c>
    </row>
    <row r="7" spans="1:14" ht="15.75" customHeight="1" x14ac:dyDescent="0.2">
      <c r="A7" s="144" t="s">
        <v>36</v>
      </c>
      <c r="B7" s="145" t="s">
        <v>439</v>
      </c>
      <c r="C7" s="150">
        <v>386.4</v>
      </c>
      <c r="D7" s="150">
        <v>349.4</v>
      </c>
      <c r="E7" s="150">
        <v>522.6</v>
      </c>
      <c r="F7" s="150">
        <v>407.39999999999986</v>
      </c>
      <c r="G7" s="150">
        <v>395.59999999999997</v>
      </c>
      <c r="H7" s="150">
        <v>314.19999999999993</v>
      </c>
      <c r="I7" s="150">
        <v>251.2</v>
      </c>
      <c r="J7" s="150">
        <v>382.20000000000005</v>
      </c>
      <c r="K7" s="150">
        <v>305.60000000000002</v>
      </c>
      <c r="L7" s="150">
        <v>332.59999999999997</v>
      </c>
      <c r="M7" s="150">
        <v>428.00000000000006</v>
      </c>
      <c r="N7" s="136">
        <f t="shared" ref="N7" si="0">SUM(N4:N6)</f>
        <v>4075.2</v>
      </c>
    </row>
    <row r="8" spans="1:14" ht="15.75" customHeight="1" x14ac:dyDescent="0.2">
      <c r="A8" s="123" t="s">
        <v>311</v>
      </c>
      <c r="B8" s="126" t="s">
        <v>461</v>
      </c>
      <c r="C8" s="137">
        <v>181</v>
      </c>
      <c r="D8" s="137">
        <v>144</v>
      </c>
      <c r="E8" s="137">
        <v>185</v>
      </c>
      <c r="F8" s="137">
        <v>434</v>
      </c>
      <c r="G8" s="137">
        <v>184</v>
      </c>
      <c r="H8" s="137">
        <v>132</v>
      </c>
      <c r="I8" s="67">
        <v>60</v>
      </c>
      <c r="J8" s="67">
        <v>162</v>
      </c>
      <c r="K8" s="67">
        <v>168</v>
      </c>
      <c r="L8" s="67">
        <v>139</v>
      </c>
      <c r="M8" s="67">
        <v>118</v>
      </c>
      <c r="N8" s="138">
        <f>SUM(C8:M8)</f>
        <v>1907</v>
      </c>
    </row>
    <row r="9" spans="1:14" ht="15.75" customHeight="1" x14ac:dyDescent="0.2">
      <c r="A9" s="124" t="s">
        <v>311</v>
      </c>
      <c r="B9" s="127" t="s">
        <v>462</v>
      </c>
      <c r="C9" s="139">
        <v>182</v>
      </c>
      <c r="D9" s="139">
        <v>157</v>
      </c>
      <c r="E9" s="139">
        <v>319</v>
      </c>
      <c r="F9" s="139">
        <v>357</v>
      </c>
      <c r="G9" s="139">
        <v>167</v>
      </c>
      <c r="H9" s="139">
        <v>139</v>
      </c>
      <c r="I9" s="67">
        <v>102</v>
      </c>
      <c r="J9" s="67">
        <v>150</v>
      </c>
      <c r="K9" s="67">
        <v>186</v>
      </c>
      <c r="L9" s="67">
        <v>194</v>
      </c>
      <c r="M9" s="67">
        <v>194</v>
      </c>
      <c r="N9" s="140">
        <f>SUM(C9:M9)</f>
        <v>2147</v>
      </c>
    </row>
    <row r="10" spans="1:14" ht="15.75" customHeight="1" x14ac:dyDescent="0.2">
      <c r="A10" s="124" t="s">
        <v>311</v>
      </c>
      <c r="B10" s="127" t="s">
        <v>458</v>
      </c>
      <c r="C10" s="139">
        <v>82</v>
      </c>
      <c r="D10" s="139">
        <v>100</v>
      </c>
      <c r="E10" s="139">
        <v>117</v>
      </c>
      <c r="F10" s="139">
        <v>187</v>
      </c>
      <c r="G10" s="139">
        <v>70</v>
      </c>
      <c r="H10" s="139">
        <v>73</v>
      </c>
      <c r="I10" s="67">
        <v>57</v>
      </c>
      <c r="J10" s="67">
        <v>90</v>
      </c>
      <c r="K10" s="67">
        <v>67</v>
      </c>
      <c r="L10" s="67">
        <v>59</v>
      </c>
      <c r="M10" s="67">
        <v>104</v>
      </c>
      <c r="N10" s="140">
        <f>SUM(C10:M10)</f>
        <v>1006</v>
      </c>
    </row>
    <row r="11" spans="1:14" ht="15.75" customHeight="1" x14ac:dyDescent="0.2">
      <c r="A11" s="147" t="s">
        <v>311</v>
      </c>
      <c r="B11" s="145" t="s">
        <v>439</v>
      </c>
      <c r="C11" s="149">
        <v>445</v>
      </c>
      <c r="D11" s="149">
        <v>401</v>
      </c>
      <c r="E11" s="149">
        <v>621</v>
      </c>
      <c r="F11" s="149">
        <v>978</v>
      </c>
      <c r="G11" s="149">
        <v>421</v>
      </c>
      <c r="H11" s="149">
        <v>344</v>
      </c>
      <c r="I11" s="149">
        <v>219</v>
      </c>
      <c r="J11" s="149">
        <v>402</v>
      </c>
      <c r="K11" s="149">
        <v>421</v>
      </c>
      <c r="L11" s="149">
        <v>392</v>
      </c>
      <c r="M11" s="149">
        <v>416</v>
      </c>
      <c r="N11" s="141">
        <f t="shared" ref="N11" si="1">SUM(N8:N10)</f>
        <v>5060</v>
      </c>
    </row>
    <row r="12" spans="1:14" ht="15.75" customHeight="1" x14ac:dyDescent="0.2">
      <c r="A12" s="125" t="s">
        <v>359</v>
      </c>
      <c r="B12" s="126" t="s">
        <v>461</v>
      </c>
      <c r="C12" s="133">
        <v>967.59999999999991</v>
      </c>
      <c r="D12" s="133">
        <v>1258.2</v>
      </c>
      <c r="E12" s="133">
        <v>1282.4000000000001</v>
      </c>
      <c r="F12" s="133">
        <v>2571.0000000000005</v>
      </c>
      <c r="G12" s="217">
        <v>980.40000000000009</v>
      </c>
      <c r="H12" s="217">
        <v>968.80000000000007</v>
      </c>
      <c r="I12" s="179">
        <v>766.6</v>
      </c>
      <c r="J12" s="179">
        <v>960.2</v>
      </c>
      <c r="K12" s="179">
        <v>1057.5999999999999</v>
      </c>
      <c r="L12" s="179">
        <v>837.00000000000011</v>
      </c>
      <c r="M12" s="179">
        <v>1127.4000000000001</v>
      </c>
      <c r="N12" s="134">
        <f>SUM(C12:M12)</f>
        <v>12777.2</v>
      </c>
    </row>
    <row r="13" spans="1:14" ht="15.75" customHeight="1" x14ac:dyDescent="0.2">
      <c r="A13" s="124" t="s">
        <v>359</v>
      </c>
      <c r="B13" s="127" t="s">
        <v>462</v>
      </c>
      <c r="C13" s="133">
        <v>1238.4000000000001</v>
      </c>
      <c r="D13" s="133">
        <v>1596.1999999999998</v>
      </c>
      <c r="E13" s="133">
        <v>1616.0000000000002</v>
      </c>
      <c r="F13" s="133">
        <v>3231.0000000000005</v>
      </c>
      <c r="G13" s="133">
        <v>1254.0000000000002</v>
      </c>
      <c r="H13" s="133">
        <v>1218.2</v>
      </c>
      <c r="I13" s="67">
        <v>972.80000000000018</v>
      </c>
      <c r="J13" s="67">
        <v>1213.8000000000002</v>
      </c>
      <c r="K13" s="67">
        <v>1338</v>
      </c>
      <c r="L13" s="67">
        <v>1062.8</v>
      </c>
      <c r="M13" s="67">
        <v>1417</v>
      </c>
      <c r="N13" s="134">
        <f>SUM(C13:M13)</f>
        <v>16158.2</v>
      </c>
    </row>
    <row r="14" spans="1:14" ht="15.75" customHeight="1" x14ac:dyDescent="0.2">
      <c r="A14" s="124" t="s">
        <v>359</v>
      </c>
      <c r="B14" s="127" t="s">
        <v>458</v>
      </c>
      <c r="C14" s="133">
        <v>1263.1999999999998</v>
      </c>
      <c r="D14" s="133">
        <v>1622.3999999999999</v>
      </c>
      <c r="E14" s="133">
        <v>1689.3999999999999</v>
      </c>
      <c r="F14" s="133">
        <v>3247</v>
      </c>
      <c r="G14" s="133">
        <v>1303.9999999999998</v>
      </c>
      <c r="H14" s="133">
        <v>1265.8</v>
      </c>
      <c r="I14" s="67">
        <v>1001.6</v>
      </c>
      <c r="J14" s="67">
        <v>1238.8000000000002</v>
      </c>
      <c r="K14" s="67">
        <v>1374.6</v>
      </c>
      <c r="L14" s="67">
        <v>1092.2</v>
      </c>
      <c r="M14" s="67">
        <v>1456.0000000000002</v>
      </c>
      <c r="N14" s="134">
        <f>SUM(C14:M14)</f>
        <v>16555</v>
      </c>
    </row>
    <row r="15" spans="1:14" ht="15.75" customHeight="1" x14ac:dyDescent="0.2">
      <c r="A15" s="147" t="s">
        <v>359</v>
      </c>
      <c r="B15" s="145" t="s">
        <v>439</v>
      </c>
      <c r="C15" s="150">
        <f t="shared" ref="C15:N15" si="2">SUM(C12:C14)</f>
        <v>3469.2</v>
      </c>
      <c r="D15" s="150">
        <f t="shared" si="2"/>
        <v>4476.7999999999993</v>
      </c>
      <c r="E15" s="150">
        <f t="shared" si="2"/>
        <v>4587.8</v>
      </c>
      <c r="F15" s="150">
        <f t="shared" si="2"/>
        <v>9049</v>
      </c>
      <c r="G15" s="150">
        <f t="shared" si="2"/>
        <v>3538.4000000000005</v>
      </c>
      <c r="H15" s="150">
        <f t="shared" si="2"/>
        <v>3452.8</v>
      </c>
      <c r="I15" s="150">
        <f t="shared" si="2"/>
        <v>2741</v>
      </c>
      <c r="J15" s="150">
        <f t="shared" si="2"/>
        <v>3412.8</v>
      </c>
      <c r="K15" s="150">
        <f t="shared" si="2"/>
        <v>3770.2</v>
      </c>
      <c r="L15" s="150">
        <f t="shared" si="2"/>
        <v>2992</v>
      </c>
      <c r="M15" s="150">
        <f t="shared" si="2"/>
        <v>4000.4000000000005</v>
      </c>
      <c r="N15" s="136">
        <f t="shared" si="2"/>
        <v>45490.400000000001</v>
      </c>
    </row>
    <row r="16" spans="1:14" ht="15.75" customHeight="1" x14ac:dyDescent="0.2">
      <c r="A16" s="124" t="s">
        <v>331</v>
      </c>
      <c r="B16" s="126" t="s">
        <v>461</v>
      </c>
      <c r="C16" s="122">
        <f t="shared" ref="C16:N16" si="3">C4/C12</f>
        <v>0.27966101694915252</v>
      </c>
      <c r="D16" s="122">
        <f t="shared" si="3"/>
        <v>0.139723414401526</v>
      </c>
      <c r="E16" s="122">
        <f t="shared" si="3"/>
        <v>0.14472863381160322</v>
      </c>
      <c r="F16" s="122">
        <f t="shared" si="3"/>
        <v>0.12329832749902757</v>
      </c>
      <c r="G16" s="122">
        <f t="shared" si="3"/>
        <v>0.18523051815585473</v>
      </c>
      <c r="H16" s="122">
        <f t="shared" si="3"/>
        <v>0.12675474814203136</v>
      </c>
      <c r="I16" s="122">
        <f t="shared" si="3"/>
        <v>0.15392642838507695</v>
      </c>
      <c r="J16" s="122">
        <f t="shared" si="3"/>
        <v>0.1580920641533014</v>
      </c>
      <c r="K16" s="122">
        <f t="shared" si="3"/>
        <v>0.15525718608169442</v>
      </c>
      <c r="L16" s="122">
        <f t="shared" si="3"/>
        <v>8.864994026284348E-2</v>
      </c>
      <c r="M16" s="122">
        <f t="shared" si="3"/>
        <v>0.1309207025013305</v>
      </c>
      <c r="N16" s="129">
        <f t="shared" si="3"/>
        <v>0.1494224086654353</v>
      </c>
    </row>
    <row r="17" spans="1:14" ht="15.75" customHeight="1" x14ac:dyDescent="0.2">
      <c r="A17" s="124" t="s">
        <v>331</v>
      </c>
      <c r="B17" s="127" t="s">
        <v>462</v>
      </c>
      <c r="C17" s="122">
        <f t="shared" ref="C17:N17" si="4">C5/C13</f>
        <v>6.9605943152454774E-2</v>
      </c>
      <c r="D17" s="122">
        <f t="shared" si="4"/>
        <v>4.8364866558075439E-2</v>
      </c>
      <c r="E17" s="122">
        <f t="shared" si="4"/>
        <v>0.17240099009900989</v>
      </c>
      <c r="F17" s="122">
        <f t="shared" si="4"/>
        <v>1.3184772516248833E-2</v>
      </c>
      <c r="G17" s="122">
        <f t="shared" si="4"/>
        <v>0.12344497607655501</v>
      </c>
      <c r="H17" s="122">
        <f t="shared" si="4"/>
        <v>0.15531111475948117</v>
      </c>
      <c r="I17" s="122">
        <f t="shared" si="4"/>
        <v>0.11348684210526312</v>
      </c>
      <c r="J17" s="122">
        <f t="shared" si="4"/>
        <v>7.7442741802603382E-2</v>
      </c>
      <c r="K17" s="122">
        <f t="shared" si="4"/>
        <v>0.10134529147982062</v>
      </c>
      <c r="L17" s="122">
        <f t="shared" si="4"/>
        <v>0.17237485886337975</v>
      </c>
      <c r="M17" s="122">
        <f t="shared" si="4"/>
        <v>0.12321806633733241</v>
      </c>
      <c r="N17" s="129">
        <f t="shared" si="4"/>
        <v>9.4465967743931872E-2</v>
      </c>
    </row>
    <row r="18" spans="1:14" ht="15.75" customHeight="1" x14ac:dyDescent="0.2">
      <c r="A18" s="124" t="s">
        <v>331</v>
      </c>
      <c r="B18" s="127" t="s">
        <v>458</v>
      </c>
      <c r="C18" s="122">
        <f t="shared" ref="C18:N18" si="5">C6/C14</f>
        <v>2.3432552248258392E-2</v>
      </c>
      <c r="D18" s="122">
        <f t="shared" si="5"/>
        <v>5.94181459566075E-2</v>
      </c>
      <c r="E18" s="122">
        <f t="shared" si="5"/>
        <v>3.4568485852965555E-2</v>
      </c>
      <c r="F18" s="122">
        <f t="shared" si="5"/>
        <v>1.4721281182630115E-2</v>
      </c>
      <c r="G18" s="122">
        <f t="shared" si="5"/>
        <v>4.5398773006134978E-2</v>
      </c>
      <c r="H18" s="122">
        <f t="shared" si="5"/>
        <v>1.738031284563121E-3</v>
      </c>
      <c r="I18" s="122">
        <f t="shared" si="5"/>
        <v>2.2763578274760381E-2</v>
      </c>
      <c r="J18" s="122">
        <f t="shared" si="5"/>
        <v>0.11010655473038423</v>
      </c>
      <c r="K18" s="122">
        <f t="shared" si="5"/>
        <v>4.2194092827004242E-3</v>
      </c>
      <c r="L18" s="122">
        <f t="shared" si="5"/>
        <v>6.8851858633949811E-2</v>
      </c>
      <c r="M18" s="122">
        <f t="shared" si="5"/>
        <v>7.2664835164835156E-2</v>
      </c>
      <c r="N18" s="129">
        <f t="shared" si="5"/>
        <v>3.8634853518574444E-2</v>
      </c>
    </row>
    <row r="19" spans="1:14" ht="15.75" customHeight="1" x14ac:dyDescent="0.2">
      <c r="A19" s="147" t="s">
        <v>331</v>
      </c>
      <c r="B19" s="148" t="s">
        <v>439</v>
      </c>
      <c r="C19" s="151">
        <f t="shared" ref="C19:N19" si="6">C7/C15</f>
        <v>0.11138014527845036</v>
      </c>
      <c r="D19" s="151">
        <f t="shared" si="6"/>
        <v>7.8046819156540395E-2</v>
      </c>
      <c r="E19" s="151">
        <f t="shared" si="6"/>
        <v>0.11391080692270805</v>
      </c>
      <c r="F19" s="151">
        <f t="shared" si="6"/>
        <v>4.5021549342468763E-2</v>
      </c>
      <c r="G19" s="151">
        <f t="shared" si="6"/>
        <v>0.1118019443816414</v>
      </c>
      <c r="H19" s="151">
        <f t="shared" si="6"/>
        <v>9.0998609823911003E-2</v>
      </c>
      <c r="I19" s="151">
        <f t="shared" si="6"/>
        <v>9.1645384896023349E-2</v>
      </c>
      <c r="J19" s="151">
        <f t="shared" si="6"/>
        <v>0.1119901547116737</v>
      </c>
      <c r="K19" s="151">
        <f t="shared" si="6"/>
        <v>8.1056707866956665E-2</v>
      </c>
      <c r="L19" s="151">
        <f t="shared" si="6"/>
        <v>0.11116310160427806</v>
      </c>
      <c r="M19" s="151">
        <f t="shared" si="6"/>
        <v>0.10698930106989302</v>
      </c>
      <c r="N19" s="130">
        <f t="shared" si="6"/>
        <v>8.9583736348768081E-2</v>
      </c>
    </row>
    <row r="20" spans="1:14" ht="15.75" customHeight="1" x14ac:dyDescent="0.25">
      <c r="A20" s="74" t="s">
        <v>16</v>
      </c>
    </row>
    <row r="21" spans="1:14" ht="15.75" customHeight="1" x14ac:dyDescent="0.25">
      <c r="A21" s="68" t="s">
        <v>0</v>
      </c>
    </row>
    <row r="22" spans="1:14" ht="15.75" customHeight="1" x14ac:dyDescent="0.25"/>
    <row r="23" spans="1:14" ht="15.75" customHeight="1" x14ac:dyDescent="0.25"/>
  </sheetData>
  <hyperlinks>
    <hyperlink ref="A21" location="Contents!A1" display="Back to contents" xr:uid="{00000000-0004-0000-16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VL24"/>
  <sheetViews>
    <sheetView workbookViewId="0"/>
  </sheetViews>
  <sheetFormatPr defaultColWidth="0" defaultRowHeight="0" customHeight="1" zeroHeight="1" x14ac:dyDescent="0.25"/>
  <cols>
    <col min="1" max="1" width="155.85546875" style="5" customWidth="1"/>
    <col min="2" max="2" width="2.42578125" style="5" customWidth="1"/>
    <col min="3" max="255" width="9.140625" style="5" hidden="1" customWidth="1"/>
    <col min="256" max="256" width="3.140625" style="5" hidden="1" customWidth="1"/>
    <col min="257" max="257" width="163.140625" style="5" hidden="1" customWidth="1"/>
    <col min="258" max="258" width="2.42578125" style="5" hidden="1" customWidth="1"/>
    <col min="259" max="511" width="9.140625" style="5" hidden="1"/>
    <col min="512" max="512" width="3.140625" style="5" hidden="1" customWidth="1"/>
    <col min="513" max="513" width="163.140625" style="5" hidden="1" customWidth="1"/>
    <col min="514" max="514" width="2.42578125" style="5" hidden="1" customWidth="1"/>
    <col min="515" max="767" width="9.140625" style="5" hidden="1"/>
    <col min="768" max="768" width="3.140625" style="5" hidden="1" customWidth="1"/>
    <col min="769" max="769" width="163.140625" style="5" hidden="1" customWidth="1"/>
    <col min="770" max="770" width="2.42578125" style="5" hidden="1" customWidth="1"/>
    <col min="771" max="1023" width="9.140625" style="5" hidden="1"/>
    <col min="1024" max="1024" width="3.140625" style="5" hidden="1" customWidth="1"/>
    <col min="1025" max="1025" width="163.140625" style="5" hidden="1" customWidth="1"/>
    <col min="1026" max="1026" width="2.42578125" style="5" hidden="1" customWidth="1"/>
    <col min="1027" max="1279" width="9.140625" style="5" hidden="1"/>
    <col min="1280" max="1280" width="3.140625" style="5" hidden="1" customWidth="1"/>
    <col min="1281" max="1281" width="163.140625" style="5" hidden="1" customWidth="1"/>
    <col min="1282" max="1282" width="2.42578125" style="5" hidden="1" customWidth="1"/>
    <col min="1283" max="1535" width="9.140625" style="5" hidden="1"/>
    <col min="1536" max="1536" width="3.140625" style="5" hidden="1" customWidth="1"/>
    <col min="1537" max="1537" width="163.140625" style="5" hidden="1" customWidth="1"/>
    <col min="1538" max="1538" width="2.42578125" style="5" hidden="1" customWidth="1"/>
    <col min="1539" max="1791" width="9.140625" style="5" hidden="1"/>
    <col min="1792" max="1792" width="3.140625" style="5" hidden="1" customWidth="1"/>
    <col min="1793" max="1793" width="163.140625" style="5" hidden="1" customWidth="1"/>
    <col min="1794" max="1794" width="2.42578125" style="5" hidden="1" customWidth="1"/>
    <col min="1795" max="2047" width="9.140625" style="5" hidden="1"/>
    <col min="2048" max="2048" width="3.140625" style="5" hidden="1" customWidth="1"/>
    <col min="2049" max="2049" width="163.140625" style="5" hidden="1" customWidth="1"/>
    <col min="2050" max="2050" width="2.42578125" style="5" hidden="1" customWidth="1"/>
    <col min="2051" max="2303" width="9.140625" style="5" hidden="1"/>
    <col min="2304" max="2304" width="3.140625" style="5" hidden="1" customWidth="1"/>
    <col min="2305" max="2305" width="163.140625" style="5" hidden="1" customWidth="1"/>
    <col min="2306" max="2306" width="2.42578125" style="5" hidden="1" customWidth="1"/>
    <col min="2307" max="2559" width="9.140625" style="5" hidden="1"/>
    <col min="2560" max="2560" width="3.140625" style="5" hidden="1" customWidth="1"/>
    <col min="2561" max="2561" width="163.140625" style="5" hidden="1" customWidth="1"/>
    <col min="2562" max="2562" width="2.42578125" style="5" hidden="1" customWidth="1"/>
    <col min="2563" max="2815" width="9.140625" style="5" hidden="1"/>
    <col min="2816" max="2816" width="3.140625" style="5" hidden="1" customWidth="1"/>
    <col min="2817" max="2817" width="163.140625" style="5" hidden="1" customWidth="1"/>
    <col min="2818" max="2818" width="2.42578125" style="5" hidden="1" customWidth="1"/>
    <col min="2819" max="3071" width="9.140625" style="5" hidden="1"/>
    <col min="3072" max="3072" width="3.140625" style="5" hidden="1" customWidth="1"/>
    <col min="3073" max="3073" width="163.140625" style="5" hidden="1" customWidth="1"/>
    <col min="3074" max="3074" width="2.42578125" style="5" hidden="1" customWidth="1"/>
    <col min="3075" max="3327" width="9.140625" style="5" hidden="1"/>
    <col min="3328" max="3328" width="3.140625" style="5" hidden="1" customWidth="1"/>
    <col min="3329" max="3329" width="163.140625" style="5" hidden="1" customWidth="1"/>
    <col min="3330" max="3330" width="2.42578125" style="5" hidden="1" customWidth="1"/>
    <col min="3331" max="3583" width="9.140625" style="5" hidden="1"/>
    <col min="3584" max="3584" width="3.140625" style="5" hidden="1" customWidth="1"/>
    <col min="3585" max="3585" width="163.140625" style="5" hidden="1" customWidth="1"/>
    <col min="3586" max="3586" width="2.42578125" style="5" hidden="1" customWidth="1"/>
    <col min="3587" max="3839" width="9.140625" style="5" hidden="1"/>
    <col min="3840" max="3840" width="3.140625" style="5" hidden="1" customWidth="1"/>
    <col min="3841" max="3841" width="163.140625" style="5" hidden="1" customWidth="1"/>
    <col min="3842" max="3842" width="2.42578125" style="5" hidden="1" customWidth="1"/>
    <col min="3843" max="4095" width="9.140625" style="5" hidden="1"/>
    <col min="4096" max="4096" width="3.140625" style="5" hidden="1" customWidth="1"/>
    <col min="4097" max="4097" width="163.140625" style="5" hidden="1" customWidth="1"/>
    <col min="4098" max="4098" width="2.42578125" style="5" hidden="1" customWidth="1"/>
    <col min="4099" max="4351" width="9.140625" style="5" hidden="1"/>
    <col min="4352" max="4352" width="3.140625" style="5" hidden="1" customWidth="1"/>
    <col min="4353" max="4353" width="163.140625" style="5" hidden="1" customWidth="1"/>
    <col min="4354" max="4354" width="2.42578125" style="5" hidden="1" customWidth="1"/>
    <col min="4355" max="4607" width="9.140625" style="5" hidden="1"/>
    <col min="4608" max="4608" width="3.140625" style="5" hidden="1" customWidth="1"/>
    <col min="4609" max="4609" width="163.140625" style="5" hidden="1" customWidth="1"/>
    <col min="4610" max="4610" width="2.42578125" style="5" hidden="1" customWidth="1"/>
    <col min="4611" max="4863" width="9.140625" style="5" hidden="1"/>
    <col min="4864" max="4864" width="3.140625" style="5" hidden="1" customWidth="1"/>
    <col min="4865" max="4865" width="163.140625" style="5" hidden="1" customWidth="1"/>
    <col min="4866" max="4866" width="2.42578125" style="5" hidden="1" customWidth="1"/>
    <col min="4867" max="5119" width="9.140625" style="5" hidden="1"/>
    <col min="5120" max="5120" width="3.140625" style="5" hidden="1" customWidth="1"/>
    <col min="5121" max="5121" width="163.140625" style="5" hidden="1" customWidth="1"/>
    <col min="5122" max="5122" width="2.42578125" style="5" hidden="1" customWidth="1"/>
    <col min="5123" max="5375" width="9.140625" style="5" hidden="1"/>
    <col min="5376" max="5376" width="3.140625" style="5" hidden="1" customWidth="1"/>
    <col min="5377" max="5377" width="163.140625" style="5" hidden="1" customWidth="1"/>
    <col min="5378" max="5378" width="2.42578125" style="5" hidden="1" customWidth="1"/>
    <col min="5379" max="5631" width="9.140625" style="5" hidden="1"/>
    <col min="5632" max="5632" width="3.140625" style="5" hidden="1" customWidth="1"/>
    <col min="5633" max="5633" width="163.140625" style="5" hidden="1" customWidth="1"/>
    <col min="5634" max="5634" width="2.42578125" style="5" hidden="1" customWidth="1"/>
    <col min="5635" max="5887" width="9.140625" style="5" hidden="1"/>
    <col min="5888" max="5888" width="3.140625" style="5" hidden="1" customWidth="1"/>
    <col min="5889" max="5889" width="163.140625" style="5" hidden="1" customWidth="1"/>
    <col min="5890" max="5890" width="2.42578125" style="5" hidden="1" customWidth="1"/>
    <col min="5891" max="6143" width="9.140625" style="5" hidden="1"/>
    <col min="6144" max="6144" width="3.140625" style="5" hidden="1" customWidth="1"/>
    <col min="6145" max="6145" width="163.140625" style="5" hidden="1" customWidth="1"/>
    <col min="6146" max="6146" width="2.42578125" style="5" hidden="1" customWidth="1"/>
    <col min="6147" max="6399" width="9.140625" style="5" hidden="1"/>
    <col min="6400" max="6400" width="3.140625" style="5" hidden="1" customWidth="1"/>
    <col min="6401" max="6401" width="163.140625" style="5" hidden="1" customWidth="1"/>
    <col min="6402" max="6402" width="2.42578125" style="5" hidden="1" customWidth="1"/>
    <col min="6403" max="6655" width="9.140625" style="5" hidden="1"/>
    <col min="6656" max="6656" width="3.140625" style="5" hidden="1" customWidth="1"/>
    <col min="6657" max="6657" width="163.140625" style="5" hidden="1" customWidth="1"/>
    <col min="6658" max="6658" width="2.42578125" style="5" hidden="1" customWidth="1"/>
    <col min="6659" max="6911" width="9.140625" style="5" hidden="1"/>
    <col min="6912" max="6912" width="3.140625" style="5" hidden="1" customWidth="1"/>
    <col min="6913" max="6913" width="163.140625" style="5" hidden="1" customWidth="1"/>
    <col min="6914" max="6914" width="2.42578125" style="5" hidden="1" customWidth="1"/>
    <col min="6915" max="7167" width="9.140625" style="5" hidden="1"/>
    <col min="7168" max="7168" width="3.140625" style="5" hidden="1" customWidth="1"/>
    <col min="7169" max="7169" width="163.140625" style="5" hidden="1" customWidth="1"/>
    <col min="7170" max="7170" width="2.42578125" style="5" hidden="1" customWidth="1"/>
    <col min="7171" max="7423" width="9.140625" style="5" hidden="1"/>
    <col min="7424" max="7424" width="3.140625" style="5" hidden="1" customWidth="1"/>
    <col min="7425" max="7425" width="163.140625" style="5" hidden="1" customWidth="1"/>
    <col min="7426" max="7426" width="2.42578125" style="5" hidden="1" customWidth="1"/>
    <col min="7427" max="7679" width="9.140625" style="5" hidden="1"/>
    <col min="7680" max="7680" width="3.140625" style="5" hidden="1" customWidth="1"/>
    <col min="7681" max="7681" width="163.140625" style="5" hidden="1" customWidth="1"/>
    <col min="7682" max="7682" width="2.42578125" style="5" hidden="1" customWidth="1"/>
    <col min="7683" max="7935" width="9.140625" style="5" hidden="1"/>
    <col min="7936" max="7936" width="3.140625" style="5" hidden="1" customWidth="1"/>
    <col min="7937" max="7937" width="163.140625" style="5" hidden="1" customWidth="1"/>
    <col min="7938" max="7938" width="2.42578125" style="5" hidden="1" customWidth="1"/>
    <col min="7939" max="8191" width="9.140625" style="5" hidden="1"/>
    <col min="8192" max="8192" width="3.140625" style="5" hidden="1" customWidth="1"/>
    <col min="8193" max="8193" width="163.140625" style="5" hidden="1" customWidth="1"/>
    <col min="8194" max="8194" width="2.42578125" style="5" hidden="1" customWidth="1"/>
    <col min="8195" max="8447" width="9.140625" style="5" hidden="1"/>
    <col min="8448" max="8448" width="3.140625" style="5" hidden="1" customWidth="1"/>
    <col min="8449" max="8449" width="163.140625" style="5" hidden="1" customWidth="1"/>
    <col min="8450" max="8450" width="2.42578125" style="5" hidden="1" customWidth="1"/>
    <col min="8451" max="8703" width="9.140625" style="5" hidden="1"/>
    <col min="8704" max="8704" width="3.140625" style="5" hidden="1" customWidth="1"/>
    <col min="8705" max="8705" width="163.140625" style="5" hidden="1" customWidth="1"/>
    <col min="8706" max="8706" width="2.42578125" style="5" hidden="1" customWidth="1"/>
    <col min="8707" max="8959" width="9.140625" style="5" hidden="1"/>
    <col min="8960" max="8960" width="3.140625" style="5" hidden="1" customWidth="1"/>
    <col min="8961" max="8961" width="163.140625" style="5" hidden="1" customWidth="1"/>
    <col min="8962" max="8962" width="2.42578125" style="5" hidden="1" customWidth="1"/>
    <col min="8963" max="9215" width="9.140625" style="5" hidden="1"/>
    <col min="9216" max="9216" width="3.140625" style="5" hidden="1" customWidth="1"/>
    <col min="9217" max="9217" width="163.140625" style="5" hidden="1" customWidth="1"/>
    <col min="9218" max="9218" width="2.42578125" style="5" hidden="1" customWidth="1"/>
    <col min="9219" max="9471" width="9.140625" style="5" hidden="1"/>
    <col min="9472" max="9472" width="3.140625" style="5" hidden="1" customWidth="1"/>
    <col min="9473" max="9473" width="163.140625" style="5" hidden="1" customWidth="1"/>
    <col min="9474" max="9474" width="2.42578125" style="5" hidden="1" customWidth="1"/>
    <col min="9475" max="9727" width="9.140625" style="5" hidden="1"/>
    <col min="9728" max="9728" width="3.140625" style="5" hidden="1" customWidth="1"/>
    <col min="9729" max="9729" width="163.140625" style="5" hidden="1" customWidth="1"/>
    <col min="9730" max="9730" width="2.42578125" style="5" hidden="1" customWidth="1"/>
    <col min="9731" max="9983" width="9.140625" style="5" hidden="1"/>
    <col min="9984" max="9984" width="3.140625" style="5" hidden="1" customWidth="1"/>
    <col min="9985" max="9985" width="163.140625" style="5" hidden="1" customWidth="1"/>
    <col min="9986" max="9986" width="2.42578125" style="5" hidden="1" customWidth="1"/>
    <col min="9987" max="10239" width="9.140625" style="5" hidden="1"/>
    <col min="10240" max="10240" width="3.140625" style="5" hidden="1" customWidth="1"/>
    <col min="10241" max="10241" width="163.140625" style="5" hidden="1" customWidth="1"/>
    <col min="10242" max="10242" width="2.42578125" style="5" hidden="1" customWidth="1"/>
    <col min="10243" max="10495" width="9.140625" style="5" hidden="1"/>
    <col min="10496" max="10496" width="3.140625" style="5" hidden="1" customWidth="1"/>
    <col min="10497" max="10497" width="163.140625" style="5" hidden="1" customWidth="1"/>
    <col min="10498" max="10498" width="2.42578125" style="5" hidden="1" customWidth="1"/>
    <col min="10499" max="10751" width="9.140625" style="5" hidden="1"/>
    <col min="10752" max="10752" width="3.140625" style="5" hidden="1" customWidth="1"/>
    <col min="10753" max="10753" width="163.140625" style="5" hidden="1" customWidth="1"/>
    <col min="10754" max="10754" width="2.42578125" style="5" hidden="1" customWidth="1"/>
    <col min="10755" max="11007" width="9.140625" style="5" hidden="1"/>
    <col min="11008" max="11008" width="3.140625" style="5" hidden="1" customWidth="1"/>
    <col min="11009" max="11009" width="163.140625" style="5" hidden="1" customWidth="1"/>
    <col min="11010" max="11010" width="2.42578125" style="5" hidden="1" customWidth="1"/>
    <col min="11011" max="11263" width="9.140625" style="5" hidden="1"/>
    <col min="11264" max="11264" width="3.140625" style="5" hidden="1" customWidth="1"/>
    <col min="11265" max="11265" width="163.140625" style="5" hidden="1" customWidth="1"/>
    <col min="11266" max="11266" width="2.42578125" style="5" hidden="1" customWidth="1"/>
    <col min="11267" max="11519" width="9.140625" style="5" hidden="1"/>
    <col min="11520" max="11520" width="3.140625" style="5" hidden="1" customWidth="1"/>
    <col min="11521" max="11521" width="163.140625" style="5" hidden="1" customWidth="1"/>
    <col min="11522" max="11522" width="2.42578125" style="5" hidden="1" customWidth="1"/>
    <col min="11523" max="11775" width="9.140625" style="5" hidden="1"/>
    <col min="11776" max="11776" width="3.140625" style="5" hidden="1" customWidth="1"/>
    <col min="11777" max="11777" width="163.140625" style="5" hidden="1" customWidth="1"/>
    <col min="11778" max="11778" width="2.42578125" style="5" hidden="1" customWidth="1"/>
    <col min="11779" max="12031" width="9.140625" style="5" hidden="1"/>
    <col min="12032" max="12032" width="3.140625" style="5" hidden="1" customWidth="1"/>
    <col min="12033" max="12033" width="163.140625" style="5" hidden="1" customWidth="1"/>
    <col min="12034" max="12034" width="2.42578125" style="5" hidden="1" customWidth="1"/>
    <col min="12035" max="12287" width="9.140625" style="5" hidden="1"/>
    <col min="12288" max="12288" width="3.140625" style="5" hidden="1" customWidth="1"/>
    <col min="12289" max="12289" width="163.140625" style="5" hidden="1" customWidth="1"/>
    <col min="12290" max="12290" width="2.42578125" style="5" hidden="1" customWidth="1"/>
    <col min="12291" max="12543" width="9.140625" style="5" hidden="1"/>
    <col min="12544" max="12544" width="3.140625" style="5" hidden="1" customWidth="1"/>
    <col min="12545" max="12545" width="163.140625" style="5" hidden="1" customWidth="1"/>
    <col min="12546" max="12546" width="2.42578125" style="5" hidden="1" customWidth="1"/>
    <col min="12547" max="12799" width="9.140625" style="5" hidden="1"/>
    <col min="12800" max="12800" width="3.140625" style="5" hidden="1" customWidth="1"/>
    <col min="12801" max="12801" width="163.140625" style="5" hidden="1" customWidth="1"/>
    <col min="12802" max="12802" width="2.42578125" style="5" hidden="1" customWidth="1"/>
    <col min="12803" max="13055" width="9.140625" style="5" hidden="1"/>
    <col min="13056" max="13056" width="3.140625" style="5" hidden="1" customWidth="1"/>
    <col min="13057" max="13057" width="163.140625" style="5" hidden="1" customWidth="1"/>
    <col min="13058" max="13058" width="2.42578125" style="5" hidden="1" customWidth="1"/>
    <col min="13059" max="13311" width="9.140625" style="5" hidden="1"/>
    <col min="13312" max="13312" width="3.140625" style="5" hidden="1" customWidth="1"/>
    <col min="13313" max="13313" width="163.140625" style="5" hidden="1" customWidth="1"/>
    <col min="13314" max="13314" width="2.42578125" style="5" hidden="1" customWidth="1"/>
    <col min="13315" max="13567" width="9.140625" style="5" hidden="1"/>
    <col min="13568" max="13568" width="3.140625" style="5" hidden="1" customWidth="1"/>
    <col min="13569" max="13569" width="163.140625" style="5" hidden="1" customWidth="1"/>
    <col min="13570" max="13570" width="2.42578125" style="5" hidden="1" customWidth="1"/>
    <col min="13571" max="13823" width="9.140625" style="5" hidden="1"/>
    <col min="13824" max="13824" width="3.140625" style="5" hidden="1" customWidth="1"/>
    <col min="13825" max="13825" width="163.140625" style="5" hidden="1" customWidth="1"/>
    <col min="13826" max="13826" width="2.42578125" style="5" hidden="1" customWidth="1"/>
    <col min="13827" max="14079" width="9.140625" style="5" hidden="1"/>
    <col min="14080" max="14080" width="3.140625" style="5" hidden="1" customWidth="1"/>
    <col min="14081" max="14081" width="163.140625" style="5" hidden="1" customWidth="1"/>
    <col min="14082" max="14082" width="2.42578125" style="5" hidden="1" customWidth="1"/>
    <col min="14083" max="14335" width="9.140625" style="5" hidden="1"/>
    <col min="14336" max="14336" width="3.140625" style="5" hidden="1" customWidth="1"/>
    <col min="14337" max="14337" width="163.140625" style="5" hidden="1" customWidth="1"/>
    <col min="14338" max="14338" width="2.42578125" style="5" hidden="1" customWidth="1"/>
    <col min="14339" max="14591" width="9.140625" style="5" hidden="1"/>
    <col min="14592" max="14592" width="3.140625" style="5" hidden="1" customWidth="1"/>
    <col min="14593" max="14593" width="163.140625" style="5" hidden="1" customWidth="1"/>
    <col min="14594" max="14594" width="2.42578125" style="5" hidden="1" customWidth="1"/>
    <col min="14595" max="14847" width="9.140625" style="5" hidden="1"/>
    <col min="14848" max="14848" width="3.140625" style="5" hidden="1" customWidth="1"/>
    <col min="14849" max="14849" width="163.140625" style="5" hidden="1" customWidth="1"/>
    <col min="14850" max="14850" width="2.42578125" style="5" hidden="1" customWidth="1"/>
    <col min="14851" max="15103" width="9.140625" style="5" hidden="1"/>
    <col min="15104" max="15104" width="3.140625" style="5" hidden="1" customWidth="1"/>
    <col min="15105" max="15105" width="163.140625" style="5" hidden="1" customWidth="1"/>
    <col min="15106" max="15106" width="2.42578125" style="5" hidden="1" customWidth="1"/>
    <col min="15107" max="15359" width="9.140625" style="5" hidden="1"/>
    <col min="15360" max="15360" width="3.140625" style="5" hidden="1" customWidth="1"/>
    <col min="15361" max="15361" width="163.140625" style="5" hidden="1" customWidth="1"/>
    <col min="15362" max="15362" width="2.42578125" style="5" hidden="1" customWidth="1"/>
    <col min="15363" max="15615" width="9.140625" style="5" hidden="1"/>
    <col min="15616" max="15616" width="3.140625" style="5" hidden="1" customWidth="1"/>
    <col min="15617" max="15617" width="163.140625" style="5" hidden="1" customWidth="1"/>
    <col min="15618" max="15618" width="2.42578125" style="5" hidden="1" customWidth="1"/>
    <col min="15619" max="15871" width="9.140625" style="5" hidden="1"/>
    <col min="15872" max="15872" width="3.140625" style="5" hidden="1" customWidth="1"/>
    <col min="15873" max="15873" width="163.140625" style="5" hidden="1" customWidth="1"/>
    <col min="15874" max="15874" width="2.42578125" style="5" hidden="1" customWidth="1"/>
    <col min="15875" max="16127" width="9.140625" style="5" hidden="1"/>
    <col min="16128" max="16128" width="3.140625" style="5" hidden="1" customWidth="1"/>
    <col min="16129" max="16129" width="163.140625" style="5" hidden="1" customWidth="1"/>
    <col min="16130" max="16130" width="2.42578125" style="5" hidden="1" customWidth="1"/>
    <col min="16131" max="16132" width="0" style="5" hidden="1"/>
    <col min="16133" max="16384" width="9.140625" style="5" hidden="1"/>
  </cols>
  <sheetData>
    <row r="1" spans="1:1" ht="15.75" x14ac:dyDescent="0.25">
      <c r="A1" s="4" t="s">
        <v>445</v>
      </c>
    </row>
    <row r="2" spans="1:1" ht="78.75" x14ac:dyDescent="0.25">
      <c r="A2" s="32" t="s">
        <v>313</v>
      </c>
    </row>
    <row r="3" spans="1:1" ht="47.25" x14ac:dyDescent="0.25">
      <c r="A3" s="33" t="s">
        <v>683</v>
      </c>
    </row>
    <row r="4" spans="1:1" ht="32.1" customHeight="1" x14ac:dyDescent="0.25">
      <c r="A4" s="5" t="s">
        <v>23</v>
      </c>
    </row>
    <row r="5" spans="1:1" ht="15.75" x14ac:dyDescent="0.25">
      <c r="A5" s="32" t="s">
        <v>24</v>
      </c>
    </row>
    <row r="6" spans="1:1" ht="15.75" x14ac:dyDescent="0.25">
      <c r="A6" s="32" t="s">
        <v>32</v>
      </c>
    </row>
    <row r="7" spans="1:1" ht="15.75" x14ac:dyDescent="0.25">
      <c r="A7" s="32" t="s">
        <v>33</v>
      </c>
    </row>
    <row r="8" spans="1:1" ht="15.75" x14ac:dyDescent="0.25">
      <c r="A8" s="32" t="s">
        <v>34</v>
      </c>
    </row>
    <row r="9" spans="1:1" ht="15.75" x14ac:dyDescent="0.25">
      <c r="A9" s="32" t="s">
        <v>35</v>
      </c>
    </row>
    <row r="10" spans="1:1" ht="31.5" customHeight="1" x14ac:dyDescent="0.25">
      <c r="A10" s="114" t="s">
        <v>21</v>
      </c>
    </row>
    <row r="11" spans="1:1" ht="15.75" x14ac:dyDescent="0.25">
      <c r="A11" s="115" t="s">
        <v>22</v>
      </c>
    </row>
    <row r="12" spans="1:1" ht="15.75" x14ac:dyDescent="0.25">
      <c r="A12" s="4" t="s">
        <v>26</v>
      </c>
    </row>
    <row r="13" spans="1:1" ht="15.75" x14ac:dyDescent="0.25">
      <c r="A13" s="4" t="s">
        <v>27</v>
      </c>
    </row>
    <row r="14" spans="1:1" ht="15.75" x14ac:dyDescent="0.25"/>
    <row r="15" spans="1:1" ht="15" customHeight="1" x14ac:dyDescent="0.25"/>
    <row r="16" spans="1:1" ht="15" customHeight="1" x14ac:dyDescent="0.25"/>
    <row r="17" ht="15" customHeight="1" x14ac:dyDescent="0.25"/>
    <row r="18" ht="12.75" hidden="1" customHeight="1" x14ac:dyDescent="0.25"/>
    <row r="19" ht="12.75" hidden="1" customHeight="1" x14ac:dyDescent="0.25"/>
    <row r="20" ht="12.75" hidden="1" customHeight="1" x14ac:dyDescent="0.25"/>
    <row r="21" ht="12.75" hidden="1" customHeight="1" x14ac:dyDescent="0.25"/>
    <row r="22" ht="12.75" hidden="1" customHeight="1" x14ac:dyDescent="0.25"/>
    <row r="23" ht="12.75" hidden="1" customHeight="1" x14ac:dyDescent="0.25"/>
    <row r="24" ht="12.75" hidden="1" customHeight="1" x14ac:dyDescent="0.25"/>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52"/>
  <sheetViews>
    <sheetView workbookViewId="0"/>
  </sheetViews>
  <sheetFormatPr defaultColWidth="0" defaultRowHeight="15" customHeight="1" zeroHeight="1" x14ac:dyDescent="0.25"/>
  <cols>
    <col min="1" max="14" width="9.140625" style="29" customWidth="1"/>
    <col min="15" max="17" width="14.42578125" style="29" customWidth="1"/>
    <col min="18" max="16384" width="14.42578125" style="29" hidden="1"/>
  </cols>
  <sheetData>
    <row r="1" spans="1:13" s="5" customFormat="1" ht="15.75" x14ac:dyDescent="0.25">
      <c r="A1" s="10" t="s">
        <v>456</v>
      </c>
      <c r="B1" s="10"/>
    </row>
    <row r="2" spans="1:13" x14ac:dyDescent="0.25">
      <c r="A2" s="189" t="s">
        <v>394</v>
      </c>
      <c r="B2" s="54"/>
    </row>
    <row r="3" spans="1:13" x14ac:dyDescent="0.25">
      <c r="D3" s="29" t="s">
        <v>564</v>
      </c>
      <c r="E3" s="52">
        <v>4.5021549342468763E-2</v>
      </c>
      <c r="F3" s="52">
        <v>0.10807824068957896</v>
      </c>
      <c r="G3" s="53">
        <v>-0.10807824068957896</v>
      </c>
      <c r="H3" s="91">
        <v>9.1921759310421056E-2</v>
      </c>
      <c r="M3" s="54"/>
    </row>
    <row r="4" spans="1:13" x14ac:dyDescent="0.25">
      <c r="D4" s="78" t="s">
        <v>565</v>
      </c>
      <c r="E4" s="52">
        <v>7.8046819156540395E-2</v>
      </c>
      <c r="F4" s="52">
        <v>8.9572909220872063E-2</v>
      </c>
      <c r="G4" s="53">
        <v>-8.9572909220872063E-2</v>
      </c>
      <c r="H4" s="91">
        <v>0.11042709077912795</v>
      </c>
    </row>
    <row r="5" spans="1:13" x14ac:dyDescent="0.25">
      <c r="D5" s="78" t="s">
        <v>566</v>
      </c>
      <c r="E5" s="52">
        <v>8.1056707866956665E-2</v>
      </c>
      <c r="F5" s="52">
        <v>0.11166516365179567</v>
      </c>
      <c r="G5" s="53">
        <v>-0.11166516365179567</v>
      </c>
      <c r="H5" s="91">
        <v>8.833483634820434E-2</v>
      </c>
    </row>
    <row r="6" spans="1:13" x14ac:dyDescent="0.25">
      <c r="D6" s="78" t="s">
        <v>575</v>
      </c>
      <c r="E6" s="52">
        <v>8.9583736348768081E-2</v>
      </c>
      <c r="F6" s="52">
        <v>0.11123225999331726</v>
      </c>
      <c r="G6" s="53">
        <v>-0.11123225999331726</v>
      </c>
      <c r="H6" s="91">
        <v>8.8767740006682749E-2</v>
      </c>
    </row>
    <row r="7" spans="1:13" x14ac:dyDescent="0.25">
      <c r="D7" s="78" t="s">
        <v>567</v>
      </c>
      <c r="E7" s="52">
        <v>9.0998609823911003E-2</v>
      </c>
      <c r="F7" s="52">
        <v>9.9629286376274329E-2</v>
      </c>
      <c r="G7" s="53">
        <v>-9.9629286376274329E-2</v>
      </c>
      <c r="H7" s="91">
        <v>0.10037071362372568</v>
      </c>
    </row>
    <row r="8" spans="1:13" x14ac:dyDescent="0.25">
      <c r="D8" s="78" t="s">
        <v>568</v>
      </c>
      <c r="E8" s="52">
        <v>9.1645384896023349E-2</v>
      </c>
      <c r="F8" s="52">
        <v>7.989784750091207E-2</v>
      </c>
      <c r="G8" s="53">
        <v>-7.989784750091207E-2</v>
      </c>
      <c r="H8" s="91">
        <v>0.12010215249908794</v>
      </c>
    </row>
    <row r="9" spans="1:13" x14ac:dyDescent="0.25">
      <c r="D9" s="78" t="s">
        <v>569</v>
      </c>
      <c r="E9" s="52">
        <v>0.10698930106989302</v>
      </c>
      <c r="F9" s="52">
        <v>0.10398960103989599</v>
      </c>
      <c r="G9" s="53">
        <v>-0.10398960103989599</v>
      </c>
      <c r="H9" s="91">
        <v>9.6010398960104021E-2</v>
      </c>
    </row>
    <row r="10" spans="1:13" x14ac:dyDescent="0.25">
      <c r="D10" s="78" t="s">
        <v>570</v>
      </c>
      <c r="E10" s="52">
        <v>0.11116310160427806</v>
      </c>
      <c r="F10" s="52">
        <v>0.13101604278074866</v>
      </c>
      <c r="G10" s="53">
        <v>-0.13101604278074866</v>
      </c>
      <c r="H10" s="91">
        <v>6.8983957219251352E-2</v>
      </c>
    </row>
    <row r="11" spans="1:13" x14ac:dyDescent="0.25">
      <c r="D11" s="78" t="s">
        <v>571</v>
      </c>
      <c r="E11" s="52">
        <v>0.11138014527845036</v>
      </c>
      <c r="F11" s="52">
        <v>0.12827164764210769</v>
      </c>
      <c r="G11" s="53">
        <v>-0.12827164764210769</v>
      </c>
      <c r="H11" s="91">
        <v>7.1728352357892322E-2</v>
      </c>
    </row>
    <row r="12" spans="1:13" x14ac:dyDescent="0.25">
      <c r="D12" s="78" t="s">
        <v>572</v>
      </c>
      <c r="E12" s="52">
        <v>0.1118019443816414</v>
      </c>
      <c r="F12" s="52">
        <v>0.11898033009269725</v>
      </c>
      <c r="G12" s="53">
        <v>-0.11898033009269725</v>
      </c>
      <c r="H12" s="91">
        <v>8.1019669907302763E-2</v>
      </c>
    </row>
    <row r="13" spans="1:13" x14ac:dyDescent="0.25">
      <c r="D13" s="78" t="s">
        <v>573</v>
      </c>
      <c r="E13" s="52">
        <v>0.1119901547116737</v>
      </c>
      <c r="F13" s="52">
        <v>0.11779184247538678</v>
      </c>
      <c r="G13" s="53">
        <v>-0.11779184247538678</v>
      </c>
      <c r="H13" s="91">
        <v>8.2208157524613232E-2</v>
      </c>
    </row>
    <row r="14" spans="1:13" x14ac:dyDescent="0.25">
      <c r="D14" s="78" t="s">
        <v>574</v>
      </c>
      <c r="E14" s="52">
        <v>0.11391080692270805</v>
      </c>
      <c r="F14" s="52">
        <v>0.13535899559701817</v>
      </c>
      <c r="G14" s="53">
        <v>-0.13535899559701817</v>
      </c>
      <c r="H14" s="91">
        <v>6.4641004402981844E-2</v>
      </c>
    </row>
    <row r="15" spans="1:13" x14ac:dyDescent="0.25"/>
    <row r="16" spans="1:13" x14ac:dyDescent="0.25"/>
    <row r="17" spans="1:10" s="78" customFormat="1" x14ac:dyDescent="0.25"/>
    <row r="18" spans="1:10" s="78" customFormat="1" x14ac:dyDescent="0.25"/>
    <row r="19" spans="1:10" s="78" customFormat="1" x14ac:dyDescent="0.25"/>
    <row r="20" spans="1:10" s="78" customFormat="1" x14ac:dyDescent="0.25"/>
    <row r="21" spans="1:10" s="78" customFormat="1" x14ac:dyDescent="0.25"/>
    <row r="22" spans="1:10" s="78" customFormat="1" x14ac:dyDescent="0.25"/>
    <row r="23" spans="1:10" x14ac:dyDescent="0.25"/>
    <row r="24" spans="1:10" x14ac:dyDescent="0.25"/>
    <row r="25" spans="1:10" x14ac:dyDescent="0.25"/>
    <row r="26" spans="1:10" x14ac:dyDescent="0.25"/>
    <row r="27" spans="1:10" ht="15.75" x14ac:dyDescent="0.25">
      <c r="A27" s="11" t="s">
        <v>0</v>
      </c>
      <c r="B27" s="39"/>
      <c r="G27" s="39"/>
    </row>
    <row r="28" spans="1:10" s="20" customFormat="1" ht="12.75" x14ac:dyDescent="0.2">
      <c r="A28" s="28"/>
      <c r="B28" s="40"/>
      <c r="C28" s="27"/>
      <c r="D28" s="28"/>
      <c r="E28" s="27"/>
      <c r="F28" s="28"/>
      <c r="G28" s="27"/>
    </row>
    <row r="29" spans="1:10" s="20" customFormat="1" ht="12.75" customHeight="1" x14ac:dyDescent="0.2">
      <c r="A29" s="28"/>
      <c r="B29" s="28"/>
      <c r="C29" s="28"/>
      <c r="D29" s="28"/>
      <c r="E29" s="28"/>
      <c r="F29" s="28"/>
      <c r="G29" s="28"/>
    </row>
    <row r="30" spans="1:10" s="20" customFormat="1" ht="14.25" hidden="1" customHeight="1" x14ac:dyDescent="0.2">
      <c r="A30" s="28"/>
      <c r="B30" s="28"/>
      <c r="C30" s="28"/>
      <c r="D30" s="28"/>
      <c r="E30" s="28"/>
      <c r="F30" s="28"/>
      <c r="G30" s="28"/>
    </row>
    <row r="31" spans="1:10" s="12" customFormat="1" ht="12.75" hidden="1" x14ac:dyDescent="0.2">
      <c r="A31" s="28"/>
      <c r="B31" s="28"/>
      <c r="C31" s="28"/>
      <c r="D31" s="28"/>
      <c r="E31" s="28"/>
      <c r="F31" s="28"/>
      <c r="G31" s="28"/>
      <c r="H31" s="28"/>
      <c r="I31" s="28"/>
      <c r="J31" s="28"/>
    </row>
    <row r="32" spans="1:10" s="6" customFormat="1" ht="15.75" hidden="1" x14ac:dyDescent="0.25">
      <c r="A32" s="41"/>
      <c r="B32" s="41"/>
      <c r="C32" s="41"/>
      <c r="D32" s="41"/>
      <c r="E32" s="41"/>
      <c r="F32" s="41"/>
      <c r="G32" s="41"/>
      <c r="H32" s="5"/>
    </row>
    <row r="33" spans="1:8" s="6" customFormat="1" ht="15.75" hidden="1" x14ac:dyDescent="0.25">
      <c r="A33" s="41"/>
      <c r="B33" s="41"/>
      <c r="C33" s="41"/>
      <c r="D33" s="41"/>
      <c r="E33" s="41"/>
      <c r="F33" s="41"/>
      <c r="G33" s="41"/>
      <c r="H33" s="5"/>
    </row>
    <row r="34" spans="1:8" s="6" customFormat="1" ht="15.75" hidden="1" x14ac:dyDescent="0.25">
      <c r="A34" s="42"/>
      <c r="B34" s="41"/>
      <c r="C34" s="41"/>
      <c r="D34" s="41"/>
      <c r="E34" s="41"/>
      <c r="F34" s="41"/>
      <c r="G34" s="41"/>
      <c r="H34" s="5"/>
    </row>
    <row r="35" spans="1:8" hidden="1" x14ac:dyDescent="0.25"/>
    <row r="36" spans="1:8" hidden="1" x14ac:dyDescent="0.25"/>
    <row r="49" spans="1:1" ht="15" customHeight="1" x14ac:dyDescent="0.25"/>
    <row r="52" spans="1:1" ht="15" hidden="1" customHeight="1" x14ac:dyDescent="0.25">
      <c r="A52" s="11" t="s">
        <v>0</v>
      </c>
    </row>
  </sheetData>
  <sortState xmlns:xlrd2="http://schemas.microsoft.com/office/spreadsheetml/2017/richdata2" ref="D3:H14">
    <sortCondition ref="E3:E14"/>
  </sortState>
  <hyperlinks>
    <hyperlink ref="A52" location="Contents!A1" display="Back to contents" xr:uid="{00000000-0004-0000-1700-000000000000}"/>
    <hyperlink ref="A27" location="Contents!A1" display="Back to contents" xr:uid="{BECC28D1-74D0-4D6A-8D7C-46A97EE13876}"/>
  </hyperlinks>
  <pageMargins left="0.7" right="0.7" top="0.75" bottom="0.75" header="0.3" footer="0.3"/>
  <pageSetup orientation="portrait" horizontalDpi="90" verticalDpi="9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8DB4E2"/>
  </sheetPr>
  <dimension ref="A1:BP221"/>
  <sheetViews>
    <sheetView zoomScaleNormal="100" workbookViewId="0">
      <selection activeCell="A3" sqref="A3"/>
    </sheetView>
  </sheetViews>
  <sheetFormatPr defaultColWidth="0" defaultRowHeight="15.75" customHeight="1" zeroHeight="1" x14ac:dyDescent="0.25"/>
  <cols>
    <col min="1" max="1" width="16.140625" style="22" customWidth="1"/>
    <col min="2" max="2" width="27" style="22" bestFit="1" customWidth="1"/>
    <col min="3" max="4" width="19" style="12" customWidth="1"/>
    <col min="5" max="6" width="19" style="20" customWidth="1"/>
    <col min="7" max="7" width="9.28515625" style="20" customWidth="1"/>
    <col min="8" max="15" width="0" style="20" hidden="1" customWidth="1"/>
    <col min="16" max="16384" width="9.28515625" style="20" hidden="1"/>
  </cols>
  <sheetData>
    <row r="1" spans="1:68" s="22" customFormat="1" x14ac:dyDescent="0.25">
      <c r="A1" s="70" t="s">
        <v>620</v>
      </c>
      <c r="B1" s="70"/>
      <c r="C1" s="71"/>
      <c r="D1" s="71"/>
      <c r="E1" s="71"/>
      <c r="F1" s="71"/>
      <c r="BC1" s="71"/>
      <c r="BD1" s="71"/>
      <c r="BE1" s="71" t="s">
        <v>386</v>
      </c>
      <c r="BF1" s="71"/>
      <c r="BG1" s="71"/>
      <c r="BH1" s="71"/>
      <c r="BI1" s="71"/>
      <c r="BJ1" s="71"/>
      <c r="BK1" s="71"/>
      <c r="BL1" s="71" t="s">
        <v>387</v>
      </c>
      <c r="BM1" s="71"/>
      <c r="BN1" s="71"/>
      <c r="BO1" s="71"/>
      <c r="BP1" s="71"/>
    </row>
    <row r="2" spans="1:68" x14ac:dyDescent="0.25">
      <c r="A2" s="220" t="s">
        <v>393</v>
      </c>
      <c r="B2" s="70"/>
      <c r="C2" s="67"/>
      <c r="D2" s="67"/>
      <c r="E2" s="69"/>
      <c r="F2" s="69"/>
      <c r="BC2" s="69"/>
      <c r="BD2" s="69"/>
      <c r="BE2" s="69"/>
      <c r="BF2" s="69"/>
      <c r="BG2" s="69"/>
      <c r="BH2" s="69"/>
      <c r="BI2" s="69"/>
      <c r="BJ2" s="69"/>
      <c r="BK2" s="69"/>
      <c r="BL2" s="69"/>
      <c r="BM2" s="69"/>
      <c r="BN2" s="69"/>
      <c r="BO2" s="69"/>
      <c r="BP2" s="69"/>
    </row>
    <row r="3" spans="1:68" s="22" customFormat="1" ht="47.25" x14ac:dyDescent="0.25">
      <c r="A3" s="56" t="s">
        <v>218</v>
      </c>
      <c r="B3" s="56" t="s">
        <v>57</v>
      </c>
      <c r="C3" s="218" t="s">
        <v>36</v>
      </c>
      <c r="D3" s="219" t="s">
        <v>311</v>
      </c>
      <c r="E3" s="82" t="s">
        <v>368</v>
      </c>
      <c r="F3" s="84" t="s">
        <v>331</v>
      </c>
      <c r="BC3" s="71"/>
      <c r="BD3" s="71"/>
      <c r="BE3" s="71"/>
      <c r="BF3" s="71"/>
      <c r="BG3" s="71"/>
      <c r="BH3" s="71"/>
      <c r="BI3" s="71"/>
      <c r="BJ3" s="71"/>
      <c r="BK3" s="71"/>
      <c r="BL3" s="71"/>
      <c r="BM3" s="71"/>
      <c r="BN3" s="71"/>
      <c r="BO3" s="71"/>
      <c r="BP3" s="71"/>
    </row>
    <row r="4" spans="1:68" ht="12.75" x14ac:dyDescent="0.2">
      <c r="A4" s="99" t="s">
        <v>58</v>
      </c>
      <c r="B4" s="99" t="s">
        <v>59</v>
      </c>
      <c r="C4" s="207">
        <v>29.4</v>
      </c>
      <c r="D4" s="208">
        <v>46</v>
      </c>
      <c r="E4" s="110">
        <v>357</v>
      </c>
      <c r="F4" s="100">
        <f t="shared" ref="F4:F35" si="0">C4/E4</f>
        <v>8.2352941176470587E-2</v>
      </c>
      <c r="G4" s="60"/>
      <c r="BC4" s="69"/>
      <c r="BD4" s="69"/>
      <c r="BE4" s="69"/>
      <c r="BF4" s="69"/>
      <c r="BG4" s="69"/>
      <c r="BH4" s="69"/>
      <c r="BI4" s="69"/>
      <c r="BJ4" s="69"/>
      <c r="BK4" s="69"/>
      <c r="BL4" s="69"/>
      <c r="BM4" s="69"/>
      <c r="BN4" s="69"/>
      <c r="BO4" s="69"/>
      <c r="BP4" s="69"/>
    </row>
    <row r="5" spans="1:68" ht="12.75" x14ac:dyDescent="0.2">
      <c r="A5" s="101" t="s">
        <v>60</v>
      </c>
      <c r="B5" s="101" t="s">
        <v>61</v>
      </c>
      <c r="C5" s="209">
        <v>19.8</v>
      </c>
      <c r="D5" s="210">
        <v>70</v>
      </c>
      <c r="E5" s="111">
        <v>588</v>
      </c>
      <c r="F5" s="104">
        <f t="shared" si="0"/>
        <v>3.3673469387755103E-2</v>
      </c>
      <c r="G5" s="60"/>
      <c r="BC5" s="69"/>
      <c r="BD5" s="69"/>
      <c r="BE5" s="69"/>
      <c r="BF5" s="69"/>
      <c r="BG5" s="69"/>
      <c r="BH5" s="69"/>
      <c r="BI5" s="69"/>
      <c r="BJ5" s="69"/>
      <c r="BK5" s="69"/>
      <c r="BL5" s="69"/>
      <c r="BM5" s="69"/>
      <c r="BN5" s="69"/>
      <c r="BO5" s="69"/>
      <c r="BP5" s="69"/>
    </row>
    <row r="6" spans="1:68" ht="12.75" x14ac:dyDescent="0.2">
      <c r="A6" s="101" t="s">
        <v>62</v>
      </c>
      <c r="B6" s="101" t="s">
        <v>63</v>
      </c>
      <c r="C6" s="209">
        <v>93.6</v>
      </c>
      <c r="D6" s="210">
        <v>65</v>
      </c>
      <c r="E6" s="111">
        <v>430.8</v>
      </c>
      <c r="F6" s="104">
        <f t="shared" si="0"/>
        <v>0.21727019498607242</v>
      </c>
      <c r="G6" s="60"/>
      <c r="BC6" s="69"/>
      <c r="BD6" s="69"/>
      <c r="BE6" s="69"/>
      <c r="BF6" s="69"/>
      <c r="BG6" s="69"/>
      <c r="BH6" s="69"/>
      <c r="BI6" s="69"/>
      <c r="BJ6" s="69"/>
      <c r="BK6" s="69"/>
      <c r="BL6" s="69"/>
      <c r="BM6" s="69"/>
      <c r="BN6" s="69"/>
      <c r="BO6" s="69"/>
      <c r="BP6" s="69"/>
    </row>
    <row r="7" spans="1:68" ht="12.75" x14ac:dyDescent="0.2">
      <c r="A7" s="101" t="s">
        <v>64</v>
      </c>
      <c r="B7" s="101" t="s">
        <v>65</v>
      </c>
      <c r="C7" s="209">
        <v>47.6</v>
      </c>
      <c r="D7" s="210">
        <v>51</v>
      </c>
      <c r="E7" s="111">
        <v>401.4</v>
      </c>
      <c r="F7" s="104">
        <f t="shared" si="0"/>
        <v>0.11858495266567017</v>
      </c>
      <c r="G7" s="60"/>
      <c r="BC7" s="69"/>
      <c r="BD7" s="69"/>
      <c r="BE7" s="69"/>
      <c r="BF7" s="69"/>
      <c r="BG7" s="69"/>
      <c r="BH7" s="69"/>
      <c r="BI7" s="69"/>
      <c r="BJ7" s="69"/>
      <c r="BK7" s="69"/>
      <c r="BL7" s="69"/>
      <c r="BM7" s="69"/>
      <c r="BN7" s="69"/>
      <c r="BO7" s="69"/>
      <c r="BP7" s="69"/>
    </row>
    <row r="8" spans="1:68" ht="12.75" x14ac:dyDescent="0.2">
      <c r="A8" s="101" t="s">
        <v>66</v>
      </c>
      <c r="B8" s="101" t="s">
        <v>67</v>
      </c>
      <c r="C8" s="209">
        <v>68.8</v>
      </c>
      <c r="D8" s="210">
        <v>68</v>
      </c>
      <c r="E8" s="111">
        <v>518.4</v>
      </c>
      <c r="F8" s="104">
        <f t="shared" si="0"/>
        <v>0.13271604938271606</v>
      </c>
      <c r="G8" s="60"/>
      <c r="BC8" s="69"/>
      <c r="BD8" s="69"/>
      <c r="BE8" s="69"/>
      <c r="BF8" s="69"/>
      <c r="BG8" s="69"/>
      <c r="BH8" s="69"/>
      <c r="BI8" s="69"/>
      <c r="BJ8" s="69"/>
      <c r="BK8" s="69"/>
      <c r="BL8" s="69"/>
      <c r="BM8" s="69"/>
      <c r="BN8" s="69"/>
      <c r="BO8" s="69"/>
      <c r="BP8" s="69"/>
    </row>
    <row r="9" spans="1:68" ht="12.75" x14ac:dyDescent="0.2">
      <c r="A9" s="101" t="s">
        <v>68</v>
      </c>
      <c r="B9" s="101" t="s">
        <v>69</v>
      </c>
      <c r="C9" s="209">
        <v>41.4</v>
      </c>
      <c r="D9" s="210">
        <v>90</v>
      </c>
      <c r="E9" s="111">
        <v>763.4</v>
      </c>
      <c r="F9" s="104">
        <f t="shared" si="0"/>
        <v>5.4231071522137804E-2</v>
      </c>
      <c r="G9" s="60"/>
      <c r="BC9" s="69"/>
      <c r="BD9" s="69"/>
      <c r="BE9" s="69"/>
      <c r="BF9" s="69"/>
      <c r="BG9" s="69"/>
      <c r="BH9" s="69"/>
      <c r="BI9" s="69"/>
      <c r="BJ9" s="69"/>
      <c r="BK9" s="69"/>
      <c r="BL9" s="69"/>
      <c r="BM9" s="69"/>
      <c r="BN9" s="69"/>
      <c r="BO9" s="69"/>
      <c r="BP9" s="69"/>
    </row>
    <row r="10" spans="1:68" ht="12.75" x14ac:dyDescent="0.2">
      <c r="A10" s="101" t="s">
        <v>70</v>
      </c>
      <c r="B10" s="101" t="s">
        <v>71</v>
      </c>
      <c r="C10" s="209">
        <v>86.4</v>
      </c>
      <c r="D10" s="210">
        <v>56</v>
      </c>
      <c r="E10" s="111">
        <v>407.6</v>
      </c>
      <c r="F10" s="104">
        <f t="shared" si="0"/>
        <v>0.21197252208047104</v>
      </c>
      <c r="G10" s="60"/>
      <c r="BC10" s="69"/>
      <c r="BD10" s="69"/>
      <c r="BE10" s="69"/>
      <c r="BF10" s="69"/>
      <c r="BG10" s="69"/>
      <c r="BH10" s="69"/>
      <c r="BI10" s="69"/>
      <c r="BJ10" s="69"/>
      <c r="BK10" s="69"/>
      <c r="BL10" s="69"/>
      <c r="BM10" s="69"/>
      <c r="BN10" s="69"/>
      <c r="BO10" s="69"/>
      <c r="BP10" s="69"/>
    </row>
    <row r="11" spans="1:68" ht="12.75" x14ac:dyDescent="0.2">
      <c r="A11" s="99" t="s">
        <v>72</v>
      </c>
      <c r="B11" s="99" t="s">
        <v>73</v>
      </c>
      <c r="C11" s="207">
        <v>45.4</v>
      </c>
      <c r="D11" s="208">
        <v>94</v>
      </c>
      <c r="E11" s="110">
        <v>731.8</v>
      </c>
      <c r="F11" s="100">
        <f t="shared" si="0"/>
        <v>6.2038808417600441E-2</v>
      </c>
      <c r="G11" s="60"/>
      <c r="BC11" s="69"/>
      <c r="BD11" s="69"/>
      <c r="BE11" s="69"/>
      <c r="BF11" s="69"/>
      <c r="BG11" s="69"/>
      <c r="BH11" s="69"/>
      <c r="BI11" s="69"/>
      <c r="BJ11" s="69"/>
      <c r="BK11" s="69"/>
      <c r="BL11" s="69"/>
      <c r="BM11" s="69"/>
      <c r="BN11" s="69"/>
      <c r="BO11" s="69"/>
      <c r="BP11" s="69"/>
    </row>
    <row r="12" spans="1:68" ht="12.75" x14ac:dyDescent="0.2">
      <c r="A12" s="101" t="s">
        <v>74</v>
      </c>
      <c r="B12" s="101" t="s">
        <v>75</v>
      </c>
      <c r="C12" s="209">
        <v>96</v>
      </c>
      <c r="D12" s="210">
        <v>95</v>
      </c>
      <c r="E12" s="111">
        <v>805.6</v>
      </c>
      <c r="F12" s="104">
        <f t="shared" si="0"/>
        <v>0.11916583912611718</v>
      </c>
      <c r="G12" s="60"/>
      <c r="BC12" s="69"/>
      <c r="BD12" s="69"/>
      <c r="BE12" s="69"/>
      <c r="BF12" s="69"/>
      <c r="BG12" s="69"/>
      <c r="BH12" s="69"/>
      <c r="BI12" s="69"/>
      <c r="BJ12" s="69"/>
      <c r="BK12" s="69"/>
      <c r="BL12" s="69"/>
      <c r="BM12" s="69"/>
      <c r="BN12" s="69"/>
      <c r="BO12" s="69"/>
      <c r="BP12" s="69"/>
    </row>
    <row r="13" spans="1:68" ht="12.75" x14ac:dyDescent="0.2">
      <c r="A13" s="101" t="s">
        <v>76</v>
      </c>
      <c r="B13" s="101" t="s">
        <v>77</v>
      </c>
      <c r="C13" s="209">
        <v>48.2</v>
      </c>
      <c r="D13" s="210">
        <v>80</v>
      </c>
      <c r="E13" s="111">
        <v>525.4</v>
      </c>
      <c r="F13" s="104">
        <f t="shared" si="0"/>
        <v>9.1739626950894562E-2</v>
      </c>
      <c r="G13" s="60"/>
      <c r="BC13" s="69"/>
      <c r="BD13" s="69"/>
      <c r="BE13" s="69"/>
      <c r="BF13" s="69"/>
      <c r="BG13" s="69"/>
      <c r="BH13" s="69"/>
      <c r="BI13" s="69"/>
      <c r="BJ13" s="69"/>
      <c r="BK13" s="69"/>
      <c r="BL13" s="69"/>
      <c r="BM13" s="69"/>
      <c r="BN13" s="69"/>
      <c r="BO13" s="69"/>
      <c r="BP13" s="69"/>
    </row>
    <row r="14" spans="1:68" ht="12.75" x14ac:dyDescent="0.2">
      <c r="A14" s="101" t="s">
        <v>78</v>
      </c>
      <c r="B14" s="101" t="s">
        <v>79</v>
      </c>
      <c r="C14" s="209">
        <v>76</v>
      </c>
      <c r="D14" s="210">
        <v>73</v>
      </c>
      <c r="E14" s="111">
        <v>543.4</v>
      </c>
      <c r="F14" s="104">
        <f t="shared" si="0"/>
        <v>0.13986013986013987</v>
      </c>
      <c r="G14" s="60"/>
      <c r="BC14" s="69"/>
      <c r="BD14" s="69"/>
      <c r="BE14" s="69"/>
      <c r="BF14" s="69"/>
      <c r="BG14" s="69"/>
      <c r="BH14" s="69"/>
      <c r="BI14" s="69"/>
      <c r="BJ14" s="69"/>
      <c r="BK14" s="69"/>
      <c r="BL14" s="69"/>
      <c r="BM14" s="69"/>
      <c r="BN14" s="69"/>
      <c r="BO14" s="69"/>
      <c r="BP14" s="69"/>
    </row>
    <row r="15" spans="1:68" ht="12.75" x14ac:dyDescent="0.2">
      <c r="A15" s="101" t="s">
        <v>80</v>
      </c>
      <c r="B15" s="101" t="s">
        <v>81</v>
      </c>
      <c r="C15" s="209">
        <v>42.4</v>
      </c>
      <c r="D15" s="210">
        <v>58</v>
      </c>
      <c r="E15" s="111">
        <v>442</v>
      </c>
      <c r="F15" s="104">
        <f t="shared" si="0"/>
        <v>9.5927601809954743E-2</v>
      </c>
      <c r="G15" s="60"/>
      <c r="BC15" s="69"/>
      <c r="BD15" s="69"/>
      <c r="BE15" s="69"/>
      <c r="BF15" s="69"/>
      <c r="BG15" s="69"/>
      <c r="BH15" s="69"/>
      <c r="BI15" s="69"/>
      <c r="BJ15" s="69"/>
      <c r="BK15" s="69"/>
      <c r="BL15" s="69"/>
      <c r="BM15" s="69"/>
      <c r="BN15" s="69"/>
      <c r="BO15" s="69"/>
      <c r="BP15" s="69"/>
    </row>
    <row r="16" spans="1:68" ht="12.75" x14ac:dyDescent="0.2">
      <c r="A16" s="101" t="s">
        <v>82</v>
      </c>
      <c r="B16" s="101" t="s">
        <v>83</v>
      </c>
      <c r="C16" s="209">
        <v>154.6</v>
      </c>
      <c r="D16" s="210">
        <v>107</v>
      </c>
      <c r="E16" s="111">
        <v>787.4</v>
      </c>
      <c r="F16" s="104">
        <f t="shared" si="0"/>
        <v>0.19634239268478537</v>
      </c>
      <c r="G16" s="60"/>
      <c r="BC16" s="69"/>
      <c r="BD16" s="69"/>
      <c r="BE16" s="69"/>
      <c r="BF16" s="69"/>
      <c r="BG16" s="69"/>
      <c r="BH16" s="69"/>
      <c r="BI16" s="69"/>
      <c r="BJ16" s="69"/>
      <c r="BK16" s="69"/>
      <c r="BL16" s="69"/>
      <c r="BM16" s="69"/>
      <c r="BN16" s="69"/>
      <c r="BO16" s="69"/>
      <c r="BP16" s="69"/>
    </row>
    <row r="17" spans="1:68" ht="12.75" x14ac:dyDescent="0.2">
      <c r="A17" s="105" t="s">
        <v>84</v>
      </c>
      <c r="B17" s="105" t="s">
        <v>85</v>
      </c>
      <c r="C17" s="211">
        <v>56.2</v>
      </c>
      <c r="D17" s="212">
        <v>114</v>
      </c>
      <c r="E17" s="112">
        <v>755.2</v>
      </c>
      <c r="F17" s="108">
        <f t="shared" si="0"/>
        <v>7.4417372881355928E-2</v>
      </c>
      <c r="G17" s="60"/>
      <c r="BC17" s="69"/>
      <c r="BD17" s="69"/>
      <c r="BE17" s="69"/>
      <c r="BF17" s="69"/>
      <c r="BG17" s="69"/>
      <c r="BH17" s="69"/>
      <c r="BI17" s="69"/>
      <c r="BJ17" s="69"/>
      <c r="BK17" s="69"/>
      <c r="BL17" s="69"/>
      <c r="BM17" s="69"/>
      <c r="BN17" s="69"/>
      <c r="BO17" s="69"/>
      <c r="BP17" s="69"/>
    </row>
    <row r="18" spans="1:68" ht="12.75" x14ac:dyDescent="0.2">
      <c r="A18" s="101" t="s">
        <v>86</v>
      </c>
      <c r="B18" s="101" t="s">
        <v>87</v>
      </c>
      <c r="C18" s="209">
        <v>19</v>
      </c>
      <c r="D18" s="210">
        <v>62</v>
      </c>
      <c r="E18" s="111">
        <v>680.6</v>
      </c>
      <c r="F18" s="104">
        <f t="shared" si="0"/>
        <v>2.791654422568322E-2</v>
      </c>
      <c r="G18" s="60"/>
      <c r="BC18" s="69"/>
      <c r="BD18" s="69"/>
      <c r="BE18" s="69"/>
      <c r="BF18" s="69"/>
      <c r="BG18" s="69"/>
      <c r="BH18" s="69"/>
      <c r="BI18" s="69"/>
      <c r="BJ18" s="69"/>
      <c r="BK18" s="69"/>
      <c r="BL18" s="69"/>
      <c r="BM18" s="69"/>
      <c r="BN18" s="69"/>
      <c r="BO18" s="69"/>
      <c r="BP18" s="69"/>
    </row>
    <row r="19" spans="1:68" ht="12.75" x14ac:dyDescent="0.2">
      <c r="A19" s="101" t="s">
        <v>88</v>
      </c>
      <c r="B19" s="101" t="s">
        <v>89</v>
      </c>
      <c r="C19" s="209">
        <v>120.2</v>
      </c>
      <c r="D19" s="210">
        <v>137</v>
      </c>
      <c r="E19" s="111">
        <v>1109</v>
      </c>
      <c r="F19" s="104">
        <f t="shared" si="0"/>
        <v>0.10838593327321912</v>
      </c>
      <c r="G19" s="60"/>
      <c r="BC19" s="69"/>
      <c r="BD19" s="69"/>
      <c r="BE19" s="69"/>
      <c r="BF19" s="69"/>
      <c r="BG19" s="69"/>
      <c r="BH19" s="69"/>
      <c r="BI19" s="69"/>
      <c r="BJ19" s="69"/>
      <c r="BK19" s="69"/>
      <c r="BL19" s="69"/>
      <c r="BM19" s="69"/>
      <c r="BN19" s="69"/>
      <c r="BO19" s="69"/>
      <c r="BP19" s="69"/>
    </row>
    <row r="20" spans="1:68" ht="12.75" x14ac:dyDescent="0.2">
      <c r="A20" s="101" t="s">
        <v>90</v>
      </c>
      <c r="B20" s="101" t="s">
        <v>91</v>
      </c>
      <c r="C20" s="209">
        <v>-13.8</v>
      </c>
      <c r="D20" s="210">
        <v>62</v>
      </c>
      <c r="E20" s="111">
        <v>699.4</v>
      </c>
      <c r="F20" s="104">
        <f t="shared" si="0"/>
        <v>-1.9731198169859882E-2</v>
      </c>
      <c r="G20" s="60"/>
      <c r="BC20" s="69"/>
      <c r="BD20" s="69"/>
      <c r="BE20" s="69"/>
      <c r="BF20" s="69"/>
      <c r="BG20" s="69"/>
      <c r="BH20" s="69"/>
      <c r="BI20" s="69"/>
      <c r="BJ20" s="69"/>
      <c r="BK20" s="69"/>
      <c r="BL20" s="69"/>
      <c r="BM20" s="69"/>
      <c r="BN20" s="69"/>
      <c r="BO20" s="69"/>
      <c r="BP20" s="69"/>
    </row>
    <row r="21" spans="1:68" ht="12.75" x14ac:dyDescent="0.2">
      <c r="A21" s="101" t="s">
        <v>92</v>
      </c>
      <c r="B21" s="101" t="s">
        <v>93</v>
      </c>
      <c r="C21" s="209">
        <v>36</v>
      </c>
      <c r="D21" s="210">
        <v>103</v>
      </c>
      <c r="E21" s="111">
        <v>953.6</v>
      </c>
      <c r="F21" s="104">
        <f t="shared" si="0"/>
        <v>3.7751677852348994E-2</v>
      </c>
      <c r="G21" s="60"/>
      <c r="BC21" s="69"/>
      <c r="BD21" s="69"/>
      <c r="BE21" s="69"/>
      <c r="BF21" s="69"/>
      <c r="BG21" s="69"/>
      <c r="BH21" s="69"/>
      <c r="BI21" s="69"/>
      <c r="BJ21" s="69"/>
      <c r="BK21" s="69"/>
      <c r="BL21" s="69"/>
      <c r="BM21" s="69"/>
      <c r="BN21" s="69"/>
      <c r="BO21" s="69"/>
      <c r="BP21" s="69"/>
    </row>
    <row r="22" spans="1:68" ht="12.75" x14ac:dyDescent="0.2">
      <c r="A22" s="101" t="s">
        <v>94</v>
      </c>
      <c r="B22" s="101" t="s">
        <v>95</v>
      </c>
      <c r="C22" s="209">
        <v>62.8</v>
      </c>
      <c r="D22" s="210">
        <v>80</v>
      </c>
      <c r="E22" s="111">
        <v>697</v>
      </c>
      <c r="F22" s="104">
        <f t="shared" si="0"/>
        <v>9.0100430416068869E-2</v>
      </c>
      <c r="G22" s="60"/>
      <c r="BC22" s="69"/>
      <c r="BD22" s="69"/>
      <c r="BE22" s="69"/>
      <c r="BF22" s="69"/>
      <c r="BG22" s="69"/>
      <c r="BH22" s="69"/>
      <c r="BI22" s="69"/>
      <c r="BJ22" s="69"/>
      <c r="BK22" s="69"/>
      <c r="BL22" s="69"/>
      <c r="BM22" s="69"/>
      <c r="BN22" s="69"/>
      <c r="BO22" s="69"/>
      <c r="BP22" s="69"/>
    </row>
    <row r="23" spans="1:68" ht="12.75" x14ac:dyDescent="0.2">
      <c r="A23" s="101" t="s">
        <v>96</v>
      </c>
      <c r="B23" s="101" t="s">
        <v>97</v>
      </c>
      <c r="C23" s="209">
        <v>-22.2</v>
      </c>
      <c r="D23" s="210">
        <v>155</v>
      </c>
      <c r="E23" s="111">
        <v>1258</v>
      </c>
      <c r="F23" s="104">
        <f t="shared" si="0"/>
        <v>-1.7647058823529412E-2</v>
      </c>
      <c r="G23" s="60"/>
      <c r="BC23" s="69"/>
      <c r="BD23" s="69"/>
      <c r="BE23" s="69"/>
      <c r="BF23" s="69"/>
      <c r="BG23" s="69"/>
      <c r="BH23" s="69"/>
      <c r="BI23" s="69"/>
      <c r="BJ23" s="69"/>
      <c r="BK23" s="69"/>
      <c r="BL23" s="69"/>
      <c r="BM23" s="69"/>
      <c r="BN23" s="69"/>
      <c r="BO23" s="69"/>
      <c r="BP23" s="69"/>
    </row>
    <row r="24" spans="1:68" ht="12.75" x14ac:dyDescent="0.2">
      <c r="A24" s="101" t="s">
        <v>98</v>
      </c>
      <c r="B24" s="101" t="s">
        <v>99</v>
      </c>
      <c r="C24" s="209">
        <v>41.6</v>
      </c>
      <c r="D24" s="210">
        <v>75</v>
      </c>
      <c r="E24" s="111">
        <v>754.8</v>
      </c>
      <c r="F24" s="104">
        <f t="shared" si="0"/>
        <v>5.5113937466878649E-2</v>
      </c>
      <c r="G24" s="60"/>
      <c r="BC24" s="69"/>
      <c r="BD24" s="69"/>
      <c r="BE24" s="69"/>
      <c r="BF24" s="69"/>
      <c r="BG24" s="69"/>
      <c r="BH24" s="69"/>
      <c r="BI24" s="69"/>
      <c r="BJ24" s="69"/>
      <c r="BK24" s="69"/>
      <c r="BL24" s="69"/>
      <c r="BM24" s="69"/>
      <c r="BN24" s="69"/>
      <c r="BO24" s="69"/>
      <c r="BP24" s="69"/>
    </row>
    <row r="25" spans="1:68" ht="12.75" x14ac:dyDescent="0.2">
      <c r="A25" s="101" t="s">
        <v>100</v>
      </c>
      <c r="B25" s="101" t="s">
        <v>101</v>
      </c>
      <c r="C25" s="209">
        <v>103.4</v>
      </c>
      <c r="D25" s="210">
        <v>94</v>
      </c>
      <c r="E25" s="111">
        <v>869.6</v>
      </c>
      <c r="F25" s="104">
        <f t="shared" si="0"/>
        <v>0.11890524379024839</v>
      </c>
      <c r="G25" s="60"/>
      <c r="BC25" s="69"/>
      <c r="BD25" s="69"/>
      <c r="BE25" s="69"/>
      <c r="BF25" s="69"/>
      <c r="BG25" s="69"/>
      <c r="BH25" s="69"/>
      <c r="BI25" s="69"/>
      <c r="BJ25" s="69"/>
      <c r="BK25" s="69"/>
      <c r="BL25" s="69"/>
      <c r="BM25" s="69"/>
      <c r="BN25" s="69"/>
      <c r="BO25" s="69"/>
      <c r="BP25" s="69"/>
    </row>
    <row r="26" spans="1:68" ht="12.75" x14ac:dyDescent="0.2">
      <c r="A26" s="101" t="s">
        <v>102</v>
      </c>
      <c r="B26" s="101" t="s">
        <v>103</v>
      </c>
      <c r="C26" s="209">
        <v>23</v>
      </c>
      <c r="D26" s="210">
        <v>123</v>
      </c>
      <c r="E26" s="111">
        <v>1147.5999999999999</v>
      </c>
      <c r="F26" s="104">
        <f t="shared" si="0"/>
        <v>2.0041826420355527E-2</v>
      </c>
      <c r="G26" s="60"/>
      <c r="BC26" s="69"/>
      <c r="BD26" s="69"/>
      <c r="BE26" s="69"/>
      <c r="BF26" s="69"/>
      <c r="BG26" s="69"/>
      <c r="BH26" s="69"/>
      <c r="BI26" s="69"/>
      <c r="BJ26" s="69"/>
      <c r="BK26" s="69"/>
      <c r="BL26" s="69"/>
      <c r="BM26" s="69"/>
      <c r="BN26" s="69"/>
      <c r="BO26" s="69"/>
      <c r="BP26" s="69"/>
    </row>
    <row r="27" spans="1:68" ht="12.75" x14ac:dyDescent="0.2">
      <c r="A27" s="101" t="s">
        <v>104</v>
      </c>
      <c r="B27" s="101" t="s">
        <v>105</v>
      </c>
      <c r="C27" s="209">
        <v>15.8</v>
      </c>
      <c r="D27" s="210">
        <v>91</v>
      </c>
      <c r="E27" s="111">
        <v>927</v>
      </c>
      <c r="F27" s="104">
        <f t="shared" si="0"/>
        <v>1.7044228694714132E-2</v>
      </c>
      <c r="G27" s="60"/>
      <c r="BC27" s="69"/>
      <c r="BD27" s="69"/>
      <c r="BE27" s="69"/>
      <c r="BF27" s="69"/>
      <c r="BG27" s="69"/>
      <c r="BH27" s="69"/>
      <c r="BI27" s="69"/>
      <c r="BJ27" s="69"/>
      <c r="BK27" s="69"/>
      <c r="BL27" s="69"/>
      <c r="BM27" s="69"/>
      <c r="BN27" s="69"/>
      <c r="BO27" s="69"/>
      <c r="BP27" s="69"/>
    </row>
    <row r="28" spans="1:68" ht="12.75" x14ac:dyDescent="0.2">
      <c r="A28" s="99" t="s">
        <v>106</v>
      </c>
      <c r="B28" s="99" t="s">
        <v>107</v>
      </c>
      <c r="C28" s="207">
        <v>26</v>
      </c>
      <c r="D28" s="208">
        <v>69</v>
      </c>
      <c r="E28" s="110">
        <v>603.4</v>
      </c>
      <c r="F28" s="100">
        <f t="shared" si="0"/>
        <v>4.3089161418627779E-2</v>
      </c>
      <c r="G28" s="60"/>
      <c r="BC28" s="69"/>
      <c r="BD28" s="69"/>
      <c r="BE28" s="69"/>
      <c r="BF28" s="69"/>
      <c r="BG28" s="69"/>
      <c r="BH28" s="69"/>
      <c r="BI28" s="69"/>
      <c r="BJ28" s="69"/>
      <c r="BK28" s="69"/>
      <c r="BL28" s="69"/>
      <c r="BM28" s="69"/>
      <c r="BN28" s="69"/>
      <c r="BO28" s="69"/>
      <c r="BP28" s="69"/>
    </row>
    <row r="29" spans="1:68" ht="12.75" x14ac:dyDescent="0.2">
      <c r="A29" s="101" t="s">
        <v>108</v>
      </c>
      <c r="B29" s="101" t="s">
        <v>109</v>
      </c>
      <c r="C29" s="209">
        <v>49.2</v>
      </c>
      <c r="D29" s="210">
        <v>44</v>
      </c>
      <c r="E29" s="111">
        <v>372.4</v>
      </c>
      <c r="F29" s="104">
        <f t="shared" si="0"/>
        <v>0.13211600429645545</v>
      </c>
      <c r="G29" s="60"/>
      <c r="BC29" s="69"/>
      <c r="BD29" s="69"/>
      <c r="BE29" s="69"/>
      <c r="BF29" s="69"/>
      <c r="BG29" s="69"/>
      <c r="BH29" s="69"/>
      <c r="BI29" s="69"/>
      <c r="BJ29" s="69"/>
      <c r="BK29" s="69"/>
      <c r="BL29" s="69"/>
      <c r="BM29" s="69"/>
      <c r="BN29" s="69"/>
      <c r="BO29" s="69"/>
      <c r="BP29" s="69"/>
    </row>
    <row r="30" spans="1:68" ht="12.75" x14ac:dyDescent="0.2">
      <c r="A30" s="101" t="s">
        <v>110</v>
      </c>
      <c r="B30" s="101" t="s">
        <v>111</v>
      </c>
      <c r="C30" s="209">
        <v>26.4</v>
      </c>
      <c r="D30" s="210">
        <v>33</v>
      </c>
      <c r="E30" s="111">
        <v>329.8</v>
      </c>
      <c r="F30" s="104">
        <f t="shared" si="0"/>
        <v>8.0048514251061242E-2</v>
      </c>
      <c r="G30" s="60"/>
      <c r="BC30" s="69"/>
      <c r="BD30" s="69"/>
      <c r="BE30" s="69"/>
      <c r="BF30" s="69"/>
      <c r="BG30" s="69"/>
      <c r="BH30" s="69"/>
      <c r="BI30" s="69"/>
      <c r="BJ30" s="69"/>
      <c r="BK30" s="69"/>
      <c r="BL30" s="69"/>
      <c r="BM30" s="69"/>
      <c r="BN30" s="69"/>
      <c r="BO30" s="69"/>
      <c r="BP30" s="69"/>
    </row>
    <row r="31" spans="1:68" ht="12.75" x14ac:dyDescent="0.2">
      <c r="A31" s="101" t="s">
        <v>112</v>
      </c>
      <c r="B31" s="101" t="s">
        <v>113</v>
      </c>
      <c r="C31" s="209">
        <v>110.6</v>
      </c>
      <c r="D31" s="210">
        <v>89</v>
      </c>
      <c r="E31" s="111">
        <v>717.4</v>
      </c>
      <c r="F31" s="104">
        <f t="shared" si="0"/>
        <v>0.15416782826874825</v>
      </c>
      <c r="G31" s="60"/>
      <c r="BC31" s="69"/>
      <c r="BD31" s="69"/>
      <c r="BE31" s="69"/>
      <c r="BF31" s="69"/>
      <c r="BG31" s="69"/>
      <c r="BH31" s="69"/>
      <c r="BI31" s="69"/>
      <c r="BJ31" s="69"/>
      <c r="BK31" s="69"/>
      <c r="BL31" s="69"/>
      <c r="BM31" s="69"/>
      <c r="BN31" s="69"/>
      <c r="BO31" s="69"/>
      <c r="BP31" s="69"/>
    </row>
    <row r="32" spans="1:68" ht="12.75" x14ac:dyDescent="0.2">
      <c r="A32" s="101" t="s">
        <v>114</v>
      </c>
      <c r="B32" s="101" t="s">
        <v>115</v>
      </c>
      <c r="C32" s="209">
        <v>43.4</v>
      </c>
      <c r="D32" s="210">
        <v>77</v>
      </c>
      <c r="E32" s="111">
        <v>637.20000000000005</v>
      </c>
      <c r="F32" s="104">
        <f t="shared" si="0"/>
        <v>6.8110483364720642E-2</v>
      </c>
      <c r="G32" s="60"/>
      <c r="BC32" s="69"/>
      <c r="BD32" s="69"/>
      <c r="BE32" s="69"/>
      <c r="BF32" s="69"/>
      <c r="BG32" s="69"/>
      <c r="BH32" s="69"/>
      <c r="BI32" s="69"/>
      <c r="BJ32" s="69"/>
      <c r="BK32" s="69"/>
      <c r="BL32" s="69"/>
      <c r="BM32" s="69"/>
      <c r="BN32" s="69"/>
      <c r="BO32" s="69"/>
      <c r="BP32" s="69"/>
    </row>
    <row r="33" spans="1:68" ht="12.75" x14ac:dyDescent="0.2">
      <c r="A33" s="101" t="s">
        <v>116</v>
      </c>
      <c r="B33" s="101" t="s">
        <v>117</v>
      </c>
      <c r="C33" s="209">
        <v>99.6</v>
      </c>
      <c r="D33" s="210">
        <v>69</v>
      </c>
      <c r="E33" s="111">
        <v>457.4</v>
      </c>
      <c r="F33" s="104">
        <f t="shared" si="0"/>
        <v>0.21775251421075645</v>
      </c>
      <c r="G33" s="60"/>
      <c r="BC33" s="69"/>
      <c r="BD33" s="69"/>
      <c r="BE33" s="69"/>
      <c r="BF33" s="69"/>
      <c r="BG33" s="69"/>
      <c r="BH33" s="69"/>
      <c r="BI33" s="69"/>
      <c r="BJ33" s="69"/>
      <c r="BK33" s="69"/>
      <c r="BL33" s="69"/>
      <c r="BM33" s="69"/>
      <c r="BN33" s="69"/>
      <c r="BO33" s="69"/>
      <c r="BP33" s="69"/>
    </row>
    <row r="34" spans="1:68" ht="12.75" x14ac:dyDescent="0.2">
      <c r="A34" s="105" t="s">
        <v>118</v>
      </c>
      <c r="B34" s="105" t="s">
        <v>119</v>
      </c>
      <c r="C34" s="211">
        <v>42</v>
      </c>
      <c r="D34" s="212">
        <v>40</v>
      </c>
      <c r="E34" s="112">
        <v>420.2</v>
      </c>
      <c r="F34" s="108">
        <f t="shared" si="0"/>
        <v>9.9952403617325089E-2</v>
      </c>
      <c r="G34" s="60"/>
      <c r="BC34" s="69"/>
      <c r="BD34" s="69"/>
      <c r="BE34" s="69"/>
      <c r="BF34" s="69"/>
      <c r="BG34" s="69"/>
      <c r="BH34" s="69"/>
      <c r="BI34" s="69"/>
      <c r="BJ34" s="69"/>
      <c r="BK34" s="69"/>
      <c r="BL34" s="69"/>
      <c r="BM34" s="69"/>
      <c r="BN34" s="69"/>
      <c r="BO34" s="69"/>
      <c r="BP34" s="69"/>
    </row>
    <row r="35" spans="1:68" ht="12.75" x14ac:dyDescent="0.2">
      <c r="A35" s="101" t="s">
        <v>120</v>
      </c>
      <c r="B35" s="101" t="s">
        <v>121</v>
      </c>
      <c r="C35" s="209">
        <v>31.6</v>
      </c>
      <c r="D35" s="210">
        <v>42</v>
      </c>
      <c r="E35" s="111">
        <v>467.2</v>
      </c>
      <c r="F35" s="104">
        <f t="shared" si="0"/>
        <v>6.763698630136987E-2</v>
      </c>
      <c r="G35" s="60"/>
      <c r="BC35" s="69"/>
      <c r="BD35" s="69"/>
      <c r="BE35" s="69"/>
      <c r="BF35" s="69"/>
      <c r="BG35" s="69"/>
      <c r="BH35" s="69"/>
      <c r="BI35" s="69"/>
      <c r="BJ35" s="69"/>
      <c r="BK35" s="69"/>
      <c r="BL35" s="69"/>
      <c r="BM35" s="69"/>
      <c r="BN35" s="69"/>
      <c r="BO35" s="69"/>
      <c r="BP35" s="69"/>
    </row>
    <row r="36" spans="1:68" ht="12.75" x14ac:dyDescent="0.2">
      <c r="A36" s="101" t="s">
        <v>122</v>
      </c>
      <c r="B36" s="101" t="s">
        <v>123</v>
      </c>
      <c r="C36" s="209">
        <v>40.200000000000003</v>
      </c>
      <c r="D36" s="210">
        <v>48</v>
      </c>
      <c r="E36" s="111">
        <v>426.8</v>
      </c>
      <c r="F36" s="104">
        <f t="shared" ref="F36:F67" si="1">C36/E36</f>
        <v>9.4189315838800386E-2</v>
      </c>
      <c r="G36" s="60"/>
      <c r="BC36" s="69"/>
      <c r="BD36" s="69"/>
      <c r="BE36" s="69"/>
      <c r="BF36" s="69"/>
      <c r="BG36" s="69"/>
      <c r="BH36" s="69"/>
      <c r="BI36" s="69"/>
      <c r="BJ36" s="69"/>
      <c r="BK36" s="69"/>
      <c r="BL36" s="69"/>
      <c r="BM36" s="69"/>
      <c r="BN36" s="69"/>
      <c r="BO36" s="69"/>
      <c r="BP36" s="69"/>
    </row>
    <row r="37" spans="1:68" ht="12.75" x14ac:dyDescent="0.2">
      <c r="A37" s="101" t="s">
        <v>124</v>
      </c>
      <c r="B37" s="101" t="s">
        <v>125</v>
      </c>
      <c r="C37" s="209">
        <v>29.4</v>
      </c>
      <c r="D37" s="210">
        <v>46</v>
      </c>
      <c r="E37" s="111">
        <v>397.8</v>
      </c>
      <c r="F37" s="104">
        <f t="shared" si="1"/>
        <v>7.3906485671191555E-2</v>
      </c>
      <c r="G37" s="60"/>
      <c r="BC37" s="69"/>
      <c r="BD37" s="69"/>
      <c r="BE37" s="69"/>
      <c r="BF37" s="69"/>
      <c r="BG37" s="69"/>
      <c r="BH37" s="69"/>
      <c r="BI37" s="69"/>
      <c r="BJ37" s="69"/>
      <c r="BK37" s="69"/>
      <c r="BL37" s="69"/>
      <c r="BM37" s="69"/>
      <c r="BN37" s="69"/>
      <c r="BO37" s="69"/>
      <c r="BP37" s="69"/>
    </row>
    <row r="38" spans="1:68" ht="12.75" x14ac:dyDescent="0.2">
      <c r="A38" s="101" t="s">
        <v>126</v>
      </c>
      <c r="B38" s="101" t="s">
        <v>127</v>
      </c>
      <c r="C38" s="209">
        <v>44.6</v>
      </c>
      <c r="D38" s="210">
        <v>40</v>
      </c>
      <c r="E38" s="111">
        <v>437.6</v>
      </c>
      <c r="F38" s="104">
        <f t="shared" si="1"/>
        <v>0.10191956124314443</v>
      </c>
      <c r="G38" s="60"/>
      <c r="BC38" s="69"/>
      <c r="BD38" s="69"/>
      <c r="BE38" s="69"/>
      <c r="BF38" s="69"/>
      <c r="BG38" s="69"/>
      <c r="BH38" s="69"/>
      <c r="BI38" s="69"/>
      <c r="BJ38" s="69"/>
      <c r="BK38" s="69"/>
      <c r="BL38" s="69"/>
      <c r="BM38" s="69"/>
      <c r="BN38" s="69"/>
      <c r="BO38" s="69"/>
      <c r="BP38" s="69"/>
    </row>
    <row r="39" spans="1:68" ht="12.75" x14ac:dyDescent="0.2">
      <c r="A39" s="101" t="s">
        <v>128</v>
      </c>
      <c r="B39" s="101" t="s">
        <v>129</v>
      </c>
      <c r="C39" s="209">
        <v>112.4</v>
      </c>
      <c r="D39" s="210">
        <v>51</v>
      </c>
      <c r="E39" s="111">
        <v>545</v>
      </c>
      <c r="F39" s="104">
        <f t="shared" si="1"/>
        <v>0.20623853211009174</v>
      </c>
      <c r="G39" s="60"/>
      <c r="BC39" s="69"/>
      <c r="BD39" s="69"/>
      <c r="BE39" s="69"/>
      <c r="BF39" s="69"/>
      <c r="BG39" s="69"/>
      <c r="BH39" s="69"/>
      <c r="BI39" s="69"/>
      <c r="BJ39" s="69"/>
      <c r="BK39" s="69"/>
      <c r="BL39" s="69"/>
      <c r="BM39" s="69"/>
      <c r="BN39" s="69"/>
      <c r="BO39" s="69"/>
      <c r="BP39" s="69"/>
    </row>
    <row r="40" spans="1:68" ht="12.75" x14ac:dyDescent="0.2">
      <c r="A40" s="101" t="s">
        <v>130</v>
      </c>
      <c r="B40" s="101" t="s">
        <v>131</v>
      </c>
      <c r="C40" s="209">
        <v>36.4</v>
      </c>
      <c r="D40" s="210">
        <v>39</v>
      </c>
      <c r="E40" s="111">
        <v>475</v>
      </c>
      <c r="F40" s="104">
        <f t="shared" si="1"/>
        <v>7.6631578947368412E-2</v>
      </c>
      <c r="G40" s="60"/>
      <c r="BC40" s="69"/>
      <c r="BD40" s="69"/>
      <c r="BE40" s="69"/>
      <c r="BF40" s="69"/>
      <c r="BG40" s="69"/>
      <c r="BH40" s="69"/>
      <c r="BI40" s="69"/>
      <c r="BJ40" s="69"/>
      <c r="BK40" s="69"/>
      <c r="BL40" s="69"/>
      <c r="BM40" s="69"/>
      <c r="BN40" s="69"/>
      <c r="BO40" s="69"/>
      <c r="BP40" s="69"/>
    </row>
    <row r="41" spans="1:68" ht="12.75" x14ac:dyDescent="0.2">
      <c r="A41" s="101" t="s">
        <v>132</v>
      </c>
      <c r="B41" s="101" t="s">
        <v>133</v>
      </c>
      <c r="C41" s="209">
        <v>18.600000000000001</v>
      </c>
      <c r="D41" s="210">
        <v>78</v>
      </c>
      <c r="E41" s="111">
        <v>701.4</v>
      </c>
      <c r="F41" s="104">
        <f t="shared" si="1"/>
        <v>2.6518391787852869E-2</v>
      </c>
      <c r="G41" s="60"/>
      <c r="BC41" s="69"/>
      <c r="BD41" s="69"/>
      <c r="BE41" s="69"/>
      <c r="BF41" s="69"/>
      <c r="BG41" s="69"/>
      <c r="BH41" s="69"/>
      <c r="BI41" s="69"/>
      <c r="BJ41" s="69"/>
      <c r="BK41" s="69"/>
      <c r="BL41" s="69"/>
      <c r="BM41" s="69"/>
      <c r="BN41" s="69"/>
      <c r="BO41" s="69"/>
      <c r="BP41" s="69"/>
    </row>
    <row r="42" spans="1:68" ht="12.75" x14ac:dyDescent="0.2">
      <c r="A42" s="99" t="s">
        <v>134</v>
      </c>
      <c r="B42" s="99" t="s">
        <v>135</v>
      </c>
      <c r="C42" s="207">
        <v>21.8</v>
      </c>
      <c r="D42" s="208">
        <v>59</v>
      </c>
      <c r="E42" s="110">
        <v>489.2</v>
      </c>
      <c r="F42" s="100">
        <f t="shared" si="1"/>
        <v>4.4562551103843009E-2</v>
      </c>
      <c r="G42" s="60"/>
      <c r="BC42" s="69"/>
      <c r="BD42" s="69"/>
      <c r="BE42" s="69"/>
      <c r="BF42" s="69"/>
      <c r="BG42" s="69"/>
      <c r="BH42" s="69"/>
      <c r="BI42" s="69"/>
      <c r="BJ42" s="69"/>
      <c r="BK42" s="69"/>
      <c r="BL42" s="69"/>
      <c r="BM42" s="69"/>
      <c r="BN42" s="69"/>
      <c r="BO42" s="69"/>
      <c r="BP42" s="69"/>
    </row>
    <row r="43" spans="1:68" ht="12.75" x14ac:dyDescent="0.2">
      <c r="A43" s="101" t="s">
        <v>136</v>
      </c>
      <c r="B43" s="101" t="s">
        <v>137</v>
      </c>
      <c r="C43" s="209">
        <v>71.400000000000006</v>
      </c>
      <c r="D43" s="210">
        <v>28</v>
      </c>
      <c r="E43" s="111">
        <v>365.6</v>
      </c>
      <c r="F43" s="104">
        <f t="shared" si="1"/>
        <v>0.19529540481400437</v>
      </c>
      <c r="G43" s="60"/>
      <c r="BC43" s="69"/>
      <c r="BD43" s="69"/>
      <c r="BE43" s="69"/>
      <c r="BF43" s="69"/>
      <c r="BG43" s="69"/>
      <c r="BH43" s="69"/>
      <c r="BI43" s="69"/>
      <c r="BJ43" s="69"/>
      <c r="BK43" s="69"/>
      <c r="BL43" s="69"/>
      <c r="BM43" s="69"/>
      <c r="BN43" s="69"/>
      <c r="BO43" s="69"/>
      <c r="BP43" s="69"/>
    </row>
    <row r="44" spans="1:68" ht="12.75" x14ac:dyDescent="0.2">
      <c r="A44" s="101" t="s">
        <v>138</v>
      </c>
      <c r="B44" s="101" t="s">
        <v>139</v>
      </c>
      <c r="C44" s="209">
        <v>42</v>
      </c>
      <c r="D44" s="210">
        <v>18</v>
      </c>
      <c r="E44" s="111">
        <v>343.6</v>
      </c>
      <c r="F44" s="104">
        <f t="shared" si="1"/>
        <v>0.12223515715948777</v>
      </c>
      <c r="G44" s="60"/>
      <c r="BC44" s="69"/>
      <c r="BD44" s="69"/>
      <c r="BE44" s="69"/>
      <c r="BF44" s="69"/>
      <c r="BG44" s="69"/>
      <c r="BH44" s="69"/>
      <c r="BI44" s="69"/>
      <c r="BJ44" s="69"/>
      <c r="BK44" s="69"/>
      <c r="BL44" s="69"/>
      <c r="BM44" s="69"/>
      <c r="BN44" s="69"/>
      <c r="BO44" s="69"/>
      <c r="BP44" s="69"/>
    </row>
    <row r="45" spans="1:68" ht="12.75" x14ac:dyDescent="0.2">
      <c r="A45" s="101" t="s">
        <v>140</v>
      </c>
      <c r="B45" s="101" t="s">
        <v>141</v>
      </c>
      <c r="C45" s="209">
        <v>18.2</v>
      </c>
      <c r="D45" s="210">
        <v>29</v>
      </c>
      <c r="E45" s="111">
        <v>356.8</v>
      </c>
      <c r="F45" s="104">
        <f t="shared" si="1"/>
        <v>5.1008968609865465E-2</v>
      </c>
      <c r="G45" s="60"/>
      <c r="BC45" s="69"/>
      <c r="BD45" s="69"/>
      <c r="BE45" s="69"/>
      <c r="BF45" s="69"/>
      <c r="BG45" s="69"/>
      <c r="BH45" s="69"/>
      <c r="BI45" s="69"/>
      <c r="BJ45" s="69"/>
      <c r="BK45" s="69"/>
      <c r="BL45" s="69"/>
      <c r="BM45" s="69"/>
      <c r="BN45" s="69"/>
      <c r="BO45" s="69"/>
      <c r="BP45" s="69"/>
    </row>
    <row r="46" spans="1:68" ht="12.75" x14ac:dyDescent="0.2">
      <c r="A46" s="101" t="s">
        <v>142</v>
      </c>
      <c r="B46" s="101" t="s">
        <v>143</v>
      </c>
      <c r="C46" s="209">
        <v>42.4</v>
      </c>
      <c r="D46" s="210">
        <v>26</v>
      </c>
      <c r="E46" s="111">
        <v>340.6</v>
      </c>
      <c r="F46" s="104">
        <f t="shared" si="1"/>
        <v>0.12448620082207867</v>
      </c>
      <c r="G46" s="60"/>
      <c r="BC46" s="69"/>
      <c r="BD46" s="69"/>
      <c r="BE46" s="69"/>
      <c r="BF46" s="69"/>
      <c r="BG46" s="69"/>
      <c r="BH46" s="69"/>
      <c r="BI46" s="69"/>
      <c r="BJ46" s="69"/>
      <c r="BK46" s="69"/>
      <c r="BL46" s="69"/>
      <c r="BM46" s="69"/>
      <c r="BN46" s="69"/>
      <c r="BO46" s="69"/>
      <c r="BP46" s="69"/>
    </row>
    <row r="47" spans="1:68" ht="12.75" x14ac:dyDescent="0.2">
      <c r="A47" s="101" t="s">
        <v>144</v>
      </c>
      <c r="B47" s="101" t="s">
        <v>145</v>
      </c>
      <c r="C47" s="209">
        <v>21.6</v>
      </c>
      <c r="D47" s="210">
        <v>30</v>
      </c>
      <c r="E47" s="111">
        <v>508.2</v>
      </c>
      <c r="F47" s="104">
        <f t="shared" si="1"/>
        <v>4.2502951593860687E-2</v>
      </c>
      <c r="G47" s="60"/>
      <c r="BC47" s="69"/>
      <c r="BD47" s="69"/>
      <c r="BE47" s="69"/>
      <c r="BF47" s="69"/>
      <c r="BG47" s="69"/>
      <c r="BH47" s="69"/>
      <c r="BI47" s="69"/>
      <c r="BJ47" s="69"/>
      <c r="BK47" s="69"/>
      <c r="BL47" s="69"/>
      <c r="BM47" s="69"/>
      <c r="BN47" s="69"/>
      <c r="BO47" s="69"/>
      <c r="BP47" s="69"/>
    </row>
    <row r="48" spans="1:68" ht="12.75" x14ac:dyDescent="0.2">
      <c r="A48" s="105" t="s">
        <v>146</v>
      </c>
      <c r="B48" s="105" t="s">
        <v>147</v>
      </c>
      <c r="C48" s="211">
        <v>35.799999999999997</v>
      </c>
      <c r="D48" s="212">
        <v>29</v>
      </c>
      <c r="E48" s="112">
        <v>339</v>
      </c>
      <c r="F48" s="108">
        <f t="shared" si="1"/>
        <v>0.1056047197640118</v>
      </c>
      <c r="G48" s="60"/>
      <c r="BC48" s="69"/>
      <c r="BD48" s="69"/>
      <c r="BE48" s="69"/>
      <c r="BF48" s="69"/>
      <c r="BG48" s="69"/>
      <c r="BH48" s="69"/>
      <c r="BI48" s="69"/>
      <c r="BJ48" s="69"/>
      <c r="BK48" s="69"/>
      <c r="BL48" s="69"/>
      <c r="BM48" s="69"/>
      <c r="BN48" s="69"/>
      <c r="BO48" s="69"/>
      <c r="BP48" s="69"/>
    </row>
    <row r="49" spans="1:68" ht="12.75" x14ac:dyDescent="0.2">
      <c r="A49" s="101" t="s">
        <v>148</v>
      </c>
      <c r="B49" s="101" t="s">
        <v>149</v>
      </c>
      <c r="C49" s="209">
        <v>94</v>
      </c>
      <c r="D49" s="210">
        <v>61</v>
      </c>
      <c r="E49" s="111">
        <v>535</v>
      </c>
      <c r="F49" s="104">
        <f t="shared" si="1"/>
        <v>0.17570093457943925</v>
      </c>
      <c r="G49" s="60"/>
      <c r="BC49" s="69"/>
      <c r="BD49" s="69"/>
      <c r="BE49" s="69"/>
      <c r="BF49" s="69"/>
      <c r="BG49" s="69"/>
      <c r="BH49" s="69"/>
      <c r="BI49" s="69"/>
      <c r="BJ49" s="69"/>
      <c r="BK49" s="69"/>
      <c r="BL49" s="69"/>
      <c r="BM49" s="69"/>
      <c r="BN49" s="69"/>
      <c r="BO49" s="69"/>
      <c r="BP49" s="69"/>
    </row>
    <row r="50" spans="1:68" ht="12.75" x14ac:dyDescent="0.2">
      <c r="A50" s="101" t="s">
        <v>150</v>
      </c>
      <c r="B50" s="101" t="s">
        <v>151</v>
      </c>
      <c r="C50" s="209">
        <v>25.2</v>
      </c>
      <c r="D50" s="210">
        <v>64</v>
      </c>
      <c r="E50" s="111">
        <v>510.8</v>
      </c>
      <c r="F50" s="104">
        <f t="shared" si="1"/>
        <v>4.9334377447141739E-2</v>
      </c>
      <c r="G50" s="60"/>
      <c r="BC50" s="69"/>
      <c r="BD50" s="69"/>
      <c r="BE50" s="69"/>
      <c r="BF50" s="69"/>
      <c r="BG50" s="69"/>
      <c r="BH50" s="69"/>
      <c r="BI50" s="69"/>
      <c r="BJ50" s="69"/>
      <c r="BK50" s="69"/>
      <c r="BL50" s="69"/>
      <c r="BM50" s="69"/>
      <c r="BN50" s="69"/>
      <c r="BO50" s="69"/>
      <c r="BP50" s="69"/>
    </row>
    <row r="51" spans="1:68" ht="12.75" x14ac:dyDescent="0.2">
      <c r="A51" s="101" t="s">
        <v>152</v>
      </c>
      <c r="B51" s="101" t="s">
        <v>153</v>
      </c>
      <c r="C51" s="209">
        <v>39</v>
      </c>
      <c r="D51" s="210">
        <v>30</v>
      </c>
      <c r="E51" s="111">
        <v>324</v>
      </c>
      <c r="F51" s="104">
        <f t="shared" si="1"/>
        <v>0.12037037037037036</v>
      </c>
      <c r="G51" s="60"/>
      <c r="BC51" s="69"/>
      <c r="BD51" s="69"/>
      <c r="BE51" s="69"/>
      <c r="BF51" s="69"/>
      <c r="BG51" s="69"/>
      <c r="BH51" s="69"/>
      <c r="BI51" s="69"/>
      <c r="BJ51" s="69"/>
      <c r="BK51" s="69"/>
      <c r="BL51" s="69"/>
      <c r="BM51" s="69"/>
      <c r="BN51" s="69"/>
      <c r="BO51" s="69"/>
      <c r="BP51" s="69"/>
    </row>
    <row r="52" spans="1:68" ht="12.75" x14ac:dyDescent="0.2">
      <c r="A52" s="101" t="s">
        <v>154</v>
      </c>
      <c r="B52" s="101" t="s">
        <v>155</v>
      </c>
      <c r="C52" s="209">
        <v>47.2</v>
      </c>
      <c r="D52" s="210">
        <v>48</v>
      </c>
      <c r="E52" s="111">
        <v>409</v>
      </c>
      <c r="F52" s="104">
        <f t="shared" si="1"/>
        <v>0.1154034229828851</v>
      </c>
      <c r="G52" s="60"/>
      <c r="BC52" s="69"/>
      <c r="BD52" s="69"/>
      <c r="BE52" s="69"/>
      <c r="BF52" s="69"/>
      <c r="BG52" s="69"/>
      <c r="BH52" s="69"/>
      <c r="BI52" s="69"/>
      <c r="BJ52" s="69"/>
      <c r="BK52" s="69"/>
      <c r="BL52" s="69"/>
      <c r="BM52" s="69"/>
      <c r="BN52" s="69"/>
      <c r="BO52" s="69"/>
      <c r="BP52" s="69"/>
    </row>
    <row r="53" spans="1:68" ht="12.75" x14ac:dyDescent="0.2">
      <c r="A53" s="101" t="s">
        <v>156</v>
      </c>
      <c r="B53" s="101" t="s">
        <v>157</v>
      </c>
      <c r="C53" s="209">
        <v>10.8</v>
      </c>
      <c r="D53" s="210">
        <v>39</v>
      </c>
      <c r="E53" s="111">
        <v>327</v>
      </c>
      <c r="F53" s="104">
        <f t="shared" si="1"/>
        <v>3.3027522935779818E-2</v>
      </c>
      <c r="G53" s="60"/>
      <c r="BC53" s="69"/>
      <c r="BD53" s="69"/>
      <c r="BE53" s="69"/>
      <c r="BF53" s="69"/>
      <c r="BG53" s="69"/>
      <c r="BH53" s="69"/>
      <c r="BI53" s="69"/>
      <c r="BJ53" s="69"/>
      <c r="BK53" s="69"/>
      <c r="BL53" s="69"/>
      <c r="BM53" s="69"/>
      <c r="BN53" s="69"/>
      <c r="BO53" s="69"/>
      <c r="BP53" s="69"/>
    </row>
    <row r="54" spans="1:68" ht="12.75" x14ac:dyDescent="0.2">
      <c r="A54" s="101" t="s">
        <v>158</v>
      </c>
      <c r="B54" s="101" t="s">
        <v>159</v>
      </c>
      <c r="C54" s="209">
        <v>91</v>
      </c>
      <c r="D54" s="210">
        <v>79</v>
      </c>
      <c r="E54" s="111">
        <v>690.6</v>
      </c>
      <c r="F54" s="104">
        <f t="shared" si="1"/>
        <v>0.13176947581812917</v>
      </c>
      <c r="G54" s="60"/>
      <c r="BC54" s="69"/>
      <c r="BD54" s="69"/>
      <c r="BE54" s="69"/>
      <c r="BF54" s="69"/>
      <c r="BG54" s="69"/>
      <c r="BH54" s="69"/>
      <c r="BI54" s="69"/>
      <c r="BJ54" s="69"/>
      <c r="BK54" s="69"/>
      <c r="BL54" s="69"/>
      <c r="BM54" s="69"/>
      <c r="BN54" s="69"/>
      <c r="BO54" s="69"/>
      <c r="BP54" s="69"/>
    </row>
    <row r="55" spans="1:68" ht="12.75" x14ac:dyDescent="0.2">
      <c r="A55" s="101" t="s">
        <v>160</v>
      </c>
      <c r="B55" s="101" t="s">
        <v>161</v>
      </c>
      <c r="C55" s="209">
        <v>98.2</v>
      </c>
      <c r="D55" s="210">
        <v>76</v>
      </c>
      <c r="E55" s="111">
        <v>567.20000000000005</v>
      </c>
      <c r="F55" s="104">
        <f t="shared" si="1"/>
        <v>0.17313117066290548</v>
      </c>
      <c r="G55" s="60"/>
      <c r="BC55" s="69"/>
      <c r="BD55" s="69"/>
      <c r="BE55" s="69"/>
      <c r="BF55" s="69"/>
      <c r="BG55" s="69"/>
      <c r="BH55" s="69"/>
      <c r="BI55" s="69"/>
      <c r="BJ55" s="69"/>
      <c r="BK55" s="69"/>
      <c r="BL55" s="69"/>
      <c r="BM55" s="69"/>
      <c r="BN55" s="69"/>
      <c r="BO55" s="69"/>
      <c r="BP55" s="69"/>
    </row>
    <row r="56" spans="1:68" ht="12.75" x14ac:dyDescent="0.2">
      <c r="A56" s="99" t="s">
        <v>162</v>
      </c>
      <c r="B56" s="99" t="s">
        <v>163</v>
      </c>
      <c r="C56" s="207">
        <v>35</v>
      </c>
      <c r="D56" s="208">
        <v>79</v>
      </c>
      <c r="E56" s="110">
        <v>777.2</v>
      </c>
      <c r="F56" s="100">
        <f t="shared" si="1"/>
        <v>4.503345342254246E-2</v>
      </c>
      <c r="G56" s="60"/>
      <c r="BC56" s="69"/>
      <c r="BD56" s="69"/>
      <c r="BE56" s="69"/>
      <c r="BF56" s="69"/>
      <c r="BG56" s="69"/>
      <c r="BH56" s="69"/>
      <c r="BI56" s="69"/>
      <c r="BJ56" s="69"/>
      <c r="BK56" s="69"/>
      <c r="BL56" s="69"/>
      <c r="BM56" s="69"/>
      <c r="BN56" s="69"/>
      <c r="BO56" s="69"/>
      <c r="BP56" s="69"/>
    </row>
    <row r="57" spans="1:68" ht="12.75" x14ac:dyDescent="0.2">
      <c r="A57" s="101" t="s">
        <v>164</v>
      </c>
      <c r="B57" s="101" t="s">
        <v>165</v>
      </c>
      <c r="C57" s="209">
        <v>74</v>
      </c>
      <c r="D57" s="210">
        <v>56</v>
      </c>
      <c r="E57" s="111">
        <v>405.6</v>
      </c>
      <c r="F57" s="104">
        <f t="shared" si="1"/>
        <v>0.18244575936883628</v>
      </c>
      <c r="G57" s="60"/>
      <c r="BC57" s="69"/>
      <c r="BD57" s="69"/>
      <c r="BE57" s="69"/>
      <c r="BF57" s="69"/>
      <c r="BG57" s="69"/>
      <c r="BH57" s="69"/>
      <c r="BI57" s="69"/>
      <c r="BJ57" s="69"/>
      <c r="BK57" s="69"/>
      <c r="BL57" s="69"/>
      <c r="BM57" s="69"/>
      <c r="BN57" s="69"/>
      <c r="BO57" s="69"/>
      <c r="BP57" s="69"/>
    </row>
    <row r="58" spans="1:68" ht="12.75" x14ac:dyDescent="0.2">
      <c r="A58" s="101" t="s">
        <v>166</v>
      </c>
      <c r="B58" s="101" t="s">
        <v>167</v>
      </c>
      <c r="C58" s="209">
        <v>92.8</v>
      </c>
      <c r="D58" s="210">
        <v>85</v>
      </c>
      <c r="E58" s="111">
        <v>618.6</v>
      </c>
      <c r="F58" s="104">
        <f t="shared" si="1"/>
        <v>0.15001616553507921</v>
      </c>
      <c r="G58" s="60"/>
      <c r="BC58" s="69"/>
      <c r="BD58" s="69"/>
      <c r="BE58" s="69"/>
      <c r="BF58" s="69"/>
      <c r="BG58" s="69"/>
      <c r="BH58" s="69"/>
      <c r="BI58" s="69"/>
      <c r="BJ58" s="69"/>
      <c r="BK58" s="69"/>
      <c r="BL58" s="69"/>
      <c r="BM58" s="69"/>
      <c r="BN58" s="69"/>
      <c r="BO58" s="69"/>
      <c r="BP58" s="69"/>
    </row>
    <row r="59" spans="1:68" ht="12.75" x14ac:dyDescent="0.2">
      <c r="A59" s="101" t="s">
        <v>168</v>
      </c>
      <c r="B59" s="101" t="s">
        <v>169</v>
      </c>
      <c r="C59" s="209">
        <v>39</v>
      </c>
      <c r="D59" s="210">
        <v>67</v>
      </c>
      <c r="E59" s="111">
        <v>574.6</v>
      </c>
      <c r="F59" s="104">
        <f t="shared" si="1"/>
        <v>6.7873303167420809E-2</v>
      </c>
      <c r="G59" s="60"/>
      <c r="BC59" s="69"/>
      <c r="BD59" s="69"/>
      <c r="BE59" s="69"/>
      <c r="BF59" s="69"/>
      <c r="BG59" s="69"/>
      <c r="BH59" s="69"/>
      <c r="BI59" s="69"/>
      <c r="BJ59" s="69"/>
      <c r="BK59" s="69"/>
      <c r="BL59" s="69"/>
      <c r="BM59" s="69"/>
      <c r="BN59" s="69"/>
      <c r="BO59" s="69"/>
      <c r="BP59" s="69"/>
    </row>
    <row r="60" spans="1:68" ht="12.75" x14ac:dyDescent="0.2">
      <c r="A60" s="101" t="s">
        <v>170</v>
      </c>
      <c r="B60" s="101" t="s">
        <v>171</v>
      </c>
      <c r="C60" s="209">
        <v>21</v>
      </c>
      <c r="D60" s="210">
        <v>43</v>
      </c>
      <c r="E60" s="111">
        <v>484.4</v>
      </c>
      <c r="F60" s="104">
        <f t="shared" si="1"/>
        <v>4.3352601156069363E-2</v>
      </c>
      <c r="G60" s="60"/>
      <c r="BC60" s="69"/>
      <c r="BD60" s="69"/>
      <c r="BE60" s="69"/>
      <c r="BF60" s="69"/>
      <c r="BG60" s="69"/>
      <c r="BH60" s="69"/>
      <c r="BI60" s="69"/>
      <c r="BJ60" s="69"/>
      <c r="BK60" s="69"/>
      <c r="BL60" s="69"/>
      <c r="BM60" s="69"/>
      <c r="BN60" s="69"/>
      <c r="BO60" s="69"/>
      <c r="BP60" s="69"/>
    </row>
    <row r="61" spans="1:68" ht="12.75" x14ac:dyDescent="0.2">
      <c r="A61" s="101" t="s">
        <v>172</v>
      </c>
      <c r="B61" s="101" t="s">
        <v>173</v>
      </c>
      <c r="C61" s="209">
        <v>8.1999999999999993</v>
      </c>
      <c r="D61" s="210">
        <v>44</v>
      </c>
      <c r="E61" s="111">
        <v>376.4</v>
      </c>
      <c r="F61" s="104">
        <f t="shared" si="1"/>
        <v>2.1785334750265676E-2</v>
      </c>
      <c r="G61" s="60"/>
      <c r="BC61" s="69"/>
      <c r="BD61" s="69"/>
      <c r="BE61" s="69"/>
      <c r="BF61" s="69"/>
      <c r="BG61" s="69"/>
      <c r="BH61" s="69"/>
      <c r="BI61" s="69"/>
      <c r="BJ61" s="69"/>
      <c r="BK61" s="69"/>
      <c r="BL61" s="69"/>
      <c r="BM61" s="69"/>
      <c r="BN61" s="69"/>
      <c r="BO61" s="69"/>
      <c r="BP61" s="69"/>
    </row>
    <row r="62" spans="1:68" ht="12.75" x14ac:dyDescent="0.2">
      <c r="A62" s="105" t="s">
        <v>174</v>
      </c>
      <c r="B62" s="105" t="s">
        <v>175</v>
      </c>
      <c r="C62" s="211">
        <v>34.799999999999997</v>
      </c>
      <c r="D62" s="212">
        <v>46</v>
      </c>
      <c r="E62" s="112">
        <v>537.20000000000005</v>
      </c>
      <c r="F62" s="108">
        <f t="shared" si="1"/>
        <v>6.478034251675352E-2</v>
      </c>
      <c r="G62" s="60"/>
      <c r="BC62" s="69"/>
      <c r="BD62" s="69"/>
      <c r="BE62" s="69"/>
      <c r="BF62" s="69"/>
      <c r="BG62" s="69"/>
      <c r="BH62" s="69"/>
      <c r="BI62" s="69"/>
      <c r="BJ62" s="69"/>
      <c r="BK62" s="69"/>
      <c r="BL62" s="69"/>
      <c r="BM62" s="69"/>
      <c r="BN62" s="69"/>
      <c r="BO62" s="69"/>
      <c r="BP62" s="69"/>
    </row>
    <row r="63" spans="1:68" ht="12.75" x14ac:dyDescent="0.2">
      <c r="A63" s="101" t="s">
        <v>176</v>
      </c>
      <c r="B63" s="101" t="s">
        <v>177</v>
      </c>
      <c r="C63" s="209">
        <v>34.200000000000003</v>
      </c>
      <c r="D63" s="210">
        <v>38</v>
      </c>
      <c r="E63" s="111">
        <v>321</v>
      </c>
      <c r="F63" s="104">
        <f t="shared" si="1"/>
        <v>0.10654205607476637</v>
      </c>
      <c r="G63" s="60"/>
      <c r="BC63" s="69"/>
      <c r="BD63" s="69"/>
      <c r="BE63" s="69"/>
      <c r="BF63" s="69"/>
      <c r="BG63" s="69"/>
      <c r="BH63" s="69"/>
      <c r="BI63" s="69"/>
      <c r="BJ63" s="69"/>
      <c r="BK63" s="69"/>
      <c r="BL63" s="69"/>
      <c r="BM63" s="69"/>
      <c r="BN63" s="69"/>
      <c r="BO63" s="69"/>
      <c r="BP63" s="69"/>
    </row>
    <row r="64" spans="1:68" ht="12.75" x14ac:dyDescent="0.2">
      <c r="A64" s="101" t="s">
        <v>178</v>
      </c>
      <c r="B64" s="101" t="s">
        <v>179</v>
      </c>
      <c r="C64" s="209">
        <v>28.8</v>
      </c>
      <c r="D64" s="210">
        <v>44</v>
      </c>
      <c r="E64" s="111">
        <v>425.4</v>
      </c>
      <c r="F64" s="104">
        <f t="shared" si="1"/>
        <v>6.7700987306064886E-2</v>
      </c>
      <c r="G64" s="60"/>
      <c r="BC64" s="69"/>
      <c r="BD64" s="69"/>
      <c r="BE64" s="69"/>
      <c r="BF64" s="69"/>
      <c r="BG64" s="69"/>
      <c r="BH64" s="69"/>
      <c r="BI64" s="69"/>
      <c r="BJ64" s="69"/>
      <c r="BK64" s="69"/>
      <c r="BL64" s="69"/>
      <c r="BM64" s="69"/>
      <c r="BN64" s="69"/>
      <c r="BO64" s="69"/>
      <c r="BP64" s="69"/>
    </row>
    <row r="65" spans="1:68" ht="12.75" x14ac:dyDescent="0.2">
      <c r="A65" s="101" t="s">
        <v>180</v>
      </c>
      <c r="B65" s="101" t="s">
        <v>181</v>
      </c>
      <c r="C65" s="209">
        <v>62.2</v>
      </c>
      <c r="D65" s="210">
        <v>77</v>
      </c>
      <c r="E65" s="111">
        <v>540.6</v>
      </c>
      <c r="F65" s="104">
        <f t="shared" si="1"/>
        <v>0.11505734369219386</v>
      </c>
      <c r="G65" s="60"/>
      <c r="BC65" s="69"/>
      <c r="BD65" s="69"/>
      <c r="BE65" s="69"/>
      <c r="BF65" s="69"/>
      <c r="BG65" s="69"/>
      <c r="BH65" s="69"/>
      <c r="BI65" s="69"/>
      <c r="BJ65" s="69"/>
      <c r="BK65" s="69"/>
      <c r="BL65" s="69"/>
      <c r="BM65" s="69"/>
      <c r="BN65" s="69"/>
      <c r="BO65" s="69"/>
      <c r="BP65" s="69"/>
    </row>
    <row r="66" spans="1:68" ht="12.75" x14ac:dyDescent="0.2">
      <c r="A66" s="101" t="s">
        <v>182</v>
      </c>
      <c r="B66" s="101" t="s">
        <v>183</v>
      </c>
      <c r="C66" s="209">
        <v>51.4</v>
      </c>
      <c r="D66" s="210">
        <v>67</v>
      </c>
      <c r="E66" s="111">
        <v>503</v>
      </c>
      <c r="F66" s="104">
        <f t="shared" si="1"/>
        <v>0.1021868787276342</v>
      </c>
      <c r="G66" s="60"/>
      <c r="BC66" s="69"/>
      <c r="BD66" s="69"/>
      <c r="BE66" s="69"/>
      <c r="BF66" s="69"/>
      <c r="BG66" s="69"/>
      <c r="BH66" s="69"/>
      <c r="BI66" s="69"/>
      <c r="BJ66" s="69"/>
      <c r="BK66" s="69"/>
      <c r="BL66" s="69"/>
      <c r="BM66" s="69"/>
      <c r="BN66" s="69"/>
      <c r="BO66" s="69"/>
      <c r="BP66" s="69"/>
    </row>
    <row r="67" spans="1:68" ht="12.75" x14ac:dyDescent="0.2">
      <c r="A67" s="101" t="s">
        <v>184</v>
      </c>
      <c r="B67" s="101" t="s">
        <v>185</v>
      </c>
      <c r="C67" s="209">
        <v>28.6</v>
      </c>
      <c r="D67" s="210">
        <v>58</v>
      </c>
      <c r="E67" s="111">
        <v>376.8</v>
      </c>
      <c r="F67" s="104">
        <f t="shared" si="1"/>
        <v>7.5902335456475581E-2</v>
      </c>
      <c r="G67" s="60"/>
      <c r="BC67" s="69"/>
      <c r="BD67" s="69"/>
      <c r="BE67" s="69"/>
      <c r="BF67" s="69"/>
      <c r="BG67" s="69"/>
      <c r="BH67" s="69"/>
      <c r="BI67" s="69"/>
      <c r="BJ67" s="69"/>
      <c r="BK67" s="69"/>
      <c r="BL67" s="69"/>
      <c r="BM67" s="69"/>
      <c r="BN67" s="69"/>
      <c r="BO67" s="69"/>
      <c r="BP67" s="69"/>
    </row>
    <row r="68" spans="1:68" ht="12.75" x14ac:dyDescent="0.2">
      <c r="A68" s="101" t="s">
        <v>186</v>
      </c>
      <c r="B68" s="101" t="s">
        <v>187</v>
      </c>
      <c r="C68" s="209">
        <v>60.2</v>
      </c>
      <c r="D68" s="210">
        <v>47</v>
      </c>
      <c r="E68" s="111">
        <v>380.4</v>
      </c>
      <c r="F68" s="104">
        <f t="shared" ref="F68:F83" si="2">C68/E68</f>
        <v>0.15825446898002105</v>
      </c>
      <c r="G68" s="60"/>
      <c r="BC68" s="69"/>
      <c r="BD68" s="69"/>
      <c r="BE68" s="69"/>
      <c r="BF68" s="69"/>
      <c r="BG68" s="69"/>
      <c r="BH68" s="69"/>
      <c r="BI68" s="69"/>
      <c r="BJ68" s="69"/>
      <c r="BK68" s="69"/>
      <c r="BL68" s="69"/>
      <c r="BM68" s="69"/>
      <c r="BN68" s="69"/>
      <c r="BO68" s="69"/>
      <c r="BP68" s="69"/>
    </row>
    <row r="69" spans="1:68" ht="12.75" x14ac:dyDescent="0.2">
      <c r="A69" s="101" t="s">
        <v>188</v>
      </c>
      <c r="B69" s="101" t="s">
        <v>189</v>
      </c>
      <c r="C69" s="209">
        <v>64.599999999999994</v>
      </c>
      <c r="D69" s="210">
        <v>61</v>
      </c>
      <c r="E69" s="111">
        <v>444.4</v>
      </c>
      <c r="F69" s="104">
        <f t="shared" si="2"/>
        <v>0.14536453645364536</v>
      </c>
      <c r="G69" s="60"/>
      <c r="BC69" s="69"/>
      <c r="BD69" s="69"/>
      <c r="BE69" s="69"/>
      <c r="BF69" s="69"/>
      <c r="BG69" s="69"/>
      <c r="BH69" s="69"/>
      <c r="BI69" s="69"/>
      <c r="BJ69" s="69"/>
      <c r="BK69" s="69"/>
      <c r="BL69" s="69"/>
      <c r="BM69" s="69"/>
      <c r="BN69" s="69"/>
      <c r="BO69" s="69"/>
      <c r="BP69" s="69"/>
    </row>
    <row r="70" spans="1:68" ht="12.75" x14ac:dyDescent="0.2">
      <c r="A70" s="99" t="s">
        <v>190</v>
      </c>
      <c r="B70" s="99" t="s">
        <v>191</v>
      </c>
      <c r="C70" s="207">
        <v>12</v>
      </c>
      <c r="D70" s="208">
        <v>38</v>
      </c>
      <c r="E70" s="110">
        <v>543.20000000000005</v>
      </c>
      <c r="F70" s="100">
        <f t="shared" si="2"/>
        <v>2.2091310751104563E-2</v>
      </c>
      <c r="G70" s="60"/>
      <c r="BC70" s="69"/>
      <c r="BD70" s="69"/>
      <c r="BE70" s="69"/>
      <c r="BF70" s="69"/>
      <c r="BG70" s="69"/>
      <c r="BH70" s="69"/>
      <c r="BI70" s="69"/>
      <c r="BJ70" s="69"/>
      <c r="BK70" s="69"/>
      <c r="BL70" s="69"/>
      <c r="BM70" s="69"/>
      <c r="BN70" s="69"/>
      <c r="BO70" s="69"/>
      <c r="BP70" s="69"/>
    </row>
    <row r="71" spans="1:68" ht="12.75" x14ac:dyDescent="0.2">
      <c r="A71" s="101" t="s">
        <v>192</v>
      </c>
      <c r="B71" s="101" t="s">
        <v>193</v>
      </c>
      <c r="C71" s="209">
        <v>26.8</v>
      </c>
      <c r="D71" s="210">
        <v>31</v>
      </c>
      <c r="E71" s="111">
        <v>529.4</v>
      </c>
      <c r="F71" s="104">
        <f t="shared" si="2"/>
        <v>5.0623347185493016E-2</v>
      </c>
      <c r="G71" s="60"/>
      <c r="BC71" s="69"/>
      <c r="BD71" s="69"/>
      <c r="BE71" s="69"/>
      <c r="BF71" s="69"/>
      <c r="BG71" s="69"/>
      <c r="BH71" s="69"/>
      <c r="BI71" s="69"/>
      <c r="BJ71" s="69"/>
      <c r="BK71" s="69"/>
      <c r="BL71" s="69"/>
      <c r="BM71" s="69"/>
      <c r="BN71" s="69"/>
      <c r="BO71" s="69"/>
      <c r="BP71" s="69"/>
    </row>
    <row r="72" spans="1:68" ht="12.75" x14ac:dyDescent="0.2">
      <c r="A72" s="101" t="s">
        <v>194</v>
      </c>
      <c r="B72" s="101" t="s">
        <v>195</v>
      </c>
      <c r="C72" s="209">
        <v>133.6</v>
      </c>
      <c r="D72" s="210">
        <v>103</v>
      </c>
      <c r="E72" s="111">
        <v>677.8</v>
      </c>
      <c r="F72" s="104">
        <f t="shared" si="2"/>
        <v>0.1971082915314252</v>
      </c>
      <c r="G72" s="60"/>
      <c r="BC72" s="69"/>
      <c r="BD72" s="69"/>
      <c r="BE72" s="69"/>
      <c r="BF72" s="69"/>
      <c r="BG72" s="69"/>
      <c r="BH72" s="69"/>
      <c r="BI72" s="69"/>
      <c r="BJ72" s="69"/>
      <c r="BK72" s="69"/>
      <c r="BL72" s="69"/>
      <c r="BM72" s="69"/>
      <c r="BN72" s="69"/>
      <c r="BO72" s="69"/>
      <c r="BP72" s="69"/>
    </row>
    <row r="73" spans="1:68" ht="12.75" x14ac:dyDescent="0.2">
      <c r="A73" s="101" t="s">
        <v>196</v>
      </c>
      <c r="B73" s="101" t="s">
        <v>197</v>
      </c>
      <c r="C73" s="209">
        <v>69.2</v>
      </c>
      <c r="D73" s="210">
        <v>54</v>
      </c>
      <c r="E73" s="111">
        <v>558.6</v>
      </c>
      <c r="F73" s="104">
        <f t="shared" si="2"/>
        <v>0.12388113139992839</v>
      </c>
      <c r="G73" s="60"/>
      <c r="BC73" s="69"/>
      <c r="BD73" s="69"/>
      <c r="BE73" s="69"/>
      <c r="BF73" s="69"/>
      <c r="BG73" s="69"/>
      <c r="BH73" s="69"/>
      <c r="BI73" s="69"/>
      <c r="BJ73" s="69"/>
      <c r="BK73" s="69"/>
      <c r="BL73" s="69"/>
      <c r="BM73" s="69"/>
      <c r="BN73" s="69"/>
      <c r="BO73" s="69"/>
      <c r="BP73" s="69"/>
    </row>
    <row r="74" spans="1:68" ht="12.75" x14ac:dyDescent="0.2">
      <c r="A74" s="101" t="s">
        <v>198</v>
      </c>
      <c r="B74" s="101" t="s">
        <v>199</v>
      </c>
      <c r="C74" s="209">
        <v>49.4</v>
      </c>
      <c r="D74" s="210">
        <v>40</v>
      </c>
      <c r="E74" s="111">
        <v>455.4</v>
      </c>
      <c r="F74" s="104">
        <f t="shared" si="2"/>
        <v>0.10847606499780413</v>
      </c>
      <c r="G74" s="60"/>
      <c r="BC74" s="69"/>
      <c r="BD74" s="69"/>
      <c r="BE74" s="69"/>
      <c r="BF74" s="69"/>
      <c r="BG74" s="69"/>
      <c r="BH74" s="69"/>
      <c r="BI74" s="69"/>
      <c r="BJ74" s="69"/>
      <c r="BK74" s="69"/>
      <c r="BL74" s="69"/>
      <c r="BM74" s="69"/>
      <c r="BN74" s="69"/>
      <c r="BO74" s="69"/>
      <c r="BP74" s="69"/>
    </row>
    <row r="75" spans="1:68" ht="12.75" x14ac:dyDescent="0.2">
      <c r="A75" s="101" t="s">
        <v>200</v>
      </c>
      <c r="B75" s="101" t="s">
        <v>201</v>
      </c>
      <c r="C75" s="209">
        <v>75</v>
      </c>
      <c r="D75" s="210">
        <v>74</v>
      </c>
      <c r="E75" s="111">
        <v>539.6</v>
      </c>
      <c r="F75" s="104">
        <f t="shared" si="2"/>
        <v>0.13899184581171237</v>
      </c>
      <c r="G75" s="60"/>
      <c r="BC75" s="69"/>
      <c r="BD75" s="69"/>
      <c r="BE75" s="69"/>
      <c r="BF75" s="69"/>
      <c r="BG75" s="69"/>
      <c r="BH75" s="69"/>
      <c r="BI75" s="69"/>
      <c r="BJ75" s="69"/>
      <c r="BK75" s="69"/>
      <c r="BL75" s="69"/>
      <c r="BM75" s="69"/>
      <c r="BN75" s="69"/>
      <c r="BO75" s="69"/>
      <c r="BP75" s="69"/>
    </row>
    <row r="76" spans="1:68" ht="12.75" x14ac:dyDescent="0.2">
      <c r="A76" s="105" t="s">
        <v>202</v>
      </c>
      <c r="B76" s="105" t="s">
        <v>203</v>
      </c>
      <c r="C76" s="211">
        <v>63.8</v>
      </c>
      <c r="D76" s="212">
        <v>76</v>
      </c>
      <c r="E76" s="112">
        <v>696.6</v>
      </c>
      <c r="F76" s="108">
        <f t="shared" si="2"/>
        <v>9.1587711742750502E-2</v>
      </c>
      <c r="G76" s="60"/>
      <c r="BC76" s="69"/>
      <c r="BD76" s="69"/>
      <c r="BE76" s="69"/>
      <c r="BF76" s="69"/>
      <c r="BG76" s="69"/>
      <c r="BH76" s="69"/>
      <c r="BI76" s="69"/>
      <c r="BJ76" s="69"/>
      <c r="BK76" s="69"/>
      <c r="BL76" s="69"/>
      <c r="BM76" s="69"/>
      <c r="BN76" s="69"/>
      <c r="BO76" s="69"/>
      <c r="BP76" s="69"/>
    </row>
    <row r="77" spans="1:68" ht="12.75" x14ac:dyDescent="0.2">
      <c r="A77" s="101" t="s">
        <v>204</v>
      </c>
      <c r="B77" s="101" t="s">
        <v>205</v>
      </c>
      <c r="C77" s="209">
        <v>87.6</v>
      </c>
      <c r="D77" s="210">
        <v>55</v>
      </c>
      <c r="E77" s="111">
        <v>557.79999999999995</v>
      </c>
      <c r="F77" s="104">
        <f t="shared" si="2"/>
        <v>0.15704553603442095</v>
      </c>
      <c r="G77" s="60"/>
      <c r="BC77" s="69"/>
      <c r="BD77" s="69"/>
      <c r="BE77" s="69"/>
      <c r="BF77" s="69"/>
      <c r="BG77" s="69"/>
      <c r="BH77" s="69"/>
      <c r="BI77" s="69"/>
      <c r="BJ77" s="69"/>
      <c r="BK77" s="69"/>
      <c r="BL77" s="69"/>
      <c r="BM77" s="69"/>
      <c r="BN77" s="69"/>
      <c r="BO77" s="69"/>
      <c r="BP77" s="69"/>
    </row>
    <row r="78" spans="1:68" ht="12.75" x14ac:dyDescent="0.2">
      <c r="A78" s="101" t="s">
        <v>206</v>
      </c>
      <c r="B78" s="101" t="s">
        <v>207</v>
      </c>
      <c r="C78" s="209">
        <v>15.2</v>
      </c>
      <c r="D78" s="210">
        <v>46</v>
      </c>
      <c r="E78" s="111">
        <v>718.6</v>
      </c>
      <c r="F78" s="104">
        <f t="shared" si="2"/>
        <v>2.1152240467575842E-2</v>
      </c>
      <c r="G78" s="60"/>
      <c r="BC78" s="69"/>
      <c r="BD78" s="69"/>
      <c r="BE78" s="69"/>
      <c r="BF78" s="69"/>
      <c r="BG78" s="69"/>
      <c r="BH78" s="69"/>
      <c r="BI78" s="69"/>
      <c r="BJ78" s="69"/>
      <c r="BK78" s="69"/>
      <c r="BL78" s="69"/>
      <c r="BM78" s="69"/>
      <c r="BN78" s="69"/>
      <c r="BO78" s="69"/>
      <c r="BP78" s="69"/>
    </row>
    <row r="79" spans="1:68" ht="12.75" x14ac:dyDescent="0.2">
      <c r="A79" s="101" t="s">
        <v>208</v>
      </c>
      <c r="B79" s="101" t="s">
        <v>209</v>
      </c>
      <c r="C79" s="209">
        <v>-5</v>
      </c>
      <c r="D79" s="210">
        <v>51</v>
      </c>
      <c r="E79" s="111">
        <v>650.20000000000005</v>
      </c>
      <c r="F79" s="104">
        <f t="shared" si="2"/>
        <v>-7.6899415564441707E-3</v>
      </c>
      <c r="G79" s="60"/>
      <c r="BC79" s="69"/>
      <c r="BD79" s="69"/>
      <c r="BE79" s="69"/>
      <c r="BF79" s="69"/>
      <c r="BG79" s="69"/>
      <c r="BH79" s="69"/>
      <c r="BI79" s="69"/>
      <c r="BJ79" s="69"/>
      <c r="BK79" s="69"/>
      <c r="BL79" s="69"/>
      <c r="BM79" s="69"/>
      <c r="BN79" s="69"/>
      <c r="BO79" s="69"/>
      <c r="BP79" s="69"/>
    </row>
    <row r="80" spans="1:68" ht="12.75" x14ac:dyDescent="0.2">
      <c r="A80" s="101" t="s">
        <v>210</v>
      </c>
      <c r="B80" s="101" t="s">
        <v>211</v>
      </c>
      <c r="C80" s="209">
        <v>72.2</v>
      </c>
      <c r="D80" s="210">
        <v>41</v>
      </c>
      <c r="E80" s="111">
        <v>615.4</v>
      </c>
      <c r="F80" s="104">
        <f t="shared" si="2"/>
        <v>0.1173220669483263</v>
      </c>
      <c r="G80" s="60"/>
      <c r="BC80" s="69"/>
      <c r="BD80" s="69"/>
      <c r="BE80" s="69"/>
      <c r="BF80" s="69"/>
      <c r="BG80" s="69"/>
      <c r="BH80" s="69"/>
      <c r="BI80" s="69"/>
      <c r="BJ80" s="69"/>
      <c r="BK80" s="69"/>
      <c r="BL80" s="69"/>
      <c r="BM80" s="69"/>
      <c r="BN80" s="69"/>
      <c r="BO80" s="69"/>
      <c r="BP80" s="69"/>
    </row>
    <row r="81" spans="1:68" ht="12.75" x14ac:dyDescent="0.2">
      <c r="A81" s="101" t="s">
        <v>212</v>
      </c>
      <c r="B81" s="101" t="s">
        <v>213</v>
      </c>
      <c r="C81" s="209">
        <v>84.8</v>
      </c>
      <c r="D81" s="210">
        <v>55</v>
      </c>
      <c r="E81" s="111">
        <v>474.8</v>
      </c>
      <c r="F81" s="104">
        <f t="shared" si="2"/>
        <v>0.17860151642796965</v>
      </c>
      <c r="G81" s="60"/>
      <c r="BC81" s="69"/>
      <c r="BD81" s="69"/>
      <c r="BE81" s="69"/>
      <c r="BF81" s="69"/>
      <c r="BG81" s="69"/>
      <c r="BH81" s="69"/>
      <c r="BI81" s="69"/>
      <c r="BJ81" s="69"/>
      <c r="BK81" s="69"/>
      <c r="BL81" s="69"/>
      <c r="BM81" s="69"/>
      <c r="BN81" s="69"/>
      <c r="BO81" s="69"/>
      <c r="BP81" s="69"/>
    </row>
    <row r="82" spans="1:68" ht="12.75" x14ac:dyDescent="0.2">
      <c r="A82" s="101" t="s">
        <v>214</v>
      </c>
      <c r="B82" s="101" t="s">
        <v>215</v>
      </c>
      <c r="C82" s="209">
        <v>60.8</v>
      </c>
      <c r="D82" s="210">
        <v>59</v>
      </c>
      <c r="E82" s="111">
        <v>628.6</v>
      </c>
      <c r="F82" s="104">
        <f t="shared" si="2"/>
        <v>9.6722876232898491E-2</v>
      </c>
      <c r="G82" s="60"/>
      <c r="BC82" s="69"/>
      <c r="BD82" s="69"/>
      <c r="BE82" s="69"/>
      <c r="BF82" s="69"/>
      <c r="BG82" s="69"/>
      <c r="BH82" s="69"/>
      <c r="BI82" s="69"/>
      <c r="BJ82" s="69"/>
      <c r="BK82" s="69"/>
      <c r="BL82" s="69"/>
      <c r="BM82" s="69"/>
      <c r="BN82" s="69"/>
      <c r="BO82" s="69"/>
      <c r="BP82" s="69"/>
    </row>
    <row r="83" spans="1:68" ht="12.75" x14ac:dyDescent="0.2">
      <c r="A83" s="105" t="s">
        <v>216</v>
      </c>
      <c r="B83" s="105" t="s">
        <v>217</v>
      </c>
      <c r="C83" s="211">
        <v>34.4</v>
      </c>
      <c r="D83" s="212">
        <v>95</v>
      </c>
      <c r="E83" s="112">
        <v>829.6</v>
      </c>
      <c r="F83" s="108">
        <f t="shared" si="2"/>
        <v>4.1465766634522658E-2</v>
      </c>
      <c r="G83" s="60"/>
      <c r="BC83" s="69"/>
      <c r="BD83" s="69"/>
      <c r="BE83" s="69"/>
      <c r="BF83" s="69"/>
      <c r="BG83" s="69"/>
      <c r="BH83" s="69"/>
      <c r="BI83" s="69"/>
      <c r="BJ83" s="69"/>
      <c r="BK83" s="69"/>
      <c r="BL83" s="69"/>
      <c r="BM83" s="69"/>
      <c r="BN83" s="69"/>
      <c r="BO83" s="69"/>
      <c r="BP83" s="69"/>
    </row>
    <row r="84" spans="1:68" ht="12.75" x14ac:dyDescent="0.2">
      <c r="A84" s="73" t="s">
        <v>48</v>
      </c>
      <c r="B84" s="73"/>
      <c r="C84" s="63">
        <f>SUM(C4:C83)</f>
        <v>4075.1999999999994</v>
      </c>
      <c r="D84" s="62">
        <f>SUM(D4:D83)</f>
        <v>5060</v>
      </c>
      <c r="E84" s="113">
        <f>SUM(E4:E83)</f>
        <v>45490.400000000001</v>
      </c>
      <c r="F84" s="86">
        <f t="shared" ref="F84" si="3">C84/E84</f>
        <v>8.9583736348768081E-2</v>
      </c>
      <c r="G84" s="60"/>
      <c r="BC84" s="69"/>
      <c r="BD84" s="69"/>
      <c r="BE84" s="69"/>
      <c r="BF84" s="69"/>
      <c r="BG84" s="69"/>
      <c r="BH84" s="69"/>
      <c r="BI84" s="69"/>
      <c r="BJ84" s="69"/>
      <c r="BK84" s="69"/>
      <c r="BL84" s="69"/>
      <c r="BM84" s="69"/>
      <c r="BN84" s="69"/>
      <c r="BO84" s="69"/>
      <c r="BP84" s="69"/>
    </row>
    <row r="85" spans="1:68" x14ac:dyDescent="0.25">
      <c r="A85" s="25" t="s">
        <v>16</v>
      </c>
      <c r="B85" s="25"/>
      <c r="D85" s="26"/>
      <c r="BC85" s="69"/>
      <c r="BD85" s="69"/>
      <c r="BE85" s="69"/>
      <c r="BF85" s="69"/>
      <c r="BG85" s="69"/>
      <c r="BH85" s="69"/>
      <c r="BI85" s="69"/>
      <c r="BJ85" s="69"/>
      <c r="BK85" s="69"/>
      <c r="BL85" s="69"/>
      <c r="BM85" s="69"/>
      <c r="BN85" s="69"/>
      <c r="BO85" s="69"/>
      <c r="BP85" s="69"/>
    </row>
    <row r="86" spans="1:68" x14ac:dyDescent="0.25">
      <c r="A86" s="19" t="s">
        <v>0</v>
      </c>
      <c r="B86" s="25"/>
      <c r="BC86" s="69"/>
      <c r="BD86" s="69"/>
      <c r="BE86" s="69"/>
      <c r="BF86" s="69"/>
      <c r="BG86" s="69"/>
      <c r="BH86" s="69"/>
      <c r="BI86" s="69"/>
      <c r="BJ86" s="69"/>
      <c r="BK86" s="69"/>
      <c r="BL86" s="69"/>
      <c r="BM86" s="69"/>
      <c r="BN86" s="69"/>
      <c r="BO86" s="69"/>
      <c r="BP86" s="69"/>
    </row>
    <row r="87" spans="1:68" x14ac:dyDescent="0.25">
      <c r="A87" s="38"/>
      <c r="B87" s="38"/>
      <c r="C87" s="28"/>
      <c r="D87" s="28"/>
      <c r="F87" s="69"/>
      <c r="BC87" s="69"/>
      <c r="BD87" s="69"/>
      <c r="BE87" s="69"/>
      <c r="BF87" s="69"/>
      <c r="BG87" s="69"/>
      <c r="BH87" s="69"/>
      <c r="BI87" s="69"/>
      <c r="BJ87" s="69"/>
      <c r="BK87" s="69"/>
      <c r="BL87" s="69"/>
      <c r="BM87" s="69"/>
      <c r="BN87" s="69"/>
      <c r="BO87" s="69"/>
      <c r="BP87" s="69"/>
    </row>
    <row r="88" spans="1:68" ht="12.75" x14ac:dyDescent="0.2">
      <c r="A88" s="28"/>
      <c r="B88" s="28"/>
      <c r="C88" s="40"/>
      <c r="D88" s="27"/>
      <c r="F88" s="69"/>
      <c r="BC88" s="69"/>
      <c r="BD88" s="69"/>
      <c r="BE88" s="69"/>
      <c r="BF88" s="69"/>
      <c r="BG88" s="69"/>
      <c r="BH88" s="69"/>
      <c r="BI88" s="69"/>
      <c r="BJ88" s="69"/>
      <c r="BK88" s="69"/>
      <c r="BL88" s="69"/>
      <c r="BM88" s="69"/>
      <c r="BN88" s="69"/>
      <c r="BO88" s="69"/>
      <c r="BP88" s="69"/>
    </row>
    <row r="89" spans="1:68" ht="12.75" hidden="1" x14ac:dyDescent="0.2">
      <c r="A89" s="28"/>
      <c r="B89" s="28"/>
      <c r="C89" s="28"/>
      <c r="D89" s="28"/>
      <c r="F89" s="69"/>
      <c r="BC89" s="69"/>
      <c r="BD89" s="69"/>
      <c r="BE89" s="69"/>
      <c r="BF89" s="69"/>
      <c r="BG89" s="69"/>
      <c r="BH89" s="69"/>
      <c r="BI89" s="69"/>
      <c r="BJ89" s="69"/>
      <c r="BK89" s="69"/>
      <c r="BL89" s="69"/>
      <c r="BM89" s="69"/>
      <c r="BN89" s="69"/>
      <c r="BO89" s="69"/>
      <c r="BP89" s="69"/>
    </row>
    <row r="90" spans="1:68" ht="14.25" hidden="1" customHeight="1" x14ac:dyDescent="0.2">
      <c r="A90" s="28"/>
      <c r="B90" s="28"/>
      <c r="C90" s="28"/>
      <c r="D90" s="28"/>
      <c r="BC90" s="69"/>
      <c r="BD90" s="69"/>
      <c r="BE90" s="69"/>
      <c r="BF90" s="69"/>
      <c r="BG90" s="69"/>
      <c r="BH90" s="69"/>
      <c r="BI90" s="69"/>
      <c r="BJ90" s="69"/>
      <c r="BK90" s="69"/>
      <c r="BL90" s="69"/>
      <c r="BM90" s="69"/>
      <c r="BN90" s="69"/>
      <c r="BO90" s="69"/>
      <c r="BP90" s="69"/>
    </row>
    <row r="91" spans="1:68" s="12" customFormat="1" ht="12.75" hidden="1" x14ac:dyDescent="0.2">
      <c r="A91" s="28"/>
      <c r="B91" s="28"/>
      <c r="C91" s="28"/>
      <c r="D91" s="28"/>
      <c r="E91" s="28"/>
      <c r="BC91" s="67"/>
      <c r="BD91" s="67"/>
      <c r="BE91" s="67"/>
      <c r="BF91" s="67"/>
      <c r="BG91" s="67"/>
      <c r="BH91" s="67"/>
      <c r="BI91" s="67"/>
      <c r="BJ91" s="67"/>
      <c r="BK91" s="67"/>
      <c r="BL91" s="67"/>
      <c r="BM91" s="67"/>
      <c r="BN91" s="67"/>
      <c r="BO91" s="67"/>
      <c r="BP91" s="67"/>
    </row>
    <row r="92" spans="1:68" s="12" customFormat="1" ht="12.75" hidden="1" x14ac:dyDescent="0.2">
      <c r="A92" s="28"/>
      <c r="B92" s="28"/>
      <c r="C92" s="28"/>
      <c r="D92" s="28"/>
      <c r="E92" s="28"/>
      <c r="BC92" s="67"/>
      <c r="BD92" s="67"/>
      <c r="BE92" s="67"/>
      <c r="BF92" s="67"/>
      <c r="BG92" s="67"/>
      <c r="BH92" s="67"/>
      <c r="BI92" s="67"/>
      <c r="BJ92" s="67"/>
      <c r="BK92" s="67"/>
      <c r="BL92" s="67"/>
      <c r="BM92" s="67"/>
      <c r="BN92" s="67"/>
      <c r="BO92" s="67"/>
      <c r="BP92" s="67"/>
    </row>
    <row r="93" spans="1:68" ht="15.75" hidden="1" customHeight="1" x14ac:dyDescent="0.25">
      <c r="BC93" s="69"/>
      <c r="BD93" s="69"/>
      <c r="BE93" s="69"/>
      <c r="BF93" s="69"/>
      <c r="BG93" s="69"/>
      <c r="BH93" s="69"/>
      <c r="BI93" s="69"/>
      <c r="BJ93" s="69"/>
      <c r="BK93" s="69"/>
      <c r="BL93" s="69"/>
      <c r="BM93" s="69"/>
      <c r="BN93" s="69"/>
      <c r="BO93" s="69"/>
      <c r="BP93" s="69"/>
    </row>
    <row r="94" spans="1:68" ht="15.75" hidden="1" customHeight="1" x14ac:dyDescent="0.25">
      <c r="BC94" s="69"/>
      <c r="BD94" s="69"/>
      <c r="BE94" s="69"/>
      <c r="BF94" s="69"/>
      <c r="BG94" s="69"/>
      <c r="BH94" s="69"/>
      <c r="BI94" s="69"/>
      <c r="BJ94" s="69"/>
      <c r="BK94" s="69"/>
      <c r="BL94" s="69"/>
      <c r="BM94" s="69"/>
      <c r="BN94" s="69"/>
      <c r="BO94" s="69"/>
      <c r="BP94" s="69"/>
    </row>
    <row r="95" spans="1:68" ht="15.75" hidden="1" customHeight="1" x14ac:dyDescent="0.25">
      <c r="BC95" s="69"/>
      <c r="BD95" s="69"/>
      <c r="BE95" s="69"/>
      <c r="BF95" s="69"/>
      <c r="BG95" s="69"/>
      <c r="BH95" s="69"/>
      <c r="BI95" s="69"/>
      <c r="BJ95" s="69"/>
      <c r="BK95" s="69"/>
      <c r="BL95" s="69"/>
      <c r="BM95" s="69"/>
      <c r="BN95" s="69"/>
      <c r="BO95" s="69"/>
      <c r="BP95" s="69"/>
    </row>
    <row r="96" spans="1:68" ht="15.75" hidden="1" customHeight="1" x14ac:dyDescent="0.25">
      <c r="BC96" s="69"/>
      <c r="BD96" s="69"/>
      <c r="BE96" s="69"/>
      <c r="BF96" s="69"/>
      <c r="BG96" s="69"/>
      <c r="BH96" s="69"/>
      <c r="BI96" s="69"/>
      <c r="BJ96" s="69"/>
      <c r="BK96" s="69"/>
      <c r="BL96" s="69"/>
      <c r="BM96" s="69"/>
      <c r="BN96" s="69"/>
      <c r="BO96" s="69"/>
      <c r="BP96" s="69"/>
    </row>
    <row r="97" spans="3:68" ht="15.75" hidden="1" customHeight="1" x14ac:dyDescent="0.25">
      <c r="BC97" s="69"/>
      <c r="BD97" s="69"/>
      <c r="BE97" s="69"/>
      <c r="BF97" s="69"/>
      <c r="BG97" s="69"/>
      <c r="BH97" s="69"/>
      <c r="BI97" s="69"/>
      <c r="BJ97" s="69"/>
      <c r="BK97" s="69"/>
      <c r="BL97" s="69"/>
      <c r="BM97" s="69"/>
      <c r="BN97" s="69"/>
      <c r="BO97" s="69"/>
      <c r="BP97" s="69"/>
    </row>
    <row r="98" spans="3:68" ht="15.75" hidden="1" customHeight="1" x14ac:dyDescent="0.25">
      <c r="BC98" s="69"/>
      <c r="BD98" s="69"/>
      <c r="BE98" s="69"/>
      <c r="BF98" s="69"/>
      <c r="BG98" s="69"/>
      <c r="BH98" s="69"/>
      <c r="BI98" s="69"/>
      <c r="BJ98" s="69"/>
      <c r="BK98" s="69"/>
      <c r="BL98" s="69"/>
      <c r="BM98" s="69"/>
      <c r="BN98" s="69"/>
      <c r="BO98" s="69"/>
      <c r="BP98" s="69"/>
    </row>
    <row r="99" spans="3:68" ht="15.75" hidden="1" customHeight="1" x14ac:dyDescent="0.25">
      <c r="BC99" s="69"/>
      <c r="BD99" s="69"/>
      <c r="BE99" s="69"/>
      <c r="BF99" s="69"/>
      <c r="BG99" s="69"/>
      <c r="BH99" s="69"/>
      <c r="BI99" s="69"/>
      <c r="BJ99" s="69"/>
      <c r="BK99" s="69"/>
      <c r="BL99" s="69"/>
      <c r="BM99" s="69"/>
      <c r="BN99" s="69"/>
      <c r="BO99" s="69"/>
      <c r="BP99" s="69"/>
    </row>
    <row r="100" spans="3:68" s="22" customFormat="1" ht="15.75" hidden="1" customHeight="1" x14ac:dyDescent="0.25">
      <c r="C100" s="12"/>
      <c r="D100" s="12"/>
      <c r="E100" s="20"/>
      <c r="F100" s="20"/>
      <c r="G100" s="20"/>
      <c r="H100" s="20"/>
      <c r="I100" s="20"/>
      <c r="J100" s="20"/>
      <c r="K100" s="20"/>
      <c r="L100" s="20"/>
      <c r="M100" s="20"/>
      <c r="N100" s="20"/>
      <c r="O100" s="20"/>
      <c r="BC100" s="71"/>
      <c r="BD100" s="71"/>
      <c r="BE100" s="71"/>
      <c r="BF100" s="71"/>
      <c r="BG100" s="71"/>
      <c r="BH100" s="71"/>
      <c r="BI100" s="71"/>
      <c r="BJ100" s="71"/>
      <c r="BK100" s="71"/>
      <c r="BL100" s="71"/>
      <c r="BM100" s="71"/>
      <c r="BN100" s="71"/>
      <c r="BO100" s="71"/>
      <c r="BP100" s="71"/>
    </row>
    <row r="101" spans="3:68" s="22" customFormat="1" ht="15.75" hidden="1" customHeight="1" x14ac:dyDescent="0.25">
      <c r="C101" s="12"/>
      <c r="D101" s="12"/>
      <c r="E101" s="20"/>
      <c r="F101" s="20"/>
      <c r="G101" s="20"/>
      <c r="H101" s="20"/>
      <c r="I101" s="20"/>
      <c r="J101" s="20"/>
      <c r="K101" s="20"/>
      <c r="L101" s="20"/>
      <c r="M101" s="20"/>
      <c r="N101" s="20"/>
      <c r="O101" s="20"/>
      <c r="BC101" s="71"/>
      <c r="BD101" s="71"/>
      <c r="BE101" s="71"/>
      <c r="BF101" s="71"/>
      <c r="BG101" s="71"/>
      <c r="BH101" s="71"/>
      <c r="BI101" s="71"/>
      <c r="BJ101" s="71"/>
      <c r="BK101" s="71"/>
      <c r="BL101" s="71"/>
      <c r="BM101" s="71"/>
      <c r="BN101" s="71"/>
      <c r="BO101" s="71"/>
      <c r="BP101" s="71"/>
    </row>
    <row r="102" spans="3:68" s="22" customFormat="1" ht="15.75" hidden="1" customHeight="1" x14ac:dyDescent="0.25">
      <c r="C102" s="12"/>
      <c r="D102" s="12"/>
      <c r="E102" s="20"/>
      <c r="F102" s="20"/>
      <c r="G102" s="20"/>
      <c r="H102" s="20"/>
      <c r="I102" s="20"/>
      <c r="J102" s="20"/>
      <c r="K102" s="20"/>
      <c r="L102" s="20"/>
      <c r="M102" s="20"/>
      <c r="N102" s="20"/>
      <c r="O102" s="20"/>
      <c r="BC102" s="71"/>
      <c r="BD102" s="71"/>
      <c r="BE102" s="71"/>
      <c r="BF102" s="71"/>
      <c r="BG102" s="71"/>
      <c r="BH102" s="71"/>
      <c r="BI102" s="71"/>
      <c r="BJ102" s="71"/>
      <c r="BK102" s="71"/>
      <c r="BL102" s="71"/>
      <c r="BM102" s="71"/>
      <c r="BN102" s="71"/>
      <c r="BO102" s="71"/>
      <c r="BP102" s="71"/>
    </row>
    <row r="103" spans="3:68" s="22" customFormat="1" ht="15.75" hidden="1" customHeight="1" x14ac:dyDescent="0.25">
      <c r="C103" s="12"/>
      <c r="D103" s="12"/>
      <c r="E103" s="20"/>
      <c r="F103" s="20"/>
      <c r="G103" s="20"/>
      <c r="H103" s="20"/>
      <c r="I103" s="20"/>
      <c r="J103" s="20"/>
      <c r="K103" s="20"/>
      <c r="L103" s="20"/>
      <c r="M103" s="20"/>
      <c r="N103" s="20"/>
      <c r="O103" s="20"/>
      <c r="BC103" s="71"/>
      <c r="BD103" s="71"/>
      <c r="BE103" s="71"/>
      <c r="BF103" s="71"/>
      <c r="BG103" s="71"/>
      <c r="BH103" s="71"/>
      <c r="BI103" s="71"/>
      <c r="BJ103" s="71"/>
      <c r="BK103" s="71"/>
      <c r="BL103" s="71"/>
      <c r="BM103" s="71"/>
      <c r="BN103" s="71"/>
      <c r="BO103" s="71"/>
      <c r="BP103" s="71"/>
    </row>
    <row r="104" spans="3:68" s="22" customFormat="1" ht="15.75" hidden="1" customHeight="1" x14ac:dyDescent="0.25">
      <c r="C104" s="12"/>
      <c r="D104" s="12"/>
      <c r="E104" s="20"/>
      <c r="F104" s="20"/>
      <c r="G104" s="20"/>
      <c r="H104" s="20"/>
      <c r="I104" s="20"/>
      <c r="J104" s="20"/>
      <c r="K104" s="20"/>
      <c r="L104" s="20"/>
      <c r="M104" s="20"/>
      <c r="N104" s="20"/>
      <c r="O104" s="20"/>
      <c r="BC104" s="71"/>
      <c r="BD104" s="71"/>
      <c r="BE104" s="71"/>
      <c r="BF104" s="71"/>
      <c r="BG104" s="71"/>
      <c r="BH104" s="71"/>
      <c r="BI104" s="71"/>
      <c r="BJ104" s="71"/>
      <c r="BK104" s="71"/>
      <c r="BL104" s="71"/>
      <c r="BM104" s="71"/>
      <c r="BN104" s="71"/>
      <c r="BO104" s="71"/>
      <c r="BP104" s="71"/>
    </row>
    <row r="105" spans="3:68" s="22" customFormat="1" ht="15.75" hidden="1" customHeight="1" x14ac:dyDescent="0.25">
      <c r="C105" s="12"/>
      <c r="D105" s="12"/>
      <c r="E105" s="20"/>
      <c r="F105" s="20"/>
      <c r="G105" s="20"/>
      <c r="H105" s="20"/>
      <c r="I105" s="20"/>
      <c r="J105" s="20"/>
      <c r="K105" s="20"/>
      <c r="L105" s="20"/>
      <c r="M105" s="20"/>
      <c r="N105" s="20"/>
      <c r="O105" s="20"/>
      <c r="BC105" s="71"/>
      <c r="BD105" s="71"/>
      <c r="BE105" s="71"/>
      <c r="BF105" s="71"/>
      <c r="BG105" s="71"/>
      <c r="BH105" s="71"/>
      <c r="BI105" s="71"/>
      <c r="BJ105" s="71"/>
      <c r="BK105" s="71"/>
      <c r="BL105" s="71"/>
      <c r="BM105" s="71"/>
      <c r="BN105" s="71"/>
      <c r="BO105" s="71"/>
      <c r="BP105" s="71"/>
    </row>
    <row r="106" spans="3:68" s="22" customFormat="1" ht="15.75" hidden="1" customHeight="1" x14ac:dyDescent="0.25">
      <c r="C106" s="12"/>
      <c r="D106" s="12"/>
      <c r="E106" s="20"/>
      <c r="F106" s="20"/>
      <c r="G106" s="20"/>
      <c r="H106" s="20"/>
      <c r="I106" s="20"/>
      <c r="J106" s="20"/>
      <c r="K106" s="20"/>
      <c r="L106" s="20"/>
      <c r="M106" s="20"/>
      <c r="N106" s="20"/>
      <c r="O106" s="20"/>
      <c r="BC106" s="71"/>
      <c r="BD106" s="71"/>
      <c r="BE106" s="71"/>
      <c r="BF106" s="71"/>
      <c r="BG106" s="71"/>
      <c r="BH106" s="71"/>
      <c r="BI106" s="71"/>
      <c r="BJ106" s="71"/>
      <c r="BK106" s="71"/>
      <c r="BL106" s="71"/>
      <c r="BM106" s="71"/>
      <c r="BN106" s="71"/>
      <c r="BO106" s="71"/>
      <c r="BP106" s="71"/>
    </row>
    <row r="107" spans="3:68" s="22" customFormat="1" ht="15.75" hidden="1" customHeight="1" x14ac:dyDescent="0.25">
      <c r="C107" s="12"/>
      <c r="D107" s="12"/>
      <c r="E107" s="20"/>
      <c r="F107" s="20"/>
      <c r="G107" s="20"/>
      <c r="H107" s="20"/>
      <c r="I107" s="20"/>
      <c r="J107" s="20"/>
      <c r="K107" s="20"/>
      <c r="L107" s="20"/>
      <c r="M107" s="20"/>
      <c r="N107" s="20"/>
      <c r="O107" s="20"/>
      <c r="BC107" s="71"/>
      <c r="BD107" s="71"/>
      <c r="BE107" s="71"/>
      <c r="BF107" s="71"/>
      <c r="BG107" s="71"/>
      <c r="BH107" s="71"/>
      <c r="BI107" s="71"/>
      <c r="BJ107" s="71"/>
      <c r="BK107" s="71"/>
      <c r="BL107" s="71"/>
      <c r="BM107" s="71"/>
      <c r="BN107" s="71"/>
      <c r="BO107" s="71"/>
      <c r="BP107" s="71"/>
    </row>
    <row r="108" spans="3:68" s="22" customFormat="1" ht="15.75" hidden="1" customHeight="1" x14ac:dyDescent="0.25">
      <c r="C108" s="12"/>
      <c r="D108" s="12"/>
      <c r="E108" s="20"/>
      <c r="F108" s="20"/>
      <c r="G108" s="20"/>
      <c r="H108" s="20"/>
      <c r="I108" s="20"/>
      <c r="J108" s="20"/>
      <c r="K108" s="20"/>
      <c r="L108" s="20"/>
      <c r="M108" s="20"/>
      <c r="N108" s="20"/>
      <c r="O108" s="20"/>
      <c r="BC108" s="71"/>
      <c r="BD108" s="71"/>
      <c r="BE108" s="71"/>
      <c r="BF108" s="71"/>
      <c r="BG108" s="71"/>
      <c r="BH108" s="71"/>
      <c r="BI108" s="71"/>
      <c r="BJ108" s="71"/>
      <c r="BK108" s="71"/>
      <c r="BL108" s="71"/>
      <c r="BM108" s="71"/>
      <c r="BN108" s="71"/>
      <c r="BO108" s="71"/>
      <c r="BP108" s="71"/>
    </row>
    <row r="109" spans="3:68" s="22" customFormat="1" ht="15.75" hidden="1" customHeight="1" x14ac:dyDescent="0.25">
      <c r="C109" s="12"/>
      <c r="D109" s="12"/>
      <c r="E109" s="20"/>
      <c r="F109" s="20"/>
      <c r="G109" s="20"/>
      <c r="H109" s="20"/>
      <c r="I109" s="20"/>
      <c r="J109" s="20"/>
      <c r="K109" s="20"/>
      <c r="L109" s="20"/>
      <c r="M109" s="20"/>
      <c r="N109" s="20"/>
      <c r="O109" s="20"/>
      <c r="BC109" s="71"/>
      <c r="BD109" s="71"/>
      <c r="BE109" s="71"/>
      <c r="BF109" s="71"/>
      <c r="BG109" s="71"/>
      <c r="BH109" s="71"/>
      <c r="BI109" s="71"/>
      <c r="BJ109" s="71"/>
      <c r="BK109" s="71"/>
      <c r="BL109" s="71"/>
      <c r="BM109" s="71"/>
      <c r="BN109" s="71"/>
      <c r="BO109" s="71"/>
      <c r="BP109" s="71"/>
    </row>
    <row r="110" spans="3:68" s="22" customFormat="1" ht="15.75" hidden="1" customHeight="1" x14ac:dyDescent="0.25">
      <c r="C110" s="12"/>
      <c r="D110" s="12"/>
      <c r="E110" s="20"/>
      <c r="F110" s="20"/>
      <c r="G110" s="20"/>
      <c r="H110" s="20"/>
      <c r="I110" s="20"/>
      <c r="J110" s="20"/>
      <c r="K110" s="20"/>
      <c r="L110" s="20"/>
      <c r="M110" s="20"/>
      <c r="N110" s="20"/>
      <c r="O110" s="20"/>
      <c r="BC110" s="71"/>
      <c r="BD110" s="71"/>
      <c r="BE110" s="71"/>
      <c r="BF110" s="71"/>
      <c r="BG110" s="71"/>
      <c r="BH110" s="71"/>
      <c r="BI110" s="71"/>
      <c r="BJ110" s="71"/>
      <c r="BK110" s="71"/>
      <c r="BL110" s="71"/>
      <c r="BM110" s="71"/>
      <c r="BN110" s="71"/>
      <c r="BO110" s="71"/>
      <c r="BP110" s="71"/>
    </row>
    <row r="111" spans="3:68" s="22" customFormat="1" ht="15.75" hidden="1" customHeight="1" x14ac:dyDescent="0.25">
      <c r="C111" s="12"/>
      <c r="D111" s="12"/>
      <c r="E111" s="20"/>
      <c r="F111" s="20"/>
      <c r="G111" s="20"/>
      <c r="H111" s="20"/>
      <c r="I111" s="20"/>
      <c r="J111" s="20"/>
      <c r="K111" s="20"/>
      <c r="L111" s="20"/>
      <c r="M111" s="20"/>
      <c r="N111" s="20"/>
      <c r="O111" s="20"/>
      <c r="BC111" s="71"/>
      <c r="BD111" s="71"/>
      <c r="BE111" s="71"/>
      <c r="BF111" s="71"/>
      <c r="BG111" s="71"/>
      <c r="BH111" s="71"/>
      <c r="BI111" s="71"/>
      <c r="BJ111" s="71"/>
      <c r="BK111" s="71"/>
      <c r="BL111" s="71"/>
      <c r="BM111" s="71"/>
      <c r="BN111" s="71"/>
      <c r="BO111" s="71"/>
      <c r="BP111" s="71"/>
    </row>
    <row r="112" spans="3:68" ht="15.75" hidden="1" customHeight="1" x14ac:dyDescent="0.25">
      <c r="BC112" s="69"/>
      <c r="BD112" s="69"/>
      <c r="BE112" s="69"/>
      <c r="BF112" s="69"/>
      <c r="BG112" s="69"/>
      <c r="BH112" s="69"/>
      <c r="BI112" s="69"/>
      <c r="BJ112" s="69"/>
      <c r="BK112" s="69"/>
      <c r="BL112" s="69"/>
      <c r="BM112" s="69"/>
      <c r="BN112" s="69"/>
      <c r="BO112" s="69"/>
      <c r="BP112" s="69"/>
    </row>
    <row r="113" spans="55:68" ht="15.75" hidden="1" customHeight="1" x14ac:dyDescent="0.25">
      <c r="BC113" s="69"/>
      <c r="BD113" s="69"/>
      <c r="BE113" s="69"/>
      <c r="BF113" s="69"/>
      <c r="BG113" s="69"/>
      <c r="BH113" s="69"/>
      <c r="BI113" s="69"/>
      <c r="BJ113" s="69"/>
      <c r="BK113" s="69"/>
      <c r="BL113" s="69"/>
      <c r="BM113" s="69"/>
      <c r="BN113" s="69"/>
      <c r="BO113" s="69"/>
      <c r="BP113" s="69"/>
    </row>
    <row r="114" spans="55:68" ht="15.75" hidden="1" customHeight="1" x14ac:dyDescent="0.25">
      <c r="BC114" s="69"/>
      <c r="BD114" s="69"/>
      <c r="BE114" s="69"/>
      <c r="BF114" s="69"/>
      <c r="BG114" s="69"/>
      <c r="BH114" s="69"/>
      <c r="BI114" s="69"/>
      <c r="BJ114" s="69"/>
      <c r="BK114" s="69"/>
      <c r="BL114" s="69"/>
      <c r="BM114" s="69"/>
      <c r="BN114" s="69"/>
      <c r="BO114" s="69"/>
      <c r="BP114" s="69"/>
    </row>
    <row r="115" spans="55:68" ht="15.75" hidden="1" customHeight="1" x14ac:dyDescent="0.25">
      <c r="BC115" s="69"/>
      <c r="BD115" s="69"/>
      <c r="BE115" s="69"/>
      <c r="BF115" s="69"/>
      <c r="BG115" s="69"/>
      <c r="BH115" s="69"/>
      <c r="BI115" s="69"/>
      <c r="BJ115" s="69"/>
      <c r="BK115" s="69"/>
      <c r="BL115" s="69"/>
      <c r="BM115" s="69"/>
      <c r="BN115" s="69"/>
      <c r="BO115" s="69"/>
      <c r="BP115" s="69"/>
    </row>
    <row r="116" spans="55:68" ht="15.75" hidden="1" customHeight="1" x14ac:dyDescent="0.25">
      <c r="BC116" s="69"/>
      <c r="BD116" s="69"/>
      <c r="BE116" s="69"/>
      <c r="BF116" s="69"/>
      <c r="BG116" s="69"/>
      <c r="BH116" s="69"/>
      <c r="BI116" s="69"/>
      <c r="BJ116" s="69"/>
      <c r="BK116" s="69"/>
      <c r="BL116" s="69"/>
      <c r="BM116" s="69"/>
      <c r="BN116" s="69"/>
      <c r="BO116" s="69"/>
      <c r="BP116" s="69"/>
    </row>
    <row r="117" spans="55:68" ht="15.75" hidden="1" customHeight="1" x14ac:dyDescent="0.25">
      <c r="BC117" s="69"/>
      <c r="BD117" s="69"/>
      <c r="BE117" s="69"/>
      <c r="BF117" s="69"/>
      <c r="BG117" s="69"/>
      <c r="BH117" s="69"/>
      <c r="BI117" s="69"/>
      <c r="BJ117" s="69"/>
      <c r="BK117" s="69"/>
      <c r="BL117" s="69"/>
      <c r="BM117" s="69"/>
      <c r="BN117" s="69"/>
      <c r="BO117" s="69"/>
      <c r="BP117" s="69"/>
    </row>
    <row r="118" spans="55:68" ht="15.75" hidden="1" customHeight="1" x14ac:dyDescent="0.25">
      <c r="BC118" s="69"/>
      <c r="BD118" s="69"/>
      <c r="BE118" s="69"/>
      <c r="BF118" s="69"/>
      <c r="BG118" s="69"/>
      <c r="BH118" s="69"/>
      <c r="BI118" s="69"/>
      <c r="BJ118" s="69"/>
      <c r="BK118" s="69"/>
      <c r="BL118" s="69"/>
      <c r="BM118" s="69"/>
      <c r="BN118" s="69"/>
      <c r="BO118" s="69"/>
      <c r="BP118" s="69"/>
    </row>
    <row r="119" spans="55:68" ht="15.75" hidden="1" customHeight="1" x14ac:dyDescent="0.25">
      <c r="BC119" s="69"/>
      <c r="BD119" s="69"/>
      <c r="BE119" s="69"/>
      <c r="BF119" s="69"/>
      <c r="BG119" s="69"/>
      <c r="BH119" s="69"/>
      <c r="BI119" s="69"/>
      <c r="BJ119" s="69"/>
      <c r="BK119" s="69"/>
      <c r="BL119" s="69"/>
      <c r="BM119" s="69"/>
      <c r="BN119" s="69"/>
      <c r="BO119" s="69"/>
      <c r="BP119" s="69"/>
    </row>
    <row r="120" spans="55:68" ht="15.75" hidden="1" customHeight="1" x14ac:dyDescent="0.25">
      <c r="BC120" s="69"/>
      <c r="BD120" s="69"/>
      <c r="BE120" s="69"/>
      <c r="BF120" s="69"/>
      <c r="BG120" s="69"/>
      <c r="BH120" s="69"/>
      <c r="BI120" s="69"/>
      <c r="BJ120" s="69"/>
      <c r="BK120" s="69"/>
      <c r="BL120" s="69"/>
      <c r="BM120" s="69"/>
      <c r="BN120" s="69"/>
      <c r="BO120" s="69"/>
      <c r="BP120" s="69"/>
    </row>
    <row r="121" spans="55:68" ht="15.75" hidden="1" customHeight="1" x14ac:dyDescent="0.25">
      <c r="BC121" s="69"/>
      <c r="BD121" s="69"/>
      <c r="BE121" s="69"/>
      <c r="BF121" s="69"/>
      <c r="BG121" s="69"/>
      <c r="BH121" s="69"/>
      <c r="BI121" s="69"/>
      <c r="BJ121" s="69"/>
      <c r="BK121" s="69"/>
      <c r="BL121" s="69"/>
      <c r="BM121" s="69"/>
      <c r="BN121" s="69"/>
      <c r="BO121" s="69"/>
      <c r="BP121" s="69"/>
    </row>
    <row r="122" spans="55:68" ht="15.75" hidden="1" customHeight="1" x14ac:dyDescent="0.25">
      <c r="BC122" s="69"/>
      <c r="BD122" s="69"/>
      <c r="BE122" s="69"/>
      <c r="BF122" s="69"/>
      <c r="BG122" s="69"/>
      <c r="BH122" s="69"/>
      <c r="BI122" s="69"/>
      <c r="BJ122" s="69"/>
      <c r="BK122" s="69"/>
      <c r="BL122" s="69"/>
      <c r="BM122" s="69"/>
      <c r="BN122" s="69"/>
      <c r="BO122" s="69"/>
      <c r="BP122" s="69"/>
    </row>
    <row r="123" spans="55:68" ht="15.75" hidden="1" customHeight="1" x14ac:dyDescent="0.25">
      <c r="BC123" s="69"/>
      <c r="BD123" s="69"/>
      <c r="BE123" s="69"/>
      <c r="BF123" s="69"/>
      <c r="BG123" s="69"/>
      <c r="BH123" s="69"/>
      <c r="BI123" s="69"/>
      <c r="BJ123" s="69"/>
      <c r="BK123" s="69"/>
      <c r="BL123" s="69"/>
      <c r="BM123" s="69"/>
      <c r="BN123" s="69"/>
      <c r="BO123" s="69"/>
      <c r="BP123" s="69"/>
    </row>
    <row r="124" spans="55:68" ht="15.75" hidden="1" customHeight="1" x14ac:dyDescent="0.25">
      <c r="BC124" s="69"/>
      <c r="BD124" s="69"/>
      <c r="BE124" s="69"/>
      <c r="BF124" s="69"/>
      <c r="BG124" s="69"/>
      <c r="BH124" s="69"/>
      <c r="BI124" s="69"/>
      <c r="BJ124" s="69"/>
      <c r="BK124" s="69"/>
      <c r="BL124" s="69"/>
      <c r="BM124" s="69"/>
      <c r="BN124" s="69"/>
      <c r="BO124" s="69"/>
      <c r="BP124" s="69"/>
    </row>
    <row r="125" spans="55:68" ht="15.75" hidden="1" customHeight="1" x14ac:dyDescent="0.25">
      <c r="BC125" s="69"/>
      <c r="BD125" s="69"/>
      <c r="BE125" s="69"/>
      <c r="BF125" s="69"/>
      <c r="BG125" s="69"/>
      <c r="BH125" s="69"/>
      <c r="BI125" s="69"/>
      <c r="BJ125" s="69"/>
      <c r="BK125" s="69"/>
      <c r="BL125" s="69"/>
      <c r="BM125" s="69"/>
      <c r="BN125" s="69"/>
      <c r="BO125" s="69"/>
      <c r="BP125" s="69"/>
    </row>
    <row r="126" spans="55:68" ht="15.75" hidden="1" customHeight="1" x14ac:dyDescent="0.25">
      <c r="BC126" s="69"/>
      <c r="BD126" s="69"/>
      <c r="BE126" s="69"/>
      <c r="BF126" s="69"/>
      <c r="BG126" s="69"/>
      <c r="BH126" s="69"/>
      <c r="BI126" s="69"/>
      <c r="BJ126" s="69"/>
      <c r="BK126" s="69"/>
      <c r="BL126" s="69"/>
      <c r="BM126" s="69"/>
      <c r="BN126" s="69"/>
      <c r="BO126" s="69"/>
      <c r="BP126" s="69"/>
    </row>
    <row r="127" spans="55:68" ht="15.75" hidden="1" customHeight="1" x14ac:dyDescent="0.25">
      <c r="BC127" s="69"/>
      <c r="BD127" s="69"/>
      <c r="BE127" s="69"/>
      <c r="BF127" s="69"/>
      <c r="BG127" s="69"/>
      <c r="BH127" s="69"/>
      <c r="BI127" s="69"/>
      <c r="BJ127" s="69"/>
      <c r="BK127" s="69"/>
      <c r="BL127" s="69"/>
      <c r="BM127" s="69"/>
      <c r="BN127" s="69"/>
      <c r="BO127" s="69"/>
      <c r="BP127" s="69"/>
    </row>
    <row r="128" spans="55:68" ht="15.75" hidden="1" customHeight="1" x14ac:dyDescent="0.25">
      <c r="BC128" s="69"/>
      <c r="BD128" s="69"/>
      <c r="BE128" s="69"/>
      <c r="BF128" s="69"/>
      <c r="BG128" s="69"/>
      <c r="BH128" s="69"/>
      <c r="BI128" s="69"/>
      <c r="BJ128" s="69"/>
      <c r="BK128" s="69"/>
      <c r="BL128" s="69"/>
      <c r="BM128" s="69"/>
      <c r="BN128" s="69"/>
      <c r="BO128" s="69"/>
      <c r="BP128" s="69"/>
    </row>
    <row r="129" spans="55:68" ht="15.75" hidden="1" customHeight="1" x14ac:dyDescent="0.25">
      <c r="BC129" s="69"/>
      <c r="BD129" s="69"/>
      <c r="BE129" s="69"/>
      <c r="BF129" s="69"/>
      <c r="BG129" s="69"/>
      <c r="BH129" s="69"/>
      <c r="BI129" s="69"/>
      <c r="BJ129" s="69"/>
      <c r="BK129" s="69"/>
      <c r="BL129" s="69"/>
      <c r="BM129" s="69"/>
      <c r="BN129" s="69"/>
      <c r="BO129" s="69"/>
      <c r="BP129" s="69"/>
    </row>
    <row r="130" spans="55:68" ht="15.75" hidden="1" customHeight="1" x14ac:dyDescent="0.25">
      <c r="BC130" s="69"/>
      <c r="BD130" s="69"/>
      <c r="BE130" s="69"/>
      <c r="BF130" s="69"/>
      <c r="BG130" s="69"/>
      <c r="BH130" s="69"/>
      <c r="BI130" s="69"/>
      <c r="BJ130" s="69"/>
      <c r="BK130" s="69"/>
      <c r="BL130" s="69"/>
      <c r="BM130" s="69"/>
      <c r="BN130" s="69"/>
      <c r="BO130" s="69"/>
      <c r="BP130" s="69"/>
    </row>
    <row r="131" spans="55:68" ht="15.75" hidden="1" customHeight="1" x14ac:dyDescent="0.25">
      <c r="BC131" s="69"/>
      <c r="BD131" s="69"/>
      <c r="BE131" s="69"/>
      <c r="BF131" s="69"/>
      <c r="BG131" s="69"/>
      <c r="BH131" s="69"/>
      <c r="BI131" s="69"/>
      <c r="BJ131" s="69"/>
      <c r="BK131" s="69"/>
      <c r="BL131" s="69"/>
      <c r="BM131" s="69"/>
      <c r="BN131" s="69"/>
      <c r="BO131" s="69"/>
      <c r="BP131" s="69"/>
    </row>
    <row r="132" spans="55:68" ht="15.75" hidden="1" customHeight="1" x14ac:dyDescent="0.25">
      <c r="BC132" s="69"/>
      <c r="BD132" s="69"/>
      <c r="BE132" s="69"/>
      <c r="BF132" s="69"/>
      <c r="BG132" s="69"/>
      <c r="BH132" s="69"/>
      <c r="BI132" s="69"/>
      <c r="BJ132" s="69"/>
      <c r="BK132" s="69"/>
      <c r="BL132" s="69"/>
      <c r="BM132" s="69"/>
      <c r="BN132" s="69"/>
      <c r="BO132" s="69"/>
      <c r="BP132" s="69"/>
    </row>
    <row r="133" spans="55:68" ht="15.75" hidden="1" customHeight="1" x14ac:dyDescent="0.25">
      <c r="BC133" s="69"/>
      <c r="BD133" s="69"/>
      <c r="BE133" s="69"/>
      <c r="BF133" s="69"/>
      <c r="BG133" s="69"/>
      <c r="BH133" s="69"/>
      <c r="BI133" s="69"/>
      <c r="BJ133" s="69"/>
      <c r="BK133" s="69"/>
      <c r="BL133" s="69"/>
      <c r="BM133" s="69"/>
      <c r="BN133" s="69"/>
      <c r="BO133" s="69"/>
      <c r="BP133" s="69"/>
    </row>
    <row r="134" spans="55:68" ht="15.75" hidden="1" customHeight="1" x14ac:dyDescent="0.25">
      <c r="BC134" s="69"/>
      <c r="BD134" s="69"/>
      <c r="BE134" s="69"/>
      <c r="BF134" s="69"/>
      <c r="BG134" s="69"/>
      <c r="BH134" s="69"/>
      <c r="BI134" s="69"/>
      <c r="BJ134" s="69"/>
      <c r="BK134" s="69"/>
      <c r="BL134" s="69"/>
      <c r="BM134" s="69"/>
      <c r="BN134" s="69"/>
      <c r="BO134" s="69"/>
      <c r="BP134" s="69"/>
    </row>
    <row r="135" spans="55:68" ht="15.75" hidden="1" customHeight="1" x14ac:dyDescent="0.25">
      <c r="BC135" s="69"/>
      <c r="BD135" s="69"/>
      <c r="BE135" s="69"/>
      <c r="BF135" s="69"/>
      <c r="BG135" s="69"/>
      <c r="BH135" s="69"/>
      <c r="BI135" s="69"/>
      <c r="BJ135" s="69"/>
      <c r="BK135" s="69"/>
      <c r="BL135" s="69"/>
      <c r="BM135" s="69"/>
      <c r="BN135" s="69"/>
      <c r="BO135" s="69"/>
      <c r="BP135" s="69"/>
    </row>
    <row r="136" spans="55:68" ht="15.75" hidden="1" customHeight="1" x14ac:dyDescent="0.25">
      <c r="BC136" s="69"/>
      <c r="BD136" s="69"/>
      <c r="BE136" s="69"/>
      <c r="BF136" s="69"/>
      <c r="BG136" s="69"/>
      <c r="BH136" s="69"/>
      <c r="BI136" s="69"/>
      <c r="BJ136" s="69"/>
      <c r="BK136" s="69"/>
      <c r="BL136" s="69"/>
      <c r="BM136" s="69"/>
      <c r="BN136" s="69"/>
      <c r="BO136" s="69"/>
      <c r="BP136" s="69"/>
    </row>
    <row r="137" spans="55:68" ht="15.75" hidden="1" customHeight="1" x14ac:dyDescent="0.25">
      <c r="BC137" s="69"/>
      <c r="BD137" s="69"/>
      <c r="BE137" s="69"/>
      <c r="BF137" s="69"/>
      <c r="BG137" s="69"/>
      <c r="BH137" s="69"/>
      <c r="BI137" s="69"/>
      <c r="BJ137" s="69"/>
      <c r="BK137" s="69"/>
      <c r="BL137" s="69"/>
      <c r="BM137" s="69"/>
      <c r="BN137" s="69"/>
      <c r="BO137" s="69"/>
      <c r="BP137" s="69"/>
    </row>
    <row r="138" spans="55:68" ht="15.75" hidden="1" customHeight="1" x14ac:dyDescent="0.25">
      <c r="BC138" s="69"/>
      <c r="BD138" s="69"/>
      <c r="BE138" s="69"/>
      <c r="BF138" s="69"/>
      <c r="BG138" s="69"/>
      <c r="BH138" s="69"/>
      <c r="BI138" s="69"/>
      <c r="BJ138" s="69"/>
      <c r="BK138" s="69"/>
      <c r="BL138" s="69"/>
      <c r="BM138" s="69"/>
      <c r="BN138" s="69"/>
      <c r="BO138" s="69"/>
      <c r="BP138" s="69"/>
    </row>
    <row r="139" spans="55:68" ht="15.75" hidden="1" customHeight="1" x14ac:dyDescent="0.25">
      <c r="BC139" s="69"/>
      <c r="BD139" s="69"/>
      <c r="BE139" s="69"/>
      <c r="BF139" s="69"/>
      <c r="BG139" s="69"/>
      <c r="BH139" s="69"/>
      <c r="BI139" s="69"/>
      <c r="BJ139" s="69"/>
      <c r="BK139" s="69"/>
      <c r="BL139" s="69"/>
      <c r="BM139" s="69"/>
      <c r="BN139" s="69"/>
      <c r="BO139" s="69"/>
      <c r="BP139" s="69"/>
    </row>
    <row r="140" spans="55:68" ht="15.75" hidden="1" customHeight="1" x14ac:dyDescent="0.25">
      <c r="BC140" s="69"/>
      <c r="BD140" s="69"/>
      <c r="BE140" s="69"/>
      <c r="BF140" s="69"/>
      <c r="BG140" s="69"/>
      <c r="BH140" s="69"/>
      <c r="BI140" s="69"/>
      <c r="BJ140" s="69"/>
      <c r="BK140" s="69"/>
      <c r="BL140" s="69"/>
      <c r="BM140" s="69"/>
      <c r="BN140" s="69"/>
      <c r="BO140" s="69"/>
      <c r="BP140" s="69"/>
    </row>
    <row r="141" spans="55:68" ht="15.75" hidden="1" customHeight="1" x14ac:dyDescent="0.25">
      <c r="BC141" s="69"/>
      <c r="BD141" s="69"/>
      <c r="BE141" s="69"/>
      <c r="BF141" s="69"/>
      <c r="BG141" s="69"/>
      <c r="BH141" s="69"/>
      <c r="BI141" s="69"/>
      <c r="BJ141" s="69"/>
      <c r="BK141" s="69"/>
      <c r="BL141" s="69"/>
      <c r="BM141" s="69"/>
      <c r="BN141" s="69"/>
      <c r="BO141" s="69"/>
      <c r="BP141" s="69"/>
    </row>
    <row r="142" spans="55:68" ht="15.75" hidden="1" customHeight="1" x14ac:dyDescent="0.25">
      <c r="BC142" s="69"/>
      <c r="BD142" s="69"/>
      <c r="BE142" s="69"/>
      <c r="BF142" s="69"/>
      <c r="BG142" s="69"/>
      <c r="BH142" s="69"/>
      <c r="BI142" s="69"/>
      <c r="BJ142" s="69"/>
      <c r="BK142" s="69"/>
      <c r="BL142" s="69"/>
      <c r="BM142" s="69"/>
      <c r="BN142" s="69"/>
      <c r="BO142" s="69"/>
      <c r="BP142" s="69"/>
    </row>
    <row r="143" spans="55:68" ht="15.75" hidden="1" customHeight="1" x14ac:dyDescent="0.25">
      <c r="BC143" s="69"/>
      <c r="BD143" s="69"/>
      <c r="BE143" s="69"/>
      <c r="BF143" s="69"/>
      <c r="BG143" s="69"/>
      <c r="BH143" s="69"/>
      <c r="BI143" s="69"/>
      <c r="BJ143" s="69"/>
      <c r="BK143" s="69"/>
      <c r="BL143" s="69"/>
      <c r="BM143" s="69"/>
      <c r="BN143" s="69"/>
      <c r="BO143" s="69"/>
      <c r="BP143" s="69"/>
    </row>
    <row r="144" spans="55:68" ht="15.75" hidden="1" customHeight="1" x14ac:dyDescent="0.25">
      <c r="BC144" s="69"/>
      <c r="BD144" s="69"/>
      <c r="BE144" s="69"/>
      <c r="BF144" s="69"/>
      <c r="BG144" s="69"/>
      <c r="BH144" s="69"/>
      <c r="BI144" s="69"/>
      <c r="BJ144" s="69"/>
      <c r="BK144" s="69"/>
      <c r="BL144" s="69"/>
      <c r="BM144" s="69"/>
      <c r="BN144" s="69"/>
      <c r="BO144" s="69"/>
      <c r="BP144" s="69"/>
    </row>
    <row r="145" spans="55:68" ht="15.75" hidden="1" customHeight="1" x14ac:dyDescent="0.25">
      <c r="BC145" s="69"/>
      <c r="BD145" s="69"/>
      <c r="BE145" s="69"/>
      <c r="BF145" s="69"/>
      <c r="BG145" s="69"/>
      <c r="BH145" s="69"/>
      <c r="BI145" s="69"/>
      <c r="BJ145" s="69"/>
      <c r="BK145" s="69"/>
      <c r="BL145" s="69"/>
      <c r="BM145" s="69"/>
      <c r="BN145" s="69"/>
      <c r="BO145" s="69"/>
      <c r="BP145" s="69"/>
    </row>
    <row r="146" spans="55:68" ht="15.75" hidden="1" customHeight="1" x14ac:dyDescent="0.25">
      <c r="BC146" s="69"/>
      <c r="BD146" s="69"/>
      <c r="BE146" s="69"/>
      <c r="BF146" s="69"/>
      <c r="BG146" s="69"/>
      <c r="BH146" s="69"/>
      <c r="BI146" s="69"/>
      <c r="BJ146" s="69"/>
      <c r="BK146" s="69"/>
      <c r="BL146" s="69"/>
      <c r="BM146" s="69"/>
      <c r="BN146" s="69"/>
      <c r="BO146" s="69"/>
      <c r="BP146" s="69"/>
    </row>
    <row r="147" spans="55:68" ht="15.75" hidden="1" customHeight="1" x14ac:dyDescent="0.25">
      <c r="BC147" s="69"/>
      <c r="BD147" s="69"/>
      <c r="BE147" s="69"/>
      <c r="BF147" s="69"/>
      <c r="BG147" s="69"/>
      <c r="BH147" s="69"/>
      <c r="BI147" s="69"/>
      <c r="BJ147" s="69"/>
      <c r="BK147" s="69"/>
      <c r="BL147" s="69"/>
      <c r="BM147" s="69"/>
      <c r="BN147" s="69"/>
      <c r="BO147" s="69"/>
      <c r="BP147" s="69"/>
    </row>
    <row r="148" spans="55:68" ht="15.75" hidden="1" customHeight="1" x14ac:dyDescent="0.25">
      <c r="BC148" s="69"/>
      <c r="BD148" s="69"/>
      <c r="BE148" s="69"/>
      <c r="BF148" s="69"/>
      <c r="BG148" s="69"/>
      <c r="BH148" s="69"/>
      <c r="BI148" s="69"/>
      <c r="BJ148" s="69"/>
      <c r="BK148" s="69"/>
      <c r="BL148" s="69"/>
      <c r="BM148" s="69"/>
      <c r="BN148" s="69"/>
      <c r="BO148" s="69"/>
      <c r="BP148" s="69"/>
    </row>
    <row r="149" spans="55:68" ht="15.75" hidden="1" customHeight="1" x14ac:dyDescent="0.25">
      <c r="BC149" s="69"/>
      <c r="BD149" s="69"/>
      <c r="BE149" s="69"/>
      <c r="BF149" s="69"/>
      <c r="BG149" s="69"/>
      <c r="BH149" s="69"/>
      <c r="BI149" s="69"/>
      <c r="BJ149" s="69"/>
      <c r="BK149" s="69"/>
      <c r="BL149" s="69"/>
      <c r="BM149" s="69"/>
      <c r="BN149" s="69"/>
      <c r="BO149" s="69"/>
      <c r="BP149" s="69"/>
    </row>
    <row r="150" spans="55:68" ht="15.75" hidden="1" customHeight="1" x14ac:dyDescent="0.25">
      <c r="BC150" s="69"/>
      <c r="BD150" s="69"/>
      <c r="BE150" s="69"/>
      <c r="BF150" s="69"/>
      <c r="BG150" s="69"/>
      <c r="BH150" s="69"/>
      <c r="BI150" s="69"/>
      <c r="BJ150" s="69"/>
      <c r="BK150" s="69"/>
      <c r="BL150" s="69"/>
      <c r="BM150" s="69"/>
      <c r="BN150" s="69"/>
      <c r="BO150" s="69"/>
      <c r="BP150" s="69"/>
    </row>
    <row r="151" spans="55:68" ht="15.75" hidden="1" customHeight="1" x14ac:dyDescent="0.25">
      <c r="BC151" s="69"/>
      <c r="BD151" s="69"/>
      <c r="BE151" s="69"/>
      <c r="BF151" s="69"/>
      <c r="BG151" s="69"/>
      <c r="BH151" s="69"/>
      <c r="BI151" s="69"/>
      <c r="BJ151" s="69"/>
      <c r="BK151" s="69"/>
      <c r="BL151" s="69"/>
      <c r="BM151" s="69"/>
      <c r="BN151" s="69"/>
      <c r="BO151" s="69"/>
      <c r="BP151" s="69"/>
    </row>
    <row r="152" spans="55:68" ht="15.75" hidden="1" customHeight="1" x14ac:dyDescent="0.25">
      <c r="BC152" s="69"/>
      <c r="BD152" s="69"/>
      <c r="BE152" s="69"/>
      <c r="BF152" s="69"/>
      <c r="BG152" s="69"/>
      <c r="BH152" s="69"/>
      <c r="BI152" s="69"/>
      <c r="BJ152" s="69"/>
      <c r="BK152" s="69"/>
      <c r="BL152" s="69"/>
      <c r="BM152" s="69"/>
      <c r="BN152" s="69"/>
      <c r="BO152" s="69"/>
      <c r="BP152" s="69"/>
    </row>
    <row r="153" spans="55:68" ht="15.75" hidden="1" customHeight="1" x14ac:dyDescent="0.25">
      <c r="BC153" s="69"/>
      <c r="BD153" s="69"/>
      <c r="BE153" s="69"/>
      <c r="BF153" s="69"/>
      <c r="BG153" s="69"/>
      <c r="BH153" s="69"/>
      <c r="BI153" s="69"/>
      <c r="BJ153" s="69"/>
      <c r="BK153" s="69"/>
      <c r="BL153" s="69"/>
      <c r="BM153" s="69"/>
      <c r="BN153" s="69"/>
      <c r="BO153" s="69"/>
      <c r="BP153" s="69"/>
    </row>
    <row r="154" spans="55:68" ht="15.75" hidden="1" customHeight="1" x14ac:dyDescent="0.25">
      <c r="BC154" s="69"/>
      <c r="BD154" s="69"/>
      <c r="BE154" s="69"/>
      <c r="BF154" s="69"/>
      <c r="BG154" s="69"/>
      <c r="BH154" s="69"/>
      <c r="BI154" s="69"/>
      <c r="BJ154" s="69"/>
      <c r="BK154" s="69"/>
      <c r="BL154" s="69"/>
      <c r="BM154" s="69"/>
      <c r="BN154" s="69"/>
      <c r="BO154" s="69"/>
      <c r="BP154" s="69"/>
    </row>
    <row r="155" spans="55:68" ht="15.75" hidden="1" customHeight="1" x14ac:dyDescent="0.25">
      <c r="BC155" s="69"/>
      <c r="BD155" s="69"/>
      <c r="BE155" s="69"/>
      <c r="BF155" s="69"/>
      <c r="BG155" s="69"/>
      <c r="BH155" s="69"/>
      <c r="BI155" s="69"/>
      <c r="BJ155" s="69"/>
      <c r="BK155" s="69"/>
      <c r="BL155" s="69"/>
      <c r="BM155" s="69"/>
      <c r="BN155" s="69"/>
      <c r="BO155" s="69"/>
      <c r="BP155" s="69"/>
    </row>
    <row r="156" spans="55:68" ht="15.75" hidden="1" customHeight="1" x14ac:dyDescent="0.25">
      <c r="BC156" s="69"/>
      <c r="BD156" s="69"/>
      <c r="BE156" s="69"/>
      <c r="BF156" s="69"/>
      <c r="BG156" s="69"/>
      <c r="BH156" s="69"/>
      <c r="BI156" s="69"/>
      <c r="BJ156" s="69"/>
      <c r="BK156" s="69"/>
      <c r="BL156" s="69"/>
      <c r="BM156" s="69"/>
      <c r="BN156" s="69"/>
      <c r="BO156" s="69"/>
      <c r="BP156" s="69"/>
    </row>
    <row r="157" spans="55:68" ht="15.75" hidden="1" customHeight="1" x14ac:dyDescent="0.25">
      <c r="BC157" s="69"/>
      <c r="BD157" s="69"/>
      <c r="BE157" s="69"/>
      <c r="BF157" s="69"/>
      <c r="BG157" s="69"/>
      <c r="BH157" s="69"/>
      <c r="BI157" s="69"/>
      <c r="BJ157" s="69"/>
      <c r="BK157" s="69"/>
      <c r="BL157" s="69"/>
      <c r="BM157" s="69"/>
      <c r="BN157" s="69"/>
      <c r="BO157" s="69"/>
      <c r="BP157" s="69"/>
    </row>
    <row r="158" spans="55:68" ht="15.75" hidden="1" customHeight="1" x14ac:dyDescent="0.25">
      <c r="BC158" s="69"/>
      <c r="BD158" s="69"/>
      <c r="BE158" s="69"/>
      <c r="BF158" s="69"/>
      <c r="BG158" s="69"/>
      <c r="BH158" s="69"/>
      <c r="BI158" s="69"/>
      <c r="BJ158" s="69"/>
      <c r="BK158" s="69"/>
      <c r="BL158" s="69"/>
      <c r="BM158" s="69"/>
      <c r="BN158" s="69"/>
      <c r="BO158" s="69"/>
      <c r="BP158" s="69"/>
    </row>
    <row r="159" spans="55:68" ht="15.75" hidden="1" customHeight="1" x14ac:dyDescent="0.25">
      <c r="BC159" s="69"/>
      <c r="BD159" s="69"/>
      <c r="BE159" s="69"/>
      <c r="BF159" s="69"/>
      <c r="BG159" s="69"/>
      <c r="BH159" s="69"/>
      <c r="BI159" s="69"/>
      <c r="BJ159" s="69"/>
      <c r="BK159" s="69"/>
      <c r="BL159" s="69"/>
      <c r="BM159" s="69"/>
      <c r="BN159" s="69"/>
      <c r="BO159" s="69"/>
      <c r="BP159" s="69"/>
    </row>
    <row r="160" spans="55:68" ht="15.75" hidden="1" customHeight="1" x14ac:dyDescent="0.25">
      <c r="BC160" s="69"/>
      <c r="BD160" s="69"/>
      <c r="BE160" s="69"/>
      <c r="BF160" s="69"/>
      <c r="BG160" s="69"/>
      <c r="BH160" s="69"/>
      <c r="BI160" s="69"/>
      <c r="BJ160" s="69"/>
      <c r="BK160" s="69"/>
      <c r="BL160" s="69"/>
      <c r="BM160" s="69"/>
      <c r="BN160" s="69"/>
      <c r="BO160" s="69"/>
      <c r="BP160" s="69"/>
    </row>
    <row r="161" spans="55:68" ht="15.75" hidden="1" customHeight="1" x14ac:dyDescent="0.25">
      <c r="BC161" s="69"/>
      <c r="BD161" s="69"/>
      <c r="BE161" s="69"/>
      <c r="BF161" s="69"/>
      <c r="BG161" s="69"/>
      <c r="BH161" s="69"/>
      <c r="BI161" s="69"/>
      <c r="BJ161" s="69"/>
      <c r="BK161" s="69"/>
      <c r="BL161" s="69"/>
      <c r="BM161" s="69"/>
      <c r="BN161" s="69"/>
      <c r="BO161" s="69"/>
      <c r="BP161" s="69"/>
    </row>
    <row r="162" spans="55:68" ht="15.75" hidden="1" customHeight="1" x14ac:dyDescent="0.25">
      <c r="BC162" s="69"/>
      <c r="BD162" s="69"/>
      <c r="BE162" s="69"/>
      <c r="BF162" s="69"/>
      <c r="BG162" s="69"/>
      <c r="BH162" s="69"/>
      <c r="BI162" s="69"/>
      <c r="BJ162" s="69"/>
      <c r="BK162" s="69"/>
      <c r="BL162" s="69"/>
      <c r="BM162" s="69"/>
      <c r="BN162" s="69"/>
      <c r="BO162" s="69"/>
      <c r="BP162" s="69"/>
    </row>
    <row r="163" spans="55:68" ht="15.75" hidden="1" customHeight="1" x14ac:dyDescent="0.25">
      <c r="BC163" s="69"/>
      <c r="BD163" s="69"/>
      <c r="BE163" s="69"/>
      <c r="BF163" s="69"/>
      <c r="BG163" s="69"/>
      <c r="BH163" s="69"/>
      <c r="BI163" s="69"/>
      <c r="BJ163" s="69"/>
      <c r="BK163" s="69"/>
      <c r="BL163" s="69"/>
      <c r="BM163" s="69"/>
      <c r="BN163" s="69"/>
      <c r="BO163" s="69"/>
      <c r="BP163" s="69"/>
    </row>
    <row r="164" spans="55:68" ht="15.75" hidden="1" customHeight="1" x14ac:dyDescent="0.25">
      <c r="BC164" s="69"/>
      <c r="BD164" s="69"/>
      <c r="BE164" s="69"/>
      <c r="BF164" s="69"/>
      <c r="BG164" s="69"/>
      <c r="BH164" s="69"/>
      <c r="BI164" s="69"/>
      <c r="BJ164" s="69"/>
      <c r="BK164" s="69"/>
      <c r="BL164" s="69"/>
      <c r="BM164" s="69"/>
      <c r="BN164" s="69"/>
      <c r="BO164" s="69"/>
      <c r="BP164" s="69"/>
    </row>
    <row r="165" spans="55:68" ht="15.75" hidden="1" customHeight="1" x14ac:dyDescent="0.25">
      <c r="BC165" s="69"/>
      <c r="BD165" s="69"/>
      <c r="BE165" s="69"/>
      <c r="BF165" s="69"/>
      <c r="BG165" s="69"/>
      <c r="BH165" s="69"/>
      <c r="BI165" s="69"/>
      <c r="BJ165" s="69"/>
      <c r="BK165" s="69"/>
      <c r="BL165" s="69"/>
      <c r="BM165" s="69"/>
      <c r="BN165" s="69"/>
      <c r="BO165" s="69"/>
      <c r="BP165" s="69"/>
    </row>
    <row r="166" spans="55:68" ht="15.75" hidden="1" customHeight="1" x14ac:dyDescent="0.25">
      <c r="BC166" s="69"/>
      <c r="BD166" s="69"/>
      <c r="BE166" s="69"/>
      <c r="BF166" s="69"/>
      <c r="BG166" s="69"/>
      <c r="BH166" s="69"/>
      <c r="BI166" s="69"/>
      <c r="BJ166" s="69"/>
      <c r="BK166" s="69"/>
      <c r="BL166" s="69"/>
      <c r="BM166" s="69"/>
      <c r="BN166" s="69"/>
      <c r="BO166" s="69"/>
      <c r="BP166" s="69"/>
    </row>
    <row r="167" spans="55:68" ht="15.75" hidden="1" customHeight="1" x14ac:dyDescent="0.25">
      <c r="BC167" s="69"/>
      <c r="BD167" s="69"/>
      <c r="BE167" s="69"/>
      <c r="BF167" s="69"/>
      <c r="BG167" s="69"/>
      <c r="BH167" s="69"/>
      <c r="BI167" s="69"/>
      <c r="BJ167" s="69"/>
      <c r="BK167" s="69"/>
      <c r="BL167" s="69"/>
      <c r="BM167" s="69"/>
      <c r="BN167" s="69"/>
      <c r="BO167" s="69"/>
      <c r="BP167" s="69"/>
    </row>
    <row r="168" spans="55:68" ht="15.75" hidden="1" customHeight="1" x14ac:dyDescent="0.25">
      <c r="BC168" s="69"/>
      <c r="BD168" s="69"/>
      <c r="BE168" s="69"/>
      <c r="BF168" s="69"/>
      <c r="BG168" s="69"/>
      <c r="BH168" s="69"/>
      <c r="BI168" s="69"/>
      <c r="BJ168" s="69"/>
      <c r="BK168" s="69"/>
      <c r="BL168" s="69"/>
      <c r="BM168" s="69"/>
      <c r="BN168" s="69"/>
      <c r="BO168" s="69"/>
      <c r="BP168" s="69"/>
    </row>
    <row r="169" spans="55:68" ht="15.75" hidden="1" customHeight="1" x14ac:dyDescent="0.25">
      <c r="BC169" s="69"/>
      <c r="BD169" s="69"/>
      <c r="BE169" s="69"/>
      <c r="BF169" s="69"/>
      <c r="BG169" s="69"/>
      <c r="BH169" s="69"/>
      <c r="BI169" s="69"/>
      <c r="BJ169" s="69"/>
      <c r="BK169" s="69"/>
      <c r="BL169" s="69"/>
      <c r="BM169" s="69"/>
      <c r="BN169" s="69"/>
      <c r="BO169" s="69"/>
      <c r="BP169" s="69"/>
    </row>
    <row r="170" spans="55:68" ht="15.75" hidden="1" customHeight="1" x14ac:dyDescent="0.25">
      <c r="BC170" s="69"/>
      <c r="BD170" s="69"/>
      <c r="BE170" s="69"/>
      <c r="BF170" s="69"/>
      <c r="BG170" s="69"/>
      <c r="BH170" s="69"/>
      <c r="BI170" s="69"/>
      <c r="BJ170" s="69"/>
      <c r="BK170" s="69"/>
      <c r="BL170" s="69"/>
      <c r="BM170" s="69"/>
      <c r="BN170" s="69"/>
      <c r="BO170" s="69"/>
      <c r="BP170" s="69"/>
    </row>
    <row r="171" spans="55:68" ht="15.75" hidden="1" customHeight="1" x14ac:dyDescent="0.25">
      <c r="BC171" s="69"/>
      <c r="BD171" s="69"/>
      <c r="BE171" s="69"/>
      <c r="BF171" s="69"/>
      <c r="BG171" s="69"/>
      <c r="BH171" s="69"/>
      <c r="BI171" s="69"/>
      <c r="BJ171" s="69"/>
      <c r="BK171" s="69"/>
      <c r="BL171" s="69"/>
      <c r="BM171" s="69"/>
      <c r="BN171" s="69"/>
      <c r="BO171" s="69"/>
      <c r="BP171" s="69"/>
    </row>
    <row r="172" spans="55:68" ht="15.75" hidden="1" customHeight="1" x14ac:dyDescent="0.25">
      <c r="BC172" s="69"/>
      <c r="BD172" s="69"/>
      <c r="BE172" s="69"/>
      <c r="BF172" s="69"/>
      <c r="BG172" s="69"/>
      <c r="BH172" s="69"/>
      <c r="BI172" s="69"/>
      <c r="BJ172" s="69"/>
      <c r="BK172" s="69"/>
      <c r="BL172" s="69"/>
      <c r="BM172" s="69"/>
      <c r="BN172" s="69"/>
      <c r="BO172" s="69"/>
      <c r="BP172" s="69"/>
    </row>
    <row r="173" spans="55:68" ht="15.75" hidden="1" customHeight="1" x14ac:dyDescent="0.25">
      <c r="BC173" s="69"/>
      <c r="BD173" s="69"/>
      <c r="BE173" s="69"/>
      <c r="BF173" s="69"/>
      <c r="BG173" s="69"/>
      <c r="BH173" s="69"/>
      <c r="BI173" s="69"/>
      <c r="BJ173" s="69"/>
      <c r="BK173" s="69"/>
      <c r="BL173" s="69"/>
      <c r="BM173" s="69"/>
      <c r="BN173" s="69"/>
      <c r="BO173" s="69"/>
      <c r="BP173" s="69"/>
    </row>
    <row r="174" spans="55:68" ht="15.75" hidden="1" customHeight="1" x14ac:dyDescent="0.25">
      <c r="BC174" s="69"/>
      <c r="BD174" s="69"/>
      <c r="BE174" s="69"/>
      <c r="BF174" s="69"/>
      <c r="BG174" s="69"/>
      <c r="BH174" s="69"/>
      <c r="BI174" s="69"/>
      <c r="BJ174" s="69"/>
      <c r="BK174" s="69"/>
      <c r="BL174" s="69"/>
      <c r="BM174" s="69"/>
      <c r="BN174" s="69"/>
      <c r="BO174" s="69"/>
      <c r="BP174" s="69"/>
    </row>
    <row r="175" spans="55:68" ht="15.75" hidden="1" customHeight="1" x14ac:dyDescent="0.25">
      <c r="BC175" s="69"/>
      <c r="BD175" s="69"/>
      <c r="BE175" s="69"/>
      <c r="BF175" s="69"/>
      <c r="BG175" s="69"/>
      <c r="BH175" s="69"/>
      <c r="BI175" s="69"/>
      <c r="BJ175" s="69"/>
      <c r="BK175" s="69"/>
      <c r="BL175" s="69"/>
      <c r="BM175" s="69"/>
      <c r="BN175" s="69"/>
      <c r="BO175" s="69"/>
      <c r="BP175" s="69"/>
    </row>
    <row r="176" spans="55:68" ht="15.75" hidden="1" customHeight="1" x14ac:dyDescent="0.25">
      <c r="BC176" s="69"/>
      <c r="BD176" s="69"/>
      <c r="BE176" s="69"/>
      <c r="BF176" s="69"/>
      <c r="BG176" s="69"/>
      <c r="BH176" s="69"/>
      <c r="BI176" s="69"/>
      <c r="BJ176" s="69"/>
      <c r="BK176" s="69"/>
      <c r="BL176" s="69"/>
      <c r="BM176" s="69"/>
      <c r="BN176" s="69"/>
      <c r="BO176" s="69"/>
      <c r="BP176" s="69"/>
    </row>
    <row r="177" spans="55:68" ht="15.75" hidden="1" customHeight="1" x14ac:dyDescent="0.25">
      <c r="BC177" s="69"/>
      <c r="BD177" s="69"/>
      <c r="BE177" s="69"/>
      <c r="BF177" s="69"/>
      <c r="BG177" s="69"/>
      <c r="BH177" s="69"/>
      <c r="BI177" s="69"/>
      <c r="BJ177" s="69"/>
      <c r="BK177" s="69"/>
      <c r="BL177" s="69"/>
      <c r="BM177" s="69"/>
      <c r="BN177" s="69"/>
      <c r="BO177" s="69"/>
      <c r="BP177" s="69"/>
    </row>
    <row r="178" spans="55:68" ht="15.75" hidden="1" customHeight="1" x14ac:dyDescent="0.25">
      <c r="BC178" s="69"/>
      <c r="BD178" s="69"/>
      <c r="BE178" s="69"/>
      <c r="BF178" s="69"/>
      <c r="BG178" s="69"/>
      <c r="BH178" s="69"/>
      <c r="BI178" s="69"/>
      <c r="BJ178" s="69"/>
      <c r="BK178" s="69"/>
      <c r="BL178" s="69"/>
      <c r="BM178" s="69"/>
      <c r="BN178" s="69"/>
      <c r="BO178" s="69"/>
      <c r="BP178" s="69"/>
    </row>
    <row r="179" spans="55:68" ht="15.75" hidden="1" customHeight="1" x14ac:dyDescent="0.25">
      <c r="BC179" s="69"/>
      <c r="BD179" s="69"/>
      <c r="BE179" s="69"/>
      <c r="BF179" s="69"/>
      <c r="BG179" s="69"/>
      <c r="BH179" s="69"/>
      <c r="BI179" s="69"/>
      <c r="BJ179" s="69"/>
      <c r="BK179" s="69"/>
      <c r="BL179" s="69"/>
      <c r="BM179" s="69"/>
      <c r="BN179" s="69"/>
      <c r="BO179" s="69"/>
      <c r="BP179" s="69"/>
    </row>
    <row r="180" spans="55:68" ht="15.75" hidden="1" customHeight="1" x14ac:dyDescent="0.25">
      <c r="BC180" s="69"/>
      <c r="BD180" s="69"/>
      <c r="BE180" s="69"/>
      <c r="BF180" s="69"/>
      <c r="BG180" s="69"/>
      <c r="BH180" s="69"/>
      <c r="BI180" s="69"/>
      <c r="BJ180" s="69"/>
      <c r="BK180" s="69"/>
      <c r="BL180" s="69"/>
      <c r="BM180" s="69"/>
      <c r="BN180" s="69"/>
      <c r="BO180" s="69"/>
      <c r="BP180" s="69"/>
    </row>
    <row r="181" spans="55:68" ht="15.75" hidden="1" customHeight="1" x14ac:dyDescent="0.25">
      <c r="BC181" s="69"/>
      <c r="BD181" s="69"/>
      <c r="BE181" s="69"/>
      <c r="BF181" s="69"/>
      <c r="BG181" s="69"/>
      <c r="BH181" s="69"/>
      <c r="BI181" s="69"/>
      <c r="BJ181" s="69"/>
      <c r="BK181" s="69"/>
      <c r="BL181" s="69"/>
      <c r="BM181" s="69"/>
      <c r="BN181" s="69"/>
      <c r="BO181" s="69"/>
      <c r="BP181" s="69"/>
    </row>
    <row r="182" spans="55:68" ht="15.75" hidden="1" customHeight="1" x14ac:dyDescent="0.25">
      <c r="BC182" s="69"/>
      <c r="BD182" s="69"/>
      <c r="BE182" s="69"/>
      <c r="BF182" s="69"/>
      <c r="BG182" s="69"/>
      <c r="BH182" s="69"/>
      <c r="BI182" s="69"/>
      <c r="BJ182" s="69"/>
      <c r="BK182" s="69"/>
      <c r="BL182" s="69"/>
      <c r="BM182" s="69"/>
      <c r="BN182" s="69"/>
      <c r="BO182" s="69"/>
      <c r="BP182" s="69"/>
    </row>
    <row r="183" spans="55:68" ht="15.75" hidden="1" customHeight="1" x14ac:dyDescent="0.25">
      <c r="BC183" s="69"/>
      <c r="BD183" s="69"/>
      <c r="BE183" s="69"/>
      <c r="BF183" s="69"/>
      <c r="BG183" s="69"/>
      <c r="BH183" s="69"/>
      <c r="BI183" s="69"/>
      <c r="BJ183" s="69"/>
      <c r="BK183" s="69"/>
      <c r="BL183" s="69"/>
      <c r="BM183" s="69"/>
      <c r="BN183" s="69"/>
      <c r="BO183" s="69"/>
      <c r="BP183" s="69"/>
    </row>
    <row r="184" spans="55:68" ht="15.75" hidden="1" customHeight="1" x14ac:dyDescent="0.25">
      <c r="BC184" s="69"/>
      <c r="BD184" s="69"/>
      <c r="BE184" s="69"/>
      <c r="BF184" s="69"/>
      <c r="BG184" s="69"/>
      <c r="BH184" s="69"/>
      <c r="BI184" s="69"/>
      <c r="BJ184" s="69"/>
      <c r="BK184" s="69"/>
      <c r="BL184" s="69"/>
      <c r="BM184" s="69"/>
      <c r="BN184" s="69"/>
      <c r="BO184" s="69"/>
      <c r="BP184" s="69"/>
    </row>
    <row r="185" spans="55:68" ht="15.75" hidden="1" customHeight="1" x14ac:dyDescent="0.25">
      <c r="BC185" s="69"/>
      <c r="BD185" s="69"/>
      <c r="BE185" s="69"/>
      <c r="BF185" s="69"/>
      <c r="BG185" s="69"/>
      <c r="BH185" s="69"/>
      <c r="BI185" s="69"/>
      <c r="BJ185" s="69"/>
      <c r="BK185" s="69"/>
      <c r="BL185" s="69"/>
      <c r="BM185" s="69"/>
      <c r="BN185" s="69"/>
      <c r="BO185" s="69"/>
      <c r="BP185" s="69"/>
    </row>
    <row r="186" spans="55:68" ht="15.75" hidden="1" customHeight="1" x14ac:dyDescent="0.25">
      <c r="BC186" s="69"/>
      <c r="BD186" s="69"/>
      <c r="BE186" s="69"/>
      <c r="BF186" s="69"/>
      <c r="BG186" s="69"/>
      <c r="BH186" s="69"/>
      <c r="BI186" s="69"/>
      <c r="BJ186" s="69"/>
      <c r="BK186" s="69"/>
      <c r="BL186" s="69"/>
      <c r="BM186" s="69"/>
      <c r="BN186" s="69"/>
      <c r="BO186" s="69"/>
      <c r="BP186" s="69"/>
    </row>
    <row r="187" spans="55:68" ht="15.75" hidden="1" customHeight="1" x14ac:dyDescent="0.25">
      <c r="BC187" s="69"/>
      <c r="BD187" s="69"/>
      <c r="BE187" s="69"/>
      <c r="BF187" s="69"/>
      <c r="BG187" s="69"/>
      <c r="BH187" s="69"/>
      <c r="BI187" s="69"/>
      <c r="BJ187" s="69"/>
      <c r="BK187" s="69"/>
      <c r="BL187" s="69"/>
      <c r="BM187" s="69"/>
      <c r="BN187" s="69"/>
      <c r="BO187" s="69"/>
      <c r="BP187" s="69"/>
    </row>
    <row r="188" spans="55:68" ht="15.75" hidden="1" customHeight="1" x14ac:dyDescent="0.25">
      <c r="BC188" s="69"/>
      <c r="BD188" s="69"/>
      <c r="BE188" s="69"/>
      <c r="BF188" s="69"/>
      <c r="BG188" s="69"/>
      <c r="BH188" s="69"/>
      <c r="BI188" s="69"/>
      <c r="BJ188" s="69"/>
      <c r="BK188" s="69"/>
      <c r="BL188" s="69"/>
      <c r="BM188" s="69"/>
      <c r="BN188" s="69"/>
      <c r="BO188" s="69"/>
      <c r="BP188" s="69"/>
    </row>
    <row r="189" spans="55:68" ht="15.75" hidden="1" customHeight="1" x14ac:dyDescent="0.25">
      <c r="BC189" s="69"/>
      <c r="BD189" s="69"/>
      <c r="BE189" s="69"/>
      <c r="BF189" s="69"/>
      <c r="BG189" s="69"/>
      <c r="BH189" s="69"/>
      <c r="BI189" s="69"/>
      <c r="BJ189" s="69"/>
      <c r="BK189" s="69"/>
      <c r="BL189" s="69"/>
      <c r="BM189" s="69"/>
      <c r="BN189" s="69"/>
      <c r="BO189" s="69"/>
      <c r="BP189" s="69"/>
    </row>
    <row r="190" spans="55:68" ht="15.75" hidden="1" customHeight="1" x14ac:dyDescent="0.25">
      <c r="BC190" s="69"/>
      <c r="BD190" s="69"/>
      <c r="BE190" s="69"/>
      <c r="BF190" s="69"/>
      <c r="BG190" s="69"/>
      <c r="BH190" s="69"/>
      <c r="BI190" s="69"/>
      <c r="BJ190" s="69"/>
      <c r="BK190" s="69"/>
      <c r="BL190" s="69"/>
      <c r="BM190" s="69"/>
      <c r="BN190" s="69"/>
      <c r="BO190" s="69"/>
      <c r="BP190" s="69"/>
    </row>
    <row r="191" spans="55:68" ht="15.75" hidden="1" customHeight="1" x14ac:dyDescent="0.25">
      <c r="BC191" s="69"/>
      <c r="BD191" s="69"/>
      <c r="BE191" s="69"/>
      <c r="BF191" s="69"/>
      <c r="BG191" s="69"/>
      <c r="BH191" s="69"/>
      <c r="BI191" s="69"/>
      <c r="BJ191" s="69"/>
      <c r="BK191" s="69"/>
      <c r="BL191" s="69"/>
      <c r="BM191" s="69"/>
      <c r="BN191" s="69"/>
      <c r="BO191" s="69"/>
      <c r="BP191" s="69"/>
    </row>
    <row r="192" spans="55:68" ht="15.75" hidden="1" customHeight="1" x14ac:dyDescent="0.25">
      <c r="BC192" s="69"/>
      <c r="BD192" s="69"/>
      <c r="BE192" s="69"/>
      <c r="BF192" s="69"/>
      <c r="BG192" s="69"/>
      <c r="BH192" s="69"/>
      <c r="BI192" s="69"/>
      <c r="BJ192" s="69"/>
      <c r="BK192" s="69"/>
      <c r="BL192" s="69"/>
      <c r="BM192" s="69"/>
      <c r="BN192" s="69"/>
      <c r="BO192" s="69"/>
      <c r="BP192" s="69"/>
    </row>
    <row r="193" spans="55:68" ht="15.75" hidden="1" customHeight="1" x14ac:dyDescent="0.25">
      <c r="BC193" s="69"/>
      <c r="BD193" s="69"/>
      <c r="BE193" s="69"/>
      <c r="BF193" s="69"/>
      <c r="BG193" s="69"/>
      <c r="BH193" s="69"/>
      <c r="BI193" s="69"/>
      <c r="BJ193" s="69"/>
      <c r="BK193" s="69"/>
      <c r="BL193" s="69"/>
      <c r="BM193" s="69"/>
      <c r="BN193" s="69"/>
      <c r="BO193" s="69"/>
      <c r="BP193" s="69"/>
    </row>
    <row r="194" spans="55:68" ht="15.75" hidden="1" customHeight="1" x14ac:dyDescent="0.25">
      <c r="BC194" s="69"/>
      <c r="BD194" s="69"/>
      <c r="BE194" s="69"/>
      <c r="BF194" s="69"/>
      <c r="BG194" s="69"/>
      <c r="BH194" s="69"/>
      <c r="BI194" s="69"/>
      <c r="BJ194" s="69"/>
      <c r="BK194" s="69"/>
      <c r="BL194" s="69"/>
      <c r="BM194" s="69"/>
      <c r="BN194" s="69"/>
      <c r="BO194" s="69"/>
      <c r="BP194" s="69"/>
    </row>
    <row r="195" spans="55:68" ht="15.75" hidden="1" customHeight="1" x14ac:dyDescent="0.25">
      <c r="BC195" s="69"/>
      <c r="BD195" s="69"/>
      <c r="BE195" s="69"/>
      <c r="BF195" s="69"/>
      <c r="BG195" s="69"/>
      <c r="BH195" s="69"/>
      <c r="BI195" s="69"/>
      <c r="BJ195" s="69"/>
      <c r="BK195" s="69"/>
      <c r="BL195" s="69"/>
      <c r="BM195" s="69"/>
      <c r="BN195" s="69"/>
      <c r="BO195" s="69"/>
      <c r="BP195" s="69"/>
    </row>
    <row r="196" spans="55:68" ht="15.75" hidden="1" customHeight="1" x14ac:dyDescent="0.25">
      <c r="BC196" s="69"/>
      <c r="BD196" s="69"/>
      <c r="BE196" s="69"/>
      <c r="BF196" s="69"/>
      <c r="BG196" s="69"/>
      <c r="BH196" s="69"/>
      <c r="BI196" s="69"/>
      <c r="BJ196" s="69"/>
      <c r="BK196" s="69"/>
      <c r="BL196" s="69"/>
      <c r="BM196" s="69"/>
      <c r="BN196" s="69"/>
      <c r="BO196" s="69"/>
      <c r="BP196" s="69"/>
    </row>
    <row r="197" spans="55:68" ht="15.75" hidden="1" customHeight="1" x14ac:dyDescent="0.25">
      <c r="BC197" s="69"/>
      <c r="BD197" s="69"/>
      <c r="BE197" s="69"/>
      <c r="BF197" s="69"/>
      <c r="BG197" s="69"/>
      <c r="BH197" s="69"/>
      <c r="BI197" s="69"/>
      <c r="BJ197" s="69"/>
      <c r="BK197" s="69"/>
      <c r="BL197" s="69"/>
      <c r="BM197" s="69"/>
      <c r="BN197" s="69"/>
      <c r="BO197" s="69"/>
      <c r="BP197" s="69"/>
    </row>
    <row r="198" spans="55:68" ht="15.75" hidden="1" customHeight="1" x14ac:dyDescent="0.25">
      <c r="BC198" s="69"/>
      <c r="BD198" s="69"/>
      <c r="BE198" s="69"/>
      <c r="BF198" s="69"/>
      <c r="BG198" s="69"/>
      <c r="BH198" s="69"/>
      <c r="BI198" s="69"/>
      <c r="BJ198" s="69"/>
      <c r="BK198" s="69"/>
      <c r="BL198" s="69"/>
      <c r="BM198" s="69"/>
      <c r="BN198" s="69"/>
      <c r="BO198" s="69"/>
      <c r="BP198" s="69"/>
    </row>
    <row r="199" spans="55:68" ht="15.75" hidden="1" customHeight="1" x14ac:dyDescent="0.25">
      <c r="BC199" s="69"/>
      <c r="BD199" s="69"/>
      <c r="BE199" s="69"/>
      <c r="BF199" s="69"/>
      <c r="BG199" s="69"/>
      <c r="BH199" s="69"/>
      <c r="BI199" s="69"/>
      <c r="BJ199" s="69"/>
      <c r="BK199" s="69"/>
      <c r="BL199" s="69"/>
      <c r="BM199" s="69"/>
      <c r="BN199" s="69"/>
      <c r="BO199" s="69"/>
      <c r="BP199" s="69"/>
    </row>
    <row r="200" spans="55:68" ht="15.75" hidden="1" customHeight="1" x14ac:dyDescent="0.25">
      <c r="BC200" s="69"/>
      <c r="BD200" s="69"/>
      <c r="BE200" s="69"/>
      <c r="BF200" s="69"/>
      <c r="BG200" s="69"/>
      <c r="BH200" s="69"/>
      <c r="BI200" s="69"/>
      <c r="BJ200" s="69"/>
      <c r="BK200" s="69"/>
      <c r="BL200" s="69"/>
      <c r="BM200" s="69"/>
      <c r="BN200" s="69"/>
      <c r="BO200" s="69"/>
      <c r="BP200" s="69"/>
    </row>
    <row r="201" spans="55:68" ht="15.75" hidden="1" customHeight="1" x14ac:dyDescent="0.25">
      <c r="BC201" s="69"/>
      <c r="BD201" s="69"/>
      <c r="BE201" s="69"/>
      <c r="BF201" s="69"/>
      <c r="BG201" s="69"/>
      <c r="BH201" s="69"/>
      <c r="BI201" s="69"/>
      <c r="BJ201" s="69"/>
      <c r="BK201" s="69"/>
      <c r="BL201" s="69"/>
      <c r="BM201" s="69"/>
      <c r="BN201" s="69"/>
      <c r="BO201" s="69"/>
      <c r="BP201" s="69"/>
    </row>
    <row r="202" spans="55:68" ht="15.75" hidden="1" customHeight="1" x14ac:dyDescent="0.25">
      <c r="BC202" s="69"/>
      <c r="BD202" s="69"/>
      <c r="BE202" s="69"/>
      <c r="BF202" s="69"/>
      <c r="BG202" s="69"/>
      <c r="BH202" s="69"/>
      <c r="BI202" s="69"/>
      <c r="BJ202" s="69"/>
      <c r="BK202" s="69"/>
      <c r="BL202" s="69"/>
      <c r="BM202" s="69"/>
      <c r="BN202" s="69"/>
      <c r="BO202" s="69"/>
      <c r="BP202" s="69"/>
    </row>
    <row r="203" spans="55:68" ht="15.75" hidden="1" customHeight="1" x14ac:dyDescent="0.25">
      <c r="BC203" s="69"/>
      <c r="BD203" s="69"/>
      <c r="BE203" s="69"/>
      <c r="BF203" s="69"/>
      <c r="BG203" s="69"/>
      <c r="BH203" s="69"/>
      <c r="BI203" s="69"/>
      <c r="BJ203" s="69"/>
      <c r="BK203" s="69"/>
      <c r="BL203" s="69"/>
      <c r="BM203" s="69"/>
      <c r="BN203" s="69"/>
      <c r="BO203" s="69"/>
      <c r="BP203" s="69"/>
    </row>
    <row r="204" spans="55:68" ht="15.75" hidden="1" customHeight="1" x14ac:dyDescent="0.25">
      <c r="BC204" s="69"/>
      <c r="BD204" s="69"/>
      <c r="BE204" s="69"/>
      <c r="BF204" s="69"/>
      <c r="BG204" s="69"/>
      <c r="BH204" s="69"/>
      <c r="BI204" s="69"/>
      <c r="BJ204" s="69"/>
      <c r="BK204" s="69"/>
      <c r="BL204" s="69"/>
      <c r="BM204" s="69"/>
      <c r="BN204" s="69"/>
      <c r="BO204" s="69"/>
      <c r="BP204" s="69"/>
    </row>
    <row r="205" spans="55:68" ht="15.75" hidden="1" customHeight="1" x14ac:dyDescent="0.25">
      <c r="BC205" s="69"/>
      <c r="BD205" s="69"/>
      <c r="BE205" s="69"/>
      <c r="BF205" s="69"/>
      <c r="BG205" s="69"/>
      <c r="BH205" s="69"/>
      <c r="BI205" s="69"/>
      <c r="BJ205" s="69"/>
      <c r="BK205" s="69"/>
      <c r="BL205" s="69"/>
      <c r="BM205" s="69"/>
      <c r="BN205" s="69"/>
      <c r="BO205" s="69"/>
      <c r="BP205" s="69"/>
    </row>
    <row r="206" spans="55:68" ht="15.75" hidden="1" customHeight="1" x14ac:dyDescent="0.25">
      <c r="BC206" s="69"/>
      <c r="BD206" s="69"/>
      <c r="BE206" s="69"/>
      <c r="BF206" s="69"/>
      <c r="BG206" s="69"/>
      <c r="BH206" s="69"/>
      <c r="BI206" s="69"/>
      <c r="BJ206" s="69"/>
      <c r="BK206" s="69"/>
      <c r="BL206" s="69"/>
      <c r="BM206" s="69"/>
      <c r="BN206" s="69"/>
      <c r="BO206" s="69"/>
      <c r="BP206" s="69"/>
    </row>
    <row r="207" spans="55:68" ht="15.75" hidden="1" customHeight="1" x14ac:dyDescent="0.25">
      <c r="BC207" s="69"/>
      <c r="BD207" s="69"/>
      <c r="BE207" s="69"/>
      <c r="BF207" s="69"/>
      <c r="BG207" s="69"/>
      <c r="BH207" s="69"/>
      <c r="BI207" s="69"/>
      <c r="BJ207" s="69"/>
      <c r="BK207" s="69"/>
      <c r="BL207" s="69"/>
      <c r="BM207" s="69"/>
      <c r="BN207" s="69"/>
      <c r="BO207" s="69"/>
      <c r="BP207" s="69"/>
    </row>
    <row r="208" spans="55:68" ht="15.75" hidden="1" customHeight="1" x14ac:dyDescent="0.25">
      <c r="BC208" s="69"/>
      <c r="BD208" s="69"/>
      <c r="BE208" s="69"/>
      <c r="BF208" s="69"/>
      <c r="BG208" s="69"/>
      <c r="BH208" s="69"/>
      <c r="BI208" s="69"/>
      <c r="BJ208" s="69"/>
      <c r="BK208" s="69"/>
      <c r="BL208" s="69"/>
      <c r="BM208" s="69"/>
      <c r="BN208" s="69"/>
      <c r="BO208" s="69"/>
      <c r="BP208" s="69"/>
    </row>
    <row r="209" spans="55:68" ht="15.75" hidden="1" customHeight="1" x14ac:dyDescent="0.25">
      <c r="BC209" s="69"/>
      <c r="BD209" s="69"/>
      <c r="BE209" s="69"/>
      <c r="BF209" s="69"/>
      <c r="BG209" s="69"/>
      <c r="BH209" s="69"/>
      <c r="BI209" s="69"/>
      <c r="BJ209" s="69"/>
      <c r="BK209" s="69"/>
      <c r="BL209" s="69"/>
      <c r="BM209" s="69"/>
      <c r="BN209" s="69"/>
      <c r="BO209" s="69"/>
      <c r="BP209" s="69"/>
    </row>
    <row r="210" spans="55:68" ht="15.75" hidden="1" customHeight="1" x14ac:dyDescent="0.25">
      <c r="BC210" s="69"/>
      <c r="BD210" s="69"/>
      <c r="BE210" s="69"/>
      <c r="BF210" s="69"/>
      <c r="BG210" s="69"/>
      <c r="BH210" s="69"/>
      <c r="BI210" s="69"/>
      <c r="BJ210" s="69"/>
      <c r="BK210" s="69"/>
      <c r="BL210" s="69"/>
      <c r="BM210" s="69"/>
      <c r="BN210" s="69"/>
      <c r="BO210" s="69"/>
      <c r="BP210" s="69"/>
    </row>
    <row r="211" spans="55:68" ht="15.75" hidden="1" customHeight="1" x14ac:dyDescent="0.25">
      <c r="BC211" s="69"/>
      <c r="BD211" s="69"/>
      <c r="BE211" s="69"/>
      <c r="BF211" s="69"/>
      <c r="BG211" s="69"/>
      <c r="BH211" s="69"/>
      <c r="BI211" s="69"/>
      <c r="BJ211" s="69"/>
      <c r="BK211" s="69"/>
      <c r="BL211" s="69"/>
      <c r="BM211" s="69"/>
      <c r="BN211" s="69"/>
      <c r="BO211" s="69"/>
      <c r="BP211" s="69"/>
    </row>
    <row r="212" spans="55:68" ht="15.75" hidden="1" customHeight="1" x14ac:dyDescent="0.25">
      <c r="BC212" s="69"/>
      <c r="BD212" s="69"/>
      <c r="BE212" s="69"/>
      <c r="BF212" s="69"/>
      <c r="BG212" s="69"/>
      <c r="BH212" s="69"/>
      <c r="BI212" s="69"/>
      <c r="BJ212" s="69"/>
      <c r="BK212" s="69"/>
      <c r="BL212" s="69"/>
      <c r="BM212" s="69"/>
      <c r="BN212" s="69"/>
      <c r="BO212" s="69"/>
      <c r="BP212" s="69"/>
    </row>
    <row r="213" spans="55:68" ht="15.75" hidden="1" customHeight="1" x14ac:dyDescent="0.25">
      <c r="BC213" s="69"/>
      <c r="BD213" s="69"/>
      <c r="BE213" s="69"/>
      <c r="BF213" s="69"/>
      <c r="BG213" s="69"/>
      <c r="BH213" s="69"/>
      <c r="BI213" s="69"/>
      <c r="BJ213" s="69"/>
      <c r="BK213" s="69"/>
      <c r="BL213" s="69"/>
      <c r="BM213" s="69"/>
      <c r="BN213" s="69"/>
      <c r="BO213" s="69"/>
      <c r="BP213" s="69"/>
    </row>
    <row r="214" spans="55:68" ht="15.75" hidden="1" customHeight="1" x14ac:dyDescent="0.25">
      <c r="BC214" s="69"/>
      <c r="BD214" s="69"/>
      <c r="BE214" s="69"/>
      <c r="BF214" s="69"/>
      <c r="BG214" s="69"/>
      <c r="BH214" s="69"/>
      <c r="BI214" s="69"/>
      <c r="BJ214" s="69"/>
      <c r="BK214" s="69"/>
      <c r="BL214" s="69"/>
      <c r="BM214" s="69"/>
      <c r="BN214" s="69"/>
      <c r="BO214" s="69"/>
      <c r="BP214" s="69"/>
    </row>
    <row r="215" spans="55:68" ht="15.75" hidden="1" customHeight="1" x14ac:dyDescent="0.25">
      <c r="BC215" s="69"/>
      <c r="BD215" s="69"/>
      <c r="BE215" s="69"/>
      <c r="BF215" s="69"/>
      <c r="BG215" s="69"/>
      <c r="BH215" s="69"/>
      <c r="BI215" s="69"/>
      <c r="BJ215" s="69"/>
      <c r="BK215" s="69"/>
      <c r="BL215" s="69"/>
      <c r="BM215" s="69"/>
      <c r="BN215" s="69"/>
      <c r="BO215" s="69"/>
      <c r="BP215" s="69"/>
    </row>
    <row r="216" spans="55:68" ht="15.75" hidden="1" customHeight="1" x14ac:dyDescent="0.25">
      <c r="BC216" s="69"/>
      <c r="BD216" s="69"/>
      <c r="BE216" s="69"/>
      <c r="BF216" s="69"/>
      <c r="BG216" s="69"/>
      <c r="BH216" s="69"/>
      <c r="BI216" s="69"/>
      <c r="BJ216" s="69"/>
      <c r="BK216" s="69"/>
      <c r="BL216" s="69"/>
      <c r="BM216" s="69"/>
      <c r="BN216" s="69"/>
      <c r="BO216" s="69"/>
      <c r="BP216" s="69"/>
    </row>
    <row r="217" spans="55:68" ht="15.75" hidden="1" customHeight="1" x14ac:dyDescent="0.25">
      <c r="BC217" s="69"/>
      <c r="BD217" s="69"/>
      <c r="BE217" s="69"/>
      <c r="BF217" s="69"/>
      <c r="BG217" s="69"/>
      <c r="BH217" s="69"/>
      <c r="BI217" s="69"/>
      <c r="BJ217" s="69"/>
      <c r="BK217" s="69"/>
      <c r="BL217" s="69"/>
      <c r="BM217" s="69"/>
      <c r="BN217" s="69"/>
      <c r="BO217" s="69"/>
      <c r="BP217" s="69"/>
    </row>
    <row r="218" spans="55:68" ht="15.75" hidden="1" customHeight="1" x14ac:dyDescent="0.25">
      <c r="BC218" s="69"/>
      <c r="BD218" s="69"/>
      <c r="BE218" s="69"/>
      <c r="BF218" s="69"/>
      <c r="BG218" s="69"/>
      <c r="BH218" s="69"/>
      <c r="BI218" s="69"/>
      <c r="BJ218" s="69"/>
      <c r="BK218" s="69"/>
      <c r="BL218" s="69"/>
      <c r="BM218" s="69"/>
      <c r="BN218" s="69"/>
      <c r="BO218" s="69"/>
      <c r="BP218" s="69"/>
    </row>
    <row r="219" spans="55:68" ht="15.75" hidden="1" customHeight="1" x14ac:dyDescent="0.25">
      <c r="BC219" s="69"/>
      <c r="BD219" s="69"/>
      <c r="BE219" s="69"/>
      <c r="BF219" s="69"/>
      <c r="BG219" s="69"/>
      <c r="BH219" s="69"/>
      <c r="BI219" s="69"/>
      <c r="BJ219" s="69"/>
      <c r="BK219" s="69"/>
      <c r="BL219" s="69"/>
      <c r="BM219" s="69"/>
      <c r="BN219" s="69"/>
      <c r="BO219" s="69"/>
      <c r="BP219" s="69"/>
    </row>
    <row r="220" spans="55:68" ht="15.75" hidden="1" customHeight="1" x14ac:dyDescent="0.25">
      <c r="BC220" s="69"/>
      <c r="BD220" s="69"/>
      <c r="BE220" s="69"/>
      <c r="BF220" s="69"/>
      <c r="BG220" s="69"/>
      <c r="BH220" s="69"/>
      <c r="BI220" s="69"/>
      <c r="BJ220" s="69"/>
      <c r="BK220" s="69"/>
      <c r="BL220" s="69"/>
      <c r="BM220" s="69"/>
      <c r="BN220" s="69"/>
      <c r="BO220" s="69"/>
      <c r="BP220" s="69"/>
    </row>
    <row r="221" spans="55:68" ht="15.75" hidden="1" customHeight="1" x14ac:dyDescent="0.25">
      <c r="BC221" s="69"/>
      <c r="BD221" s="69"/>
      <c r="BE221" s="69"/>
      <c r="BF221" s="69"/>
      <c r="BG221" s="69"/>
      <c r="BH221" s="69"/>
      <c r="BI221" s="69"/>
      <c r="BJ221" s="69"/>
      <c r="BK221" s="69"/>
      <c r="BL221" s="69"/>
      <c r="BM221" s="69"/>
      <c r="BN221" s="69"/>
      <c r="BO221" s="69"/>
      <c r="BP221" s="69"/>
    </row>
  </sheetData>
  <sortState xmlns:xlrd2="http://schemas.microsoft.com/office/spreadsheetml/2017/richdata2" ref="A1:F86">
    <sortCondition ref="A6"/>
  </sortState>
  <hyperlinks>
    <hyperlink ref="A86" location="Contents!A1" display="Back to contents" xr:uid="{00000000-0004-0000-28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8DB4E2"/>
  </sheetPr>
  <dimension ref="A1:V27"/>
  <sheetViews>
    <sheetView workbookViewId="0"/>
  </sheetViews>
  <sheetFormatPr defaultColWidth="0" defaultRowHeight="15.75" customHeight="1" zeroHeight="1" x14ac:dyDescent="0.25"/>
  <cols>
    <col min="1" max="1" width="39.85546875" style="71" customWidth="1"/>
    <col min="2" max="8" width="13.140625" style="67" customWidth="1"/>
    <col min="9" max="9" width="10.7109375" style="67" customWidth="1"/>
    <col min="10" max="11" width="10.7109375" style="67" hidden="1" customWidth="1"/>
    <col min="12" max="13" width="10.7109375" style="69" hidden="1" customWidth="1"/>
    <col min="14" max="14" width="9.28515625" style="69" hidden="1" customWidth="1"/>
    <col min="15" max="22" width="0" style="69" hidden="1" customWidth="1"/>
    <col min="23" max="16384" width="9.28515625" style="69" hidden="1"/>
  </cols>
  <sheetData>
    <row r="1" spans="1:22" s="71" customFormat="1" x14ac:dyDescent="0.25">
      <c r="A1" s="70" t="s">
        <v>457</v>
      </c>
    </row>
    <row r="2" spans="1:22" ht="11.25" customHeight="1" x14ac:dyDescent="0.2">
      <c r="A2" s="189" t="s">
        <v>393</v>
      </c>
      <c r="B2" s="59"/>
      <c r="C2" s="59"/>
      <c r="D2" s="59"/>
      <c r="E2" s="59"/>
      <c r="F2" s="59"/>
      <c r="G2" s="59"/>
      <c r="H2" s="59"/>
      <c r="I2" s="59"/>
      <c r="J2" s="59"/>
    </row>
    <row r="3" spans="1:22" ht="25.5" x14ac:dyDescent="0.2">
      <c r="A3" s="143" t="s">
        <v>360</v>
      </c>
      <c r="B3" s="128" t="s">
        <v>361</v>
      </c>
      <c r="C3" s="171" t="s">
        <v>235</v>
      </c>
      <c r="D3" s="172" t="s">
        <v>49</v>
      </c>
      <c r="E3" s="172" t="s">
        <v>50</v>
      </c>
      <c r="F3" s="172" t="s">
        <v>51</v>
      </c>
      <c r="G3" s="172" t="s">
        <v>236</v>
      </c>
      <c r="H3" s="173" t="s">
        <v>48</v>
      </c>
      <c r="I3" s="77"/>
      <c r="J3" s="77"/>
      <c r="K3" s="77"/>
    </row>
    <row r="4" spans="1:22" ht="12.75" x14ac:dyDescent="0.2">
      <c r="A4" s="123" t="s">
        <v>36</v>
      </c>
      <c r="B4" s="126" t="s">
        <v>461</v>
      </c>
      <c r="C4" s="133">
        <v>332.20000000000005</v>
      </c>
      <c r="D4" s="133">
        <v>344.8</v>
      </c>
      <c r="E4" s="133">
        <v>328</v>
      </c>
      <c r="F4" s="133">
        <v>469.4</v>
      </c>
      <c r="G4" s="133">
        <v>434.80000000000007</v>
      </c>
      <c r="H4" s="134">
        <f>SUM(C4:G4)</f>
        <v>1909.2000000000003</v>
      </c>
      <c r="N4" s="133"/>
    </row>
    <row r="5" spans="1:22" ht="12.75" x14ac:dyDescent="0.2">
      <c r="A5" s="124" t="s">
        <v>36</v>
      </c>
      <c r="B5" s="127" t="s">
        <v>462</v>
      </c>
      <c r="C5" s="133">
        <v>318.2</v>
      </c>
      <c r="D5" s="133">
        <v>473.20000000000005</v>
      </c>
      <c r="E5" s="133">
        <v>307.8</v>
      </c>
      <c r="F5" s="133">
        <v>273.2</v>
      </c>
      <c r="G5" s="133">
        <v>154</v>
      </c>
      <c r="H5" s="134">
        <f>SUM(C5:G5)</f>
        <v>1526.4</v>
      </c>
      <c r="N5" s="133"/>
    </row>
    <row r="6" spans="1:22" ht="14.25" customHeight="1" x14ac:dyDescent="0.2">
      <c r="A6" s="124" t="s">
        <v>36</v>
      </c>
      <c r="B6" s="127" t="s">
        <v>458</v>
      </c>
      <c r="C6" s="133">
        <v>15.79999999999999</v>
      </c>
      <c r="D6" s="133">
        <v>229.4</v>
      </c>
      <c r="E6" s="133">
        <v>167.8</v>
      </c>
      <c r="F6" s="133">
        <v>62.599999999999994</v>
      </c>
      <c r="G6" s="133">
        <v>164</v>
      </c>
      <c r="H6" s="134">
        <f>SUM(C6:G6)</f>
        <v>639.6</v>
      </c>
      <c r="N6" s="133"/>
    </row>
    <row r="7" spans="1:22" s="67" customFormat="1" ht="12.75" x14ac:dyDescent="0.2">
      <c r="A7" s="144" t="s">
        <v>36</v>
      </c>
      <c r="B7" s="145" t="s">
        <v>439</v>
      </c>
      <c r="C7" s="150">
        <v>666.2</v>
      </c>
      <c r="D7" s="150">
        <v>1047.4000000000001</v>
      </c>
      <c r="E7" s="150">
        <v>803.59999999999991</v>
      </c>
      <c r="F7" s="150">
        <v>805.19999999999993</v>
      </c>
      <c r="G7" s="150">
        <v>752.80000000000007</v>
      </c>
      <c r="H7" s="175">
        <f t="shared" ref="H7" si="0">SUM(H4:H6)</f>
        <v>4075.2000000000003</v>
      </c>
      <c r="I7" s="77"/>
      <c r="J7" s="77"/>
      <c r="K7" s="77"/>
      <c r="L7" s="77"/>
    </row>
    <row r="8" spans="1:22" s="67" customFormat="1" ht="12.75" x14ac:dyDescent="0.2">
      <c r="A8" s="123" t="s">
        <v>311</v>
      </c>
      <c r="B8" s="126" t="s">
        <v>461</v>
      </c>
      <c r="C8" s="137">
        <v>366</v>
      </c>
      <c r="D8" s="137">
        <v>359</v>
      </c>
      <c r="E8" s="137">
        <v>404</v>
      </c>
      <c r="F8" s="137">
        <v>380</v>
      </c>
      <c r="G8" s="137">
        <v>398</v>
      </c>
      <c r="H8" s="138">
        <f t="shared" ref="H8:H11" si="1">SUM(C8:G8)</f>
        <v>1907</v>
      </c>
    </row>
    <row r="9" spans="1:22" ht="15.75" customHeight="1" x14ac:dyDescent="0.2">
      <c r="A9" s="124" t="s">
        <v>311</v>
      </c>
      <c r="B9" s="127" t="s">
        <v>462</v>
      </c>
      <c r="C9" s="139">
        <v>444</v>
      </c>
      <c r="D9" s="139">
        <v>468</v>
      </c>
      <c r="E9" s="139">
        <v>445</v>
      </c>
      <c r="F9" s="139">
        <v>452</v>
      </c>
      <c r="G9" s="139">
        <v>338</v>
      </c>
      <c r="H9" s="140">
        <f t="shared" si="1"/>
        <v>2147</v>
      </c>
    </row>
    <row r="10" spans="1:22" ht="15.75" customHeight="1" x14ac:dyDescent="0.2">
      <c r="A10" s="124" t="s">
        <v>311</v>
      </c>
      <c r="B10" s="127" t="s">
        <v>458</v>
      </c>
      <c r="C10" s="139">
        <v>202</v>
      </c>
      <c r="D10" s="139">
        <v>221</v>
      </c>
      <c r="E10" s="139">
        <v>207</v>
      </c>
      <c r="F10" s="139">
        <v>174</v>
      </c>
      <c r="G10" s="139">
        <v>202</v>
      </c>
      <c r="H10" s="140">
        <f t="shared" si="1"/>
        <v>1006</v>
      </c>
    </row>
    <row r="11" spans="1:22" ht="15.75" customHeight="1" x14ac:dyDescent="0.2">
      <c r="A11" s="147" t="s">
        <v>311</v>
      </c>
      <c r="B11" s="145" t="s">
        <v>439</v>
      </c>
      <c r="C11" s="149">
        <v>1012</v>
      </c>
      <c r="D11" s="149">
        <v>1048</v>
      </c>
      <c r="E11" s="149">
        <v>1056</v>
      </c>
      <c r="F11" s="149">
        <v>1006</v>
      </c>
      <c r="G11" s="149">
        <v>938</v>
      </c>
      <c r="H11" s="176">
        <f t="shared" si="1"/>
        <v>5060</v>
      </c>
    </row>
    <row r="12" spans="1:22" ht="15.75" customHeight="1" x14ac:dyDescent="0.2">
      <c r="A12" s="125" t="s">
        <v>359</v>
      </c>
      <c r="B12" s="126" t="s">
        <v>461</v>
      </c>
      <c r="C12" s="133">
        <v>2657.2000000000003</v>
      </c>
      <c r="D12" s="133">
        <v>2648.2000000000003</v>
      </c>
      <c r="E12" s="133">
        <v>2605.6</v>
      </c>
      <c r="F12" s="133">
        <v>2476.1999999999998</v>
      </c>
      <c r="G12" s="133">
        <v>2390</v>
      </c>
      <c r="H12" s="134">
        <f>SUM(C12:G12)</f>
        <v>12777.2</v>
      </c>
      <c r="I12" s="133"/>
      <c r="J12" s="133"/>
      <c r="K12" s="133"/>
      <c r="L12" s="133"/>
      <c r="M12" s="133"/>
    </row>
    <row r="13" spans="1:22" ht="15.75" customHeight="1" x14ac:dyDescent="0.2">
      <c r="A13" s="124" t="s">
        <v>359</v>
      </c>
      <c r="B13" s="127" t="s">
        <v>462</v>
      </c>
      <c r="C13" s="133">
        <v>3326.7999999999997</v>
      </c>
      <c r="D13" s="133">
        <v>3334</v>
      </c>
      <c r="E13" s="133">
        <v>3278.7999999999997</v>
      </c>
      <c r="F13" s="133">
        <v>3180</v>
      </c>
      <c r="G13" s="133">
        <v>3038.6000000000004</v>
      </c>
      <c r="H13" s="134">
        <f>SUM(C13:G13)</f>
        <v>16158.199999999999</v>
      </c>
      <c r="I13" s="133"/>
      <c r="J13" s="133"/>
      <c r="K13" s="133"/>
      <c r="L13" s="133"/>
      <c r="M13" s="133"/>
    </row>
    <row r="14" spans="1:22" ht="15.75" customHeight="1" x14ac:dyDescent="0.2">
      <c r="A14" s="124" t="s">
        <v>359</v>
      </c>
      <c r="B14" s="127" t="s">
        <v>458</v>
      </c>
      <c r="C14" s="133">
        <v>3399.4</v>
      </c>
      <c r="D14" s="133">
        <v>3437.6</v>
      </c>
      <c r="E14" s="133">
        <v>3363.6</v>
      </c>
      <c r="F14" s="133">
        <v>3260.1999999999994</v>
      </c>
      <c r="G14" s="133">
        <v>3094.2000000000003</v>
      </c>
      <c r="H14" s="134">
        <f>SUM(C14:G14)</f>
        <v>16555</v>
      </c>
      <c r="I14" s="133"/>
      <c r="J14" s="133"/>
      <c r="K14" s="133"/>
      <c r="L14" s="133"/>
      <c r="M14" s="133"/>
    </row>
    <row r="15" spans="1:22" ht="15.75" customHeight="1" x14ac:dyDescent="0.2">
      <c r="A15" s="147" t="s">
        <v>359</v>
      </c>
      <c r="B15" s="145" t="s">
        <v>439</v>
      </c>
      <c r="C15" s="150">
        <f t="shared" ref="C15:H15" si="2">SUM(C12:C14)</f>
        <v>9383.4</v>
      </c>
      <c r="D15" s="150">
        <f t="shared" si="2"/>
        <v>9419.8000000000011</v>
      </c>
      <c r="E15" s="150">
        <f t="shared" si="2"/>
        <v>9248</v>
      </c>
      <c r="F15" s="150">
        <f t="shared" si="2"/>
        <v>8916.4</v>
      </c>
      <c r="G15" s="150">
        <f t="shared" si="2"/>
        <v>8522.8000000000011</v>
      </c>
      <c r="H15" s="175">
        <f t="shared" si="2"/>
        <v>45490.400000000001</v>
      </c>
    </row>
    <row r="16" spans="1:22" s="71" customFormat="1" ht="15.75" customHeight="1" x14ac:dyDescent="0.25">
      <c r="A16" s="124" t="s">
        <v>331</v>
      </c>
      <c r="B16" s="126" t="s">
        <v>461</v>
      </c>
      <c r="C16" s="122">
        <f t="shared" ref="C16:H19" si="3">C4/C12</f>
        <v>0.12501881679963872</v>
      </c>
      <c r="D16" s="122">
        <f t="shared" si="3"/>
        <v>0.1302016464013292</v>
      </c>
      <c r="E16" s="122">
        <f t="shared" si="3"/>
        <v>0.12588271415412958</v>
      </c>
      <c r="F16" s="122">
        <f t="shared" si="3"/>
        <v>0.18956465552055571</v>
      </c>
      <c r="G16" s="122">
        <f t="shared" si="3"/>
        <v>0.18192468619246865</v>
      </c>
      <c r="H16" s="129">
        <f t="shared" si="3"/>
        <v>0.14942240866543532</v>
      </c>
      <c r="I16" s="67"/>
      <c r="J16" s="67"/>
      <c r="K16" s="67"/>
      <c r="L16" s="69"/>
      <c r="M16" s="69"/>
      <c r="N16" s="69"/>
      <c r="O16" s="69"/>
      <c r="P16" s="69"/>
      <c r="Q16" s="69"/>
      <c r="R16" s="69"/>
      <c r="S16" s="69"/>
      <c r="T16" s="69"/>
      <c r="U16" s="69"/>
      <c r="V16" s="69"/>
    </row>
    <row r="17" spans="1:22" s="71" customFormat="1" ht="15.75" customHeight="1" x14ac:dyDescent="0.25">
      <c r="A17" s="124" t="s">
        <v>331</v>
      </c>
      <c r="B17" s="127" t="s">
        <v>462</v>
      </c>
      <c r="C17" s="122">
        <f t="shared" si="3"/>
        <v>9.5647469039317062E-2</v>
      </c>
      <c r="D17" s="122">
        <f t="shared" si="3"/>
        <v>0.14193161367726456</v>
      </c>
      <c r="E17" s="122">
        <f t="shared" si="3"/>
        <v>9.3875808222520452E-2</v>
      </c>
      <c r="F17" s="122">
        <f t="shared" si="3"/>
        <v>8.5911949685534589E-2</v>
      </c>
      <c r="G17" s="122">
        <f t="shared" si="3"/>
        <v>5.0681234779174612E-2</v>
      </c>
      <c r="H17" s="129">
        <f t="shared" si="3"/>
        <v>9.4465967743931886E-2</v>
      </c>
      <c r="I17" s="67"/>
      <c r="J17" s="67"/>
      <c r="K17" s="67"/>
      <c r="L17" s="69"/>
      <c r="M17" s="69"/>
      <c r="N17" s="69"/>
      <c r="O17" s="69"/>
      <c r="P17" s="69"/>
      <c r="Q17" s="69"/>
      <c r="R17" s="69"/>
      <c r="S17" s="69"/>
      <c r="T17" s="69"/>
      <c r="U17" s="69"/>
      <c r="V17" s="69"/>
    </row>
    <row r="18" spans="1:22" s="71" customFormat="1" ht="15.75" customHeight="1" x14ac:dyDescent="0.25">
      <c r="A18" s="124" t="s">
        <v>331</v>
      </c>
      <c r="B18" s="127" t="s">
        <v>458</v>
      </c>
      <c r="C18" s="122">
        <f t="shared" si="3"/>
        <v>4.647879037477199E-3</v>
      </c>
      <c r="D18" s="122">
        <f t="shared" si="3"/>
        <v>6.6732604142424948E-2</v>
      </c>
      <c r="E18" s="122">
        <f t="shared" si="3"/>
        <v>4.9887025805684389E-2</v>
      </c>
      <c r="F18" s="122">
        <f t="shared" si="3"/>
        <v>1.9201275995337712E-2</v>
      </c>
      <c r="G18" s="122">
        <f t="shared" si="3"/>
        <v>5.3002391571326996E-2</v>
      </c>
      <c r="H18" s="129">
        <f t="shared" si="3"/>
        <v>3.8634853518574451E-2</v>
      </c>
      <c r="I18" s="67"/>
      <c r="J18" s="67"/>
      <c r="K18" s="67"/>
      <c r="L18" s="69"/>
      <c r="M18" s="69"/>
      <c r="N18" s="69"/>
      <c r="O18" s="69"/>
      <c r="P18" s="69"/>
      <c r="Q18" s="69"/>
      <c r="R18" s="69"/>
      <c r="S18" s="69"/>
      <c r="T18" s="69"/>
      <c r="U18" s="69"/>
      <c r="V18" s="69"/>
    </row>
    <row r="19" spans="1:22" s="71" customFormat="1" ht="15.75" customHeight="1" x14ac:dyDescent="0.25">
      <c r="A19" s="147" t="s">
        <v>331</v>
      </c>
      <c r="B19" s="148" t="s">
        <v>439</v>
      </c>
      <c r="C19" s="151">
        <f t="shared" si="3"/>
        <v>7.0997719376771753E-2</v>
      </c>
      <c r="D19" s="151">
        <f t="shared" si="3"/>
        <v>0.11119132041019979</v>
      </c>
      <c r="E19" s="151">
        <f t="shared" si="3"/>
        <v>8.6894463667820054E-2</v>
      </c>
      <c r="F19" s="151">
        <f t="shared" si="3"/>
        <v>9.0305504463684891E-2</v>
      </c>
      <c r="G19" s="151">
        <f t="shared" si="3"/>
        <v>8.8327779602947382E-2</v>
      </c>
      <c r="H19" s="130">
        <f t="shared" si="3"/>
        <v>8.9583736348768095E-2</v>
      </c>
      <c r="I19" s="67"/>
      <c r="J19" s="67"/>
      <c r="K19" s="67"/>
      <c r="L19" s="69"/>
      <c r="M19" s="69"/>
      <c r="N19" s="69"/>
      <c r="O19" s="69"/>
      <c r="P19" s="69"/>
      <c r="Q19" s="69"/>
      <c r="R19" s="69"/>
      <c r="S19" s="69"/>
      <c r="T19" s="69"/>
      <c r="U19" s="69"/>
      <c r="V19" s="69"/>
    </row>
    <row r="20" spans="1:22" s="71" customFormat="1" ht="15.75" customHeight="1" x14ac:dyDescent="0.25">
      <c r="A20" s="74" t="s">
        <v>16</v>
      </c>
      <c r="B20" s="67"/>
      <c r="C20" s="67"/>
      <c r="D20" s="67"/>
      <c r="E20" s="67"/>
      <c r="F20" s="67"/>
      <c r="G20" s="67"/>
      <c r="H20" s="67"/>
      <c r="I20" s="67"/>
      <c r="J20" s="67"/>
      <c r="K20" s="67"/>
      <c r="L20" s="69"/>
      <c r="M20" s="69"/>
      <c r="N20" s="69"/>
      <c r="O20" s="69"/>
      <c r="P20" s="69"/>
      <c r="Q20" s="69"/>
      <c r="R20" s="69"/>
      <c r="S20" s="69"/>
      <c r="T20" s="69"/>
      <c r="U20" s="69"/>
      <c r="V20" s="69"/>
    </row>
    <row r="21" spans="1:22" s="71" customFormat="1" ht="15.75" customHeight="1" x14ac:dyDescent="0.25">
      <c r="A21" s="68" t="s">
        <v>0</v>
      </c>
      <c r="B21" s="67"/>
      <c r="C21" s="67"/>
      <c r="D21" s="67"/>
      <c r="E21" s="67"/>
      <c r="F21" s="67"/>
      <c r="G21" s="67"/>
      <c r="H21" s="67"/>
      <c r="I21" s="67"/>
      <c r="J21" s="67"/>
      <c r="K21" s="67"/>
      <c r="L21" s="69"/>
      <c r="M21" s="69"/>
      <c r="N21" s="69"/>
      <c r="O21" s="69"/>
      <c r="P21" s="69"/>
      <c r="Q21" s="69"/>
      <c r="R21" s="69"/>
      <c r="S21" s="69"/>
      <c r="T21" s="69"/>
      <c r="U21" s="69"/>
      <c r="V21" s="69"/>
    </row>
    <row r="22" spans="1:22" s="71" customFormat="1" ht="15.75" customHeight="1" x14ac:dyDescent="0.25">
      <c r="B22" s="67"/>
      <c r="C22" s="67"/>
      <c r="D22" s="67"/>
      <c r="E22" s="67"/>
      <c r="F22" s="67"/>
      <c r="G22" s="67"/>
      <c r="H22" s="67"/>
      <c r="I22" s="67"/>
      <c r="J22" s="67"/>
      <c r="K22" s="67"/>
      <c r="L22" s="69"/>
      <c r="M22" s="69"/>
      <c r="N22" s="69"/>
      <c r="O22" s="69"/>
      <c r="P22" s="69"/>
      <c r="Q22" s="69"/>
      <c r="R22" s="69"/>
      <c r="S22" s="69"/>
      <c r="T22" s="69"/>
      <c r="U22" s="69"/>
      <c r="V22" s="69"/>
    </row>
    <row r="23" spans="1:22" s="71" customFormat="1" ht="15.75" customHeight="1" x14ac:dyDescent="0.25">
      <c r="B23" s="67"/>
      <c r="C23" s="67"/>
      <c r="D23" s="67"/>
      <c r="E23" s="67"/>
      <c r="F23" s="67"/>
      <c r="G23" s="67"/>
      <c r="H23" s="67"/>
      <c r="I23" s="67"/>
      <c r="J23" s="67"/>
      <c r="K23" s="67"/>
      <c r="L23" s="69"/>
      <c r="M23" s="69"/>
      <c r="N23" s="69"/>
      <c r="O23" s="69"/>
      <c r="P23" s="69"/>
      <c r="Q23" s="69"/>
      <c r="R23" s="69"/>
      <c r="S23" s="69"/>
      <c r="T23" s="69"/>
      <c r="U23" s="69"/>
      <c r="V23" s="69"/>
    </row>
    <row r="24" spans="1:22" s="71" customFormat="1" ht="15.75" hidden="1" customHeight="1" x14ac:dyDescent="0.25">
      <c r="B24" s="67"/>
      <c r="C24" s="67"/>
      <c r="D24" s="67"/>
      <c r="E24" s="67"/>
      <c r="F24" s="67"/>
      <c r="G24" s="67"/>
      <c r="H24" s="67"/>
      <c r="I24" s="67"/>
      <c r="J24" s="67"/>
      <c r="K24" s="67"/>
      <c r="L24" s="69"/>
      <c r="M24" s="69"/>
      <c r="N24" s="69"/>
      <c r="O24" s="69"/>
      <c r="P24" s="69"/>
      <c r="Q24" s="69"/>
      <c r="R24" s="69"/>
      <c r="S24" s="69"/>
      <c r="T24" s="69"/>
      <c r="U24" s="69"/>
      <c r="V24" s="69"/>
    </row>
    <row r="25" spans="1:22" s="71" customFormat="1" ht="15.75" hidden="1" customHeight="1" x14ac:dyDescent="0.25">
      <c r="B25" s="67"/>
      <c r="C25" s="67"/>
      <c r="D25" s="67"/>
      <c r="E25" s="67"/>
      <c r="F25" s="67"/>
      <c r="G25" s="67"/>
      <c r="H25" s="67"/>
      <c r="I25" s="67"/>
      <c r="J25" s="67"/>
      <c r="K25" s="67"/>
      <c r="L25" s="69"/>
      <c r="M25" s="69"/>
      <c r="N25" s="69"/>
      <c r="O25" s="69"/>
      <c r="P25" s="69"/>
      <c r="Q25" s="69"/>
      <c r="R25" s="69"/>
      <c r="S25" s="69"/>
      <c r="T25" s="69"/>
      <c r="U25" s="69"/>
      <c r="V25" s="69"/>
    </row>
    <row r="26" spans="1:22" s="71" customFormat="1" ht="15.75" hidden="1" customHeight="1" x14ac:dyDescent="0.25">
      <c r="B26" s="67"/>
      <c r="C26" s="67"/>
      <c r="D26" s="67"/>
      <c r="E26" s="67"/>
      <c r="F26" s="67"/>
      <c r="G26" s="67"/>
      <c r="H26" s="67"/>
      <c r="I26" s="67"/>
      <c r="J26" s="67"/>
      <c r="K26" s="67"/>
      <c r="L26" s="69"/>
      <c r="M26" s="69"/>
      <c r="N26" s="69"/>
      <c r="O26" s="69"/>
      <c r="P26" s="69"/>
      <c r="Q26" s="69"/>
      <c r="R26" s="69"/>
      <c r="S26" s="69"/>
      <c r="T26" s="69"/>
      <c r="U26" s="69"/>
      <c r="V26" s="69"/>
    </row>
    <row r="27" spans="1:22" s="71" customFormat="1" ht="15.75" hidden="1" customHeight="1" x14ac:dyDescent="0.25">
      <c r="B27" s="67"/>
      <c r="C27" s="67"/>
      <c r="D27" s="67"/>
      <c r="E27" s="67"/>
      <c r="F27" s="67"/>
      <c r="G27" s="67"/>
      <c r="H27" s="67"/>
      <c r="I27" s="67"/>
      <c r="J27" s="67"/>
      <c r="K27" s="67"/>
      <c r="L27" s="69"/>
      <c r="M27" s="69"/>
      <c r="N27" s="69"/>
      <c r="O27" s="69"/>
      <c r="P27" s="69"/>
      <c r="Q27" s="69"/>
      <c r="R27" s="69"/>
      <c r="S27" s="69"/>
      <c r="T27" s="69"/>
      <c r="U27" s="69"/>
      <c r="V27" s="69"/>
    </row>
  </sheetData>
  <hyperlinks>
    <hyperlink ref="A21" location="Contents!A1" display="Back to contents" xr:uid="{00000000-0004-0000-1C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O23"/>
  <sheetViews>
    <sheetView workbookViewId="0"/>
  </sheetViews>
  <sheetFormatPr defaultColWidth="0" defaultRowHeight="15" customHeight="1" zeroHeight="1" x14ac:dyDescent="0.25"/>
  <cols>
    <col min="1" max="12" width="9.140625" style="29" customWidth="1"/>
    <col min="13" max="13" width="9.140625" style="78" customWidth="1"/>
    <col min="14" max="15" width="9.140625" style="29" customWidth="1"/>
    <col min="16" max="20" width="9.140625" style="29" hidden="1" customWidth="1"/>
    <col min="21" max="16384" width="9.140625" style="29" hidden="1"/>
  </cols>
  <sheetData>
    <row r="1" spans="1:2" s="5" customFormat="1" ht="15.75" x14ac:dyDescent="0.25">
      <c r="A1" s="10" t="s">
        <v>621</v>
      </c>
      <c r="B1" s="10"/>
    </row>
    <row r="2" spans="1:2" x14ac:dyDescent="0.25">
      <c r="A2" s="189" t="s">
        <v>394</v>
      </c>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spans="1:1" x14ac:dyDescent="0.25"/>
    <row r="18" spans="1:1" x14ac:dyDescent="0.25"/>
    <row r="19" spans="1:1" x14ac:dyDescent="0.25"/>
    <row r="20" spans="1:1" x14ac:dyDescent="0.25"/>
    <row r="21" spans="1:1" ht="15.75" x14ac:dyDescent="0.25">
      <c r="A21" s="11" t="s">
        <v>0</v>
      </c>
    </row>
    <row r="22" spans="1:1" x14ac:dyDescent="0.25"/>
    <row r="23" spans="1:1" x14ac:dyDescent="0.25"/>
  </sheetData>
  <hyperlinks>
    <hyperlink ref="A21" location="Contents!A1" display="Back to contents" xr:uid="{00000000-0004-0000-1D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T25"/>
  <sheetViews>
    <sheetView workbookViewId="0"/>
  </sheetViews>
  <sheetFormatPr defaultColWidth="0" defaultRowHeight="15" customHeight="1" zeroHeight="1" x14ac:dyDescent="0.25"/>
  <cols>
    <col min="1" max="12" width="9.140625" style="78" customWidth="1"/>
    <col min="13" max="20" width="0" style="78" hidden="1" customWidth="1"/>
    <col min="21" max="16384" width="9.140625" style="78" hidden="1"/>
  </cols>
  <sheetData>
    <row r="1" spans="1:2" s="5" customFormat="1" ht="15.75" x14ac:dyDescent="0.25">
      <c r="A1" s="10" t="s">
        <v>622</v>
      </c>
      <c r="B1" s="10"/>
    </row>
    <row r="2" spans="1:2" x14ac:dyDescent="0.25">
      <c r="A2" s="189" t="s">
        <v>394</v>
      </c>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spans="1:12" x14ac:dyDescent="0.25"/>
    <row r="18" spans="1:12" x14ac:dyDescent="0.25"/>
    <row r="19" spans="1:12" x14ac:dyDescent="0.25"/>
    <row r="20" spans="1:12" x14ac:dyDescent="0.25"/>
    <row r="21" spans="1:12" ht="15.75" x14ac:dyDescent="0.25">
      <c r="A21" s="11" t="s">
        <v>0</v>
      </c>
    </row>
    <row r="22" spans="1:12" x14ac:dyDescent="0.25"/>
    <row r="23" spans="1:12" x14ac:dyDescent="0.25"/>
    <row r="25" spans="1:12" ht="15" hidden="1" customHeight="1" x14ac:dyDescent="0.25">
      <c r="L25" s="92"/>
    </row>
  </sheetData>
  <hyperlinks>
    <hyperlink ref="A21" location="Contents!A1" display="Back to contents" xr:uid="{00000000-0004-0000-1E00-000000000000}"/>
  </hyperlinks>
  <pageMargins left="0.7" right="0.7" top="0.75" bottom="0.75" header="0.3" footer="0.3"/>
  <pageSetup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D967-B35F-4B22-AE85-D502DD415393}">
  <sheetPr>
    <tabColor rgb="FF8DB4E2"/>
  </sheetPr>
  <dimension ref="A1:AX121"/>
  <sheetViews>
    <sheetView workbookViewId="0">
      <pane xSplit="2" topLeftCell="C1" activePane="topRight" state="frozen"/>
      <selection pane="topRight" activeCell="C1" sqref="C1"/>
    </sheetView>
  </sheetViews>
  <sheetFormatPr defaultColWidth="0" defaultRowHeight="15.75" customHeight="1" zeroHeight="1" x14ac:dyDescent="0.25"/>
  <cols>
    <col min="1" max="1" width="38.85546875" style="71" customWidth="1"/>
    <col min="2" max="2" width="17" style="67" customWidth="1"/>
    <col min="3" max="7" width="8.140625" style="67" customWidth="1"/>
    <col min="8" max="37" width="8.140625" style="69" customWidth="1"/>
    <col min="38" max="38" width="9.28515625" style="69" customWidth="1"/>
    <col min="39" max="16384" width="9.28515625" style="69" hidden="1"/>
  </cols>
  <sheetData>
    <row r="1" spans="1:37" s="71" customFormat="1" x14ac:dyDescent="0.25">
      <c r="A1" s="70" t="s">
        <v>442</v>
      </c>
    </row>
    <row r="2" spans="1:37" ht="15.75" customHeight="1" x14ac:dyDescent="0.2">
      <c r="A2" s="189" t="s">
        <v>393</v>
      </c>
    </row>
    <row r="3" spans="1:37" ht="15.75" customHeight="1" x14ac:dyDescent="0.2">
      <c r="A3" s="143" t="s">
        <v>360</v>
      </c>
      <c r="B3" s="128" t="s">
        <v>432</v>
      </c>
      <c r="C3" s="155">
        <v>43891</v>
      </c>
      <c r="D3" s="155">
        <v>43922</v>
      </c>
      <c r="E3" s="155">
        <v>43952</v>
      </c>
      <c r="F3" s="155">
        <v>43983</v>
      </c>
      <c r="G3" s="155">
        <v>44013</v>
      </c>
      <c r="H3" s="155">
        <v>44044</v>
      </c>
      <c r="I3" s="155">
        <v>44075</v>
      </c>
      <c r="J3" s="155">
        <v>44105</v>
      </c>
      <c r="K3" s="155">
        <v>44136</v>
      </c>
      <c r="L3" s="155">
        <v>44166</v>
      </c>
      <c r="M3" s="163">
        <v>44197</v>
      </c>
      <c r="N3" s="155">
        <v>44228</v>
      </c>
      <c r="O3" s="155">
        <v>44256</v>
      </c>
      <c r="P3" s="155">
        <v>44287</v>
      </c>
      <c r="Q3" s="155">
        <v>44317</v>
      </c>
      <c r="R3" s="155">
        <v>44348</v>
      </c>
      <c r="S3" s="155">
        <v>44378</v>
      </c>
      <c r="T3" s="155">
        <v>44409</v>
      </c>
      <c r="U3" s="155">
        <v>44440</v>
      </c>
      <c r="V3" s="155">
        <v>44470</v>
      </c>
      <c r="W3" s="155">
        <v>44501</v>
      </c>
      <c r="X3" s="155">
        <v>44531</v>
      </c>
      <c r="Y3" s="155">
        <v>44562</v>
      </c>
      <c r="Z3" s="155">
        <v>44593</v>
      </c>
      <c r="AA3" s="155">
        <v>44621</v>
      </c>
      <c r="AB3" s="155">
        <v>44652</v>
      </c>
      <c r="AC3" s="155">
        <v>44682</v>
      </c>
      <c r="AD3" s="155">
        <v>44713</v>
      </c>
      <c r="AE3" s="155">
        <v>44743</v>
      </c>
      <c r="AF3" s="155">
        <v>44774</v>
      </c>
      <c r="AG3" s="155">
        <v>44805</v>
      </c>
      <c r="AH3" s="155">
        <v>44835</v>
      </c>
      <c r="AI3" s="155">
        <v>44866</v>
      </c>
      <c r="AJ3" s="155">
        <v>44896</v>
      </c>
      <c r="AK3" s="152" t="s">
        <v>25</v>
      </c>
    </row>
    <row r="4" spans="1:37" ht="15.75" customHeight="1" x14ac:dyDescent="0.2">
      <c r="A4" s="123" t="s">
        <v>36</v>
      </c>
      <c r="B4" s="126" t="s">
        <v>232</v>
      </c>
      <c r="C4" s="131">
        <v>60.6</v>
      </c>
      <c r="D4" s="131">
        <v>331</v>
      </c>
      <c r="E4" s="131">
        <v>197</v>
      </c>
      <c r="F4" s="131">
        <v>23</v>
      </c>
      <c r="G4" s="131">
        <v>8.4</v>
      </c>
      <c r="H4" s="131">
        <v>21.6</v>
      </c>
      <c r="I4" s="131">
        <v>81.2</v>
      </c>
      <c r="J4" s="131">
        <v>133.80000000000001</v>
      </c>
      <c r="K4" s="131">
        <v>255.4</v>
      </c>
      <c r="L4" s="131">
        <v>107.2</v>
      </c>
      <c r="M4" s="164">
        <v>176.8</v>
      </c>
      <c r="N4" s="131">
        <v>-21.4</v>
      </c>
      <c r="O4" s="131">
        <v>-104.2</v>
      </c>
      <c r="P4" s="131">
        <v>-111.8</v>
      </c>
      <c r="Q4" s="131">
        <v>-15.4</v>
      </c>
      <c r="R4" s="131">
        <v>13.6</v>
      </c>
      <c r="S4" s="131">
        <v>97.2</v>
      </c>
      <c r="T4" s="131">
        <v>142</v>
      </c>
      <c r="U4" s="131">
        <v>157.4</v>
      </c>
      <c r="V4" s="131">
        <v>109.2</v>
      </c>
      <c r="W4" s="131">
        <v>112.2</v>
      </c>
      <c r="X4" s="131">
        <v>45</v>
      </c>
      <c r="Y4" s="131">
        <v>-102.6</v>
      </c>
      <c r="Z4" s="131">
        <v>-19.2</v>
      </c>
      <c r="AA4" s="131">
        <v>17.399999999999999</v>
      </c>
      <c r="AB4" s="131">
        <v>16.8</v>
      </c>
      <c r="AC4" s="131">
        <v>-13.8</v>
      </c>
      <c r="AD4" s="131">
        <v>80</v>
      </c>
      <c r="AE4" s="131">
        <v>123.6</v>
      </c>
      <c r="AF4" s="131">
        <v>-4</v>
      </c>
      <c r="AG4" s="131">
        <v>-31.6</v>
      </c>
      <c r="AH4" s="131">
        <v>77.599999999999994</v>
      </c>
      <c r="AI4" s="131">
        <v>54.2</v>
      </c>
      <c r="AJ4" s="131">
        <v>113.2</v>
      </c>
      <c r="AK4" s="132">
        <f t="shared" ref="AK4:AK15" si="0">SUM(C4:AJ4)</f>
        <v>2131.4</v>
      </c>
    </row>
    <row r="5" spans="1:37" ht="15.75" customHeight="1" x14ac:dyDescent="0.2">
      <c r="A5" s="124" t="s">
        <v>36</v>
      </c>
      <c r="B5" s="127" t="s">
        <v>233</v>
      </c>
      <c r="C5" s="133">
        <v>14.4</v>
      </c>
      <c r="D5" s="133">
        <v>31.8</v>
      </c>
      <c r="E5" s="133">
        <v>20.6</v>
      </c>
      <c r="F5" s="133">
        <v>-8.8000000000000007</v>
      </c>
      <c r="G5" s="133">
        <v>4</v>
      </c>
      <c r="H5" s="133">
        <v>10.4</v>
      </c>
      <c r="I5" s="133">
        <v>24.2</v>
      </c>
      <c r="J5" s="133">
        <v>23.2</v>
      </c>
      <c r="K5" s="133">
        <v>20.6</v>
      </c>
      <c r="L5" s="133">
        <v>13.8</v>
      </c>
      <c r="M5" s="165">
        <v>30</v>
      </c>
      <c r="N5" s="133">
        <v>-3.4</v>
      </c>
      <c r="O5" s="133">
        <v>1</v>
      </c>
      <c r="P5" s="133">
        <v>-9.8000000000000007</v>
      </c>
      <c r="Q5" s="133">
        <v>6.8</v>
      </c>
      <c r="R5" s="133">
        <v>-1.4</v>
      </c>
      <c r="S5" s="133">
        <v>-1.6</v>
      </c>
      <c r="T5" s="133">
        <v>16.600000000000001</v>
      </c>
      <c r="U5" s="133">
        <v>40.200000000000003</v>
      </c>
      <c r="V5" s="133">
        <v>8.6</v>
      </c>
      <c r="W5" s="133">
        <v>25.2</v>
      </c>
      <c r="X5" s="133">
        <v>-8.8000000000000007</v>
      </c>
      <c r="Y5" s="133">
        <v>2.2000000000000002</v>
      </c>
      <c r="Z5" s="133">
        <v>-4</v>
      </c>
      <c r="AA5" s="133">
        <v>24.2</v>
      </c>
      <c r="AB5" s="133">
        <v>20.8</v>
      </c>
      <c r="AC5" s="133">
        <v>10.4</v>
      </c>
      <c r="AD5" s="133">
        <v>10.4</v>
      </c>
      <c r="AE5" s="133">
        <v>9.8000000000000007</v>
      </c>
      <c r="AF5" s="133">
        <v>-13</v>
      </c>
      <c r="AG5" s="133">
        <v>-2.4</v>
      </c>
      <c r="AH5" s="133">
        <v>-4.5999999999999996</v>
      </c>
      <c r="AI5" s="133">
        <v>35.799999999999997</v>
      </c>
      <c r="AJ5" s="133">
        <v>24.4</v>
      </c>
      <c r="AK5" s="134">
        <f t="shared" si="0"/>
        <v>371.59999999999997</v>
      </c>
    </row>
    <row r="6" spans="1:37" ht="15.75" customHeight="1" x14ac:dyDescent="0.2">
      <c r="A6" s="124" t="s">
        <v>36</v>
      </c>
      <c r="B6" s="127" t="s">
        <v>234</v>
      </c>
      <c r="C6" s="133">
        <v>10</v>
      </c>
      <c r="D6" s="133">
        <v>154.6</v>
      </c>
      <c r="E6" s="133">
        <v>56</v>
      </c>
      <c r="F6" s="133">
        <v>-4</v>
      </c>
      <c r="G6" s="133">
        <v>17</v>
      </c>
      <c r="H6" s="133">
        <v>69</v>
      </c>
      <c r="I6" s="133">
        <v>19.600000000000001</v>
      </c>
      <c r="J6" s="133">
        <v>53.2</v>
      </c>
      <c r="K6" s="133">
        <v>62.6</v>
      </c>
      <c r="L6" s="133">
        <v>97.8</v>
      </c>
      <c r="M6" s="165">
        <v>143.19999999999999</v>
      </c>
      <c r="N6" s="133">
        <v>77.2</v>
      </c>
      <c r="O6" s="133">
        <v>14.6</v>
      </c>
      <c r="P6" s="133">
        <v>-30.2</v>
      </c>
      <c r="Q6" s="133">
        <v>1.4</v>
      </c>
      <c r="R6" s="133">
        <v>17.8</v>
      </c>
      <c r="S6" s="133">
        <v>55</v>
      </c>
      <c r="T6" s="133">
        <v>170.2</v>
      </c>
      <c r="U6" s="133">
        <v>135.4</v>
      </c>
      <c r="V6" s="133">
        <v>73.599999999999994</v>
      </c>
      <c r="W6" s="133">
        <v>120.8</v>
      </c>
      <c r="X6" s="133">
        <v>43.4</v>
      </c>
      <c r="Y6" s="133">
        <v>-19.8</v>
      </c>
      <c r="Z6" s="133">
        <v>-20.6</v>
      </c>
      <c r="AA6" s="133">
        <v>52.2</v>
      </c>
      <c r="AB6" s="133">
        <v>15.6</v>
      </c>
      <c r="AC6" s="133">
        <v>7</v>
      </c>
      <c r="AD6" s="133">
        <v>15.6</v>
      </c>
      <c r="AE6" s="133">
        <v>50.2</v>
      </c>
      <c r="AF6" s="133">
        <v>23.8</v>
      </c>
      <c r="AG6" s="133">
        <v>-24</v>
      </c>
      <c r="AH6" s="133">
        <v>40.799999999999997</v>
      </c>
      <c r="AI6" s="133">
        <v>0.2</v>
      </c>
      <c r="AJ6" s="133">
        <v>73</v>
      </c>
      <c r="AK6" s="134">
        <f t="shared" si="0"/>
        <v>1572.2</v>
      </c>
    </row>
    <row r="7" spans="1:37" ht="15.75" customHeight="1" x14ac:dyDescent="0.2">
      <c r="A7" s="144" t="s">
        <v>36</v>
      </c>
      <c r="B7" s="145" t="s">
        <v>25</v>
      </c>
      <c r="C7" s="146">
        <v>85</v>
      </c>
      <c r="D7" s="146">
        <v>517.4</v>
      </c>
      <c r="E7" s="146">
        <v>273.60000000000002</v>
      </c>
      <c r="F7" s="146">
        <v>10.199999999999999</v>
      </c>
      <c r="G7" s="146">
        <v>29.4</v>
      </c>
      <c r="H7" s="146">
        <v>101</v>
      </c>
      <c r="I7" s="146">
        <v>125</v>
      </c>
      <c r="J7" s="146">
        <v>210.2</v>
      </c>
      <c r="K7" s="146">
        <v>338.6</v>
      </c>
      <c r="L7" s="146">
        <v>218.8</v>
      </c>
      <c r="M7" s="166">
        <v>350</v>
      </c>
      <c r="N7" s="146">
        <v>52.400000000000006</v>
      </c>
      <c r="O7" s="146">
        <v>-88.600000000000009</v>
      </c>
      <c r="P7" s="146">
        <v>-151.79999999999998</v>
      </c>
      <c r="Q7" s="146">
        <v>-7.2000000000000011</v>
      </c>
      <c r="R7" s="146">
        <v>30</v>
      </c>
      <c r="S7" s="146">
        <v>150.60000000000002</v>
      </c>
      <c r="T7" s="146">
        <v>328.79999999999995</v>
      </c>
      <c r="U7" s="146">
        <v>333</v>
      </c>
      <c r="V7" s="146">
        <v>191.39999999999998</v>
      </c>
      <c r="W7" s="146">
        <v>258.2</v>
      </c>
      <c r="X7" s="146">
        <v>79.599999999999994</v>
      </c>
      <c r="Y7" s="146">
        <v>-120.19999999999999</v>
      </c>
      <c r="Z7" s="146">
        <v>-43.8</v>
      </c>
      <c r="AA7" s="146">
        <v>93.8</v>
      </c>
      <c r="AB7" s="146">
        <v>53.2</v>
      </c>
      <c r="AC7" s="146">
        <v>3.5999999999999996</v>
      </c>
      <c r="AD7" s="146">
        <v>106</v>
      </c>
      <c r="AE7" s="146">
        <v>183.60000000000002</v>
      </c>
      <c r="AF7" s="146">
        <v>6.8000000000000007</v>
      </c>
      <c r="AG7" s="146">
        <v>-58</v>
      </c>
      <c r="AH7" s="146">
        <v>113.8</v>
      </c>
      <c r="AI7" s="146">
        <v>90.2</v>
      </c>
      <c r="AJ7" s="146">
        <v>210.6</v>
      </c>
      <c r="AK7" s="134">
        <f t="shared" si="0"/>
        <v>4075.1999999999994</v>
      </c>
    </row>
    <row r="8" spans="1:37" ht="15.75" customHeight="1" x14ac:dyDescent="0.2">
      <c r="A8" s="123" t="s">
        <v>311</v>
      </c>
      <c r="B8" s="126" t="s">
        <v>232</v>
      </c>
      <c r="C8" s="137">
        <v>40</v>
      </c>
      <c r="D8" s="137">
        <v>334</v>
      </c>
      <c r="E8" s="137">
        <v>192</v>
      </c>
      <c r="F8" s="137">
        <v>45</v>
      </c>
      <c r="G8" s="137">
        <v>13</v>
      </c>
      <c r="H8" s="137">
        <v>14</v>
      </c>
      <c r="I8" s="137">
        <v>17</v>
      </c>
      <c r="J8" s="137">
        <v>122</v>
      </c>
      <c r="K8" s="137">
        <v>247</v>
      </c>
      <c r="L8" s="137">
        <v>257</v>
      </c>
      <c r="M8" s="167">
        <v>382</v>
      </c>
      <c r="N8" s="137">
        <v>163</v>
      </c>
      <c r="O8" s="137">
        <v>53</v>
      </c>
      <c r="P8" s="137">
        <v>25</v>
      </c>
      <c r="Q8" s="137">
        <v>10</v>
      </c>
      <c r="R8" s="137">
        <v>4</v>
      </c>
      <c r="S8" s="137">
        <v>41</v>
      </c>
      <c r="T8" s="137">
        <v>124</v>
      </c>
      <c r="U8" s="137">
        <v>147</v>
      </c>
      <c r="V8" s="137">
        <v>142</v>
      </c>
      <c r="W8" s="137">
        <v>124</v>
      </c>
      <c r="X8" s="137">
        <v>86</v>
      </c>
      <c r="Y8" s="137">
        <v>115</v>
      </c>
      <c r="Z8" s="137">
        <v>88</v>
      </c>
      <c r="AA8" s="137">
        <v>79</v>
      </c>
      <c r="AB8" s="137">
        <v>66</v>
      </c>
      <c r="AC8" s="137">
        <v>31</v>
      </c>
      <c r="AD8" s="137">
        <v>27</v>
      </c>
      <c r="AE8" s="137">
        <v>75</v>
      </c>
      <c r="AF8" s="137">
        <v>25</v>
      </c>
      <c r="AG8" s="137">
        <v>20</v>
      </c>
      <c r="AH8" s="137">
        <v>30</v>
      </c>
      <c r="AI8" s="137">
        <v>32</v>
      </c>
      <c r="AJ8" s="137">
        <v>46</v>
      </c>
      <c r="AK8" s="138">
        <f t="shared" si="0"/>
        <v>3216</v>
      </c>
    </row>
    <row r="9" spans="1:37" ht="15.75" customHeight="1" x14ac:dyDescent="0.2">
      <c r="A9" s="124" t="s">
        <v>311</v>
      </c>
      <c r="B9" s="127" t="s">
        <v>233</v>
      </c>
      <c r="C9" s="139">
        <v>3</v>
      </c>
      <c r="D9" s="139">
        <v>26</v>
      </c>
      <c r="E9" s="139">
        <v>18</v>
      </c>
      <c r="F9" s="139">
        <v>6</v>
      </c>
      <c r="G9" s="139">
        <v>0</v>
      </c>
      <c r="H9" s="139">
        <v>1</v>
      </c>
      <c r="I9" s="139">
        <v>4</v>
      </c>
      <c r="J9" s="139">
        <v>7</v>
      </c>
      <c r="K9" s="139">
        <v>29</v>
      </c>
      <c r="L9" s="139">
        <v>33</v>
      </c>
      <c r="M9" s="168">
        <v>56</v>
      </c>
      <c r="N9" s="139">
        <v>19</v>
      </c>
      <c r="O9" s="139">
        <v>8</v>
      </c>
      <c r="P9" s="139">
        <v>0</v>
      </c>
      <c r="Q9" s="139">
        <v>0</v>
      </c>
      <c r="R9" s="139">
        <v>0</v>
      </c>
      <c r="S9" s="139">
        <v>2</v>
      </c>
      <c r="T9" s="139">
        <v>16</v>
      </c>
      <c r="U9" s="139">
        <v>19</v>
      </c>
      <c r="V9" s="139">
        <v>12</v>
      </c>
      <c r="W9" s="139">
        <v>17</v>
      </c>
      <c r="X9" s="139">
        <v>6</v>
      </c>
      <c r="Y9" s="139">
        <v>11</v>
      </c>
      <c r="Z9" s="139">
        <v>12</v>
      </c>
      <c r="AA9" s="139">
        <v>20</v>
      </c>
      <c r="AB9" s="139">
        <v>10</v>
      </c>
      <c r="AC9" s="139">
        <v>5</v>
      </c>
      <c r="AD9" s="139">
        <v>1</v>
      </c>
      <c r="AE9" s="139">
        <v>5</v>
      </c>
      <c r="AF9" s="139">
        <v>3</v>
      </c>
      <c r="AG9" s="139">
        <v>2</v>
      </c>
      <c r="AH9" s="139">
        <v>3</v>
      </c>
      <c r="AI9" s="139">
        <v>9</v>
      </c>
      <c r="AJ9" s="139">
        <v>9</v>
      </c>
      <c r="AK9" s="140">
        <f t="shared" si="0"/>
        <v>372</v>
      </c>
    </row>
    <row r="10" spans="1:37" ht="15.6" customHeight="1" x14ac:dyDescent="0.2">
      <c r="A10" s="124" t="s">
        <v>311</v>
      </c>
      <c r="B10" s="127" t="s">
        <v>234</v>
      </c>
      <c r="C10" s="139">
        <v>9</v>
      </c>
      <c r="D10" s="139">
        <v>93</v>
      </c>
      <c r="E10" s="139">
        <v>55</v>
      </c>
      <c r="F10" s="139">
        <v>17</v>
      </c>
      <c r="G10" s="139">
        <v>5</v>
      </c>
      <c r="H10" s="139">
        <v>4</v>
      </c>
      <c r="I10" s="139">
        <v>8</v>
      </c>
      <c r="J10" s="139">
        <v>47</v>
      </c>
      <c r="K10" s="139">
        <v>115</v>
      </c>
      <c r="L10" s="139">
        <v>146</v>
      </c>
      <c r="M10" s="168">
        <v>214</v>
      </c>
      <c r="N10" s="139">
        <v>99</v>
      </c>
      <c r="O10" s="139">
        <v>26</v>
      </c>
      <c r="P10" s="139">
        <v>15</v>
      </c>
      <c r="Q10" s="139">
        <v>6</v>
      </c>
      <c r="R10" s="139">
        <v>2</v>
      </c>
      <c r="S10" s="139">
        <v>15</v>
      </c>
      <c r="T10" s="139">
        <v>76</v>
      </c>
      <c r="U10" s="139">
        <v>63</v>
      </c>
      <c r="V10" s="139">
        <v>62</v>
      </c>
      <c r="W10" s="139">
        <v>74</v>
      </c>
      <c r="X10" s="139">
        <v>39</v>
      </c>
      <c r="Y10" s="139">
        <v>37</v>
      </c>
      <c r="Z10" s="139">
        <v>36</v>
      </c>
      <c r="AA10" s="139">
        <v>36</v>
      </c>
      <c r="AB10" s="139">
        <v>35</v>
      </c>
      <c r="AC10" s="139">
        <v>12</v>
      </c>
      <c r="AD10" s="139">
        <v>15</v>
      </c>
      <c r="AE10" s="139">
        <v>36</v>
      </c>
      <c r="AF10" s="139">
        <v>14</v>
      </c>
      <c r="AG10" s="139">
        <v>14</v>
      </c>
      <c r="AH10" s="139">
        <v>20</v>
      </c>
      <c r="AI10" s="139">
        <v>13</v>
      </c>
      <c r="AJ10" s="139">
        <v>14</v>
      </c>
      <c r="AK10" s="140">
        <f t="shared" si="0"/>
        <v>1472</v>
      </c>
    </row>
    <row r="11" spans="1:37" ht="15.75" customHeight="1" x14ac:dyDescent="0.2">
      <c r="A11" s="147" t="s">
        <v>311</v>
      </c>
      <c r="B11" s="148" t="s">
        <v>25</v>
      </c>
      <c r="C11" s="162">
        <v>52</v>
      </c>
      <c r="D11" s="162">
        <v>453</v>
      </c>
      <c r="E11" s="162">
        <v>265</v>
      </c>
      <c r="F11" s="162">
        <v>68</v>
      </c>
      <c r="G11" s="162">
        <v>18</v>
      </c>
      <c r="H11" s="162">
        <v>19</v>
      </c>
      <c r="I11" s="162">
        <v>29</v>
      </c>
      <c r="J11" s="162">
        <v>176</v>
      </c>
      <c r="K11" s="162">
        <v>391</v>
      </c>
      <c r="L11" s="162">
        <v>436</v>
      </c>
      <c r="M11" s="169">
        <v>652</v>
      </c>
      <c r="N11" s="162">
        <v>281</v>
      </c>
      <c r="O11" s="162">
        <v>87</v>
      </c>
      <c r="P11" s="162">
        <v>40</v>
      </c>
      <c r="Q11" s="162">
        <v>16</v>
      </c>
      <c r="R11" s="162">
        <v>6</v>
      </c>
      <c r="S11" s="162">
        <v>58</v>
      </c>
      <c r="T11" s="162">
        <v>216</v>
      </c>
      <c r="U11" s="162">
        <v>229</v>
      </c>
      <c r="V11" s="162">
        <v>216</v>
      </c>
      <c r="W11" s="162">
        <v>215</v>
      </c>
      <c r="X11" s="162">
        <v>131</v>
      </c>
      <c r="Y11" s="162">
        <v>163</v>
      </c>
      <c r="Z11" s="162">
        <v>136</v>
      </c>
      <c r="AA11" s="162">
        <v>135</v>
      </c>
      <c r="AB11" s="162">
        <v>111</v>
      </c>
      <c r="AC11" s="162">
        <v>48</v>
      </c>
      <c r="AD11" s="162">
        <v>43</v>
      </c>
      <c r="AE11" s="162">
        <v>116</v>
      </c>
      <c r="AF11" s="162">
        <v>42</v>
      </c>
      <c r="AG11" s="162">
        <v>36</v>
      </c>
      <c r="AH11" s="162">
        <v>53</v>
      </c>
      <c r="AI11" s="162">
        <v>54</v>
      </c>
      <c r="AJ11" s="162">
        <v>69</v>
      </c>
      <c r="AK11" s="140">
        <f t="shared" si="0"/>
        <v>5060</v>
      </c>
    </row>
    <row r="12" spans="1:37" ht="15.75" customHeight="1" x14ac:dyDescent="0.2">
      <c r="A12" s="125" t="s">
        <v>359</v>
      </c>
      <c r="B12" s="126" t="s">
        <v>232</v>
      </c>
      <c r="C12" s="131">
        <v>888.4</v>
      </c>
      <c r="D12" s="131">
        <v>810.8</v>
      </c>
      <c r="E12" s="131">
        <v>785.6</v>
      </c>
      <c r="F12" s="131">
        <v>748.4</v>
      </c>
      <c r="G12" s="131">
        <v>749</v>
      </c>
      <c r="H12" s="131">
        <v>739.8</v>
      </c>
      <c r="I12" s="131">
        <v>754.6</v>
      </c>
      <c r="J12" s="131">
        <v>821.2</v>
      </c>
      <c r="K12" s="131">
        <v>817.6</v>
      </c>
      <c r="L12" s="131">
        <v>973.4</v>
      </c>
      <c r="M12" s="164">
        <v>1015.6</v>
      </c>
      <c r="N12" s="131">
        <v>856</v>
      </c>
      <c r="O12" s="131">
        <v>898.4</v>
      </c>
      <c r="P12" s="131">
        <v>872.6</v>
      </c>
      <c r="Q12" s="131">
        <v>822.8</v>
      </c>
      <c r="R12" s="131">
        <v>737.6</v>
      </c>
      <c r="S12" s="131">
        <v>756.4</v>
      </c>
      <c r="T12" s="131">
        <v>756.6</v>
      </c>
      <c r="U12" s="131">
        <v>770.2</v>
      </c>
      <c r="V12" s="131">
        <v>850</v>
      </c>
      <c r="W12" s="131">
        <v>874.8</v>
      </c>
      <c r="X12" s="131">
        <v>1007.4</v>
      </c>
      <c r="Y12" s="131">
        <v>1073.2</v>
      </c>
      <c r="Z12" s="131">
        <v>856.8</v>
      </c>
      <c r="AA12" s="131">
        <v>881.4</v>
      </c>
      <c r="AB12" s="131">
        <v>866.6</v>
      </c>
      <c r="AC12" s="131">
        <v>828.8</v>
      </c>
      <c r="AD12" s="131">
        <v>731.4</v>
      </c>
      <c r="AE12" s="131">
        <v>774.8</v>
      </c>
      <c r="AF12" s="131">
        <v>784.2</v>
      </c>
      <c r="AG12" s="131">
        <v>802.4</v>
      </c>
      <c r="AH12" s="131">
        <v>878.2</v>
      </c>
      <c r="AI12" s="131">
        <v>904.4</v>
      </c>
      <c r="AJ12" s="131">
        <v>1019</v>
      </c>
      <c r="AK12" s="132">
        <f t="shared" si="0"/>
        <v>28708.400000000005</v>
      </c>
    </row>
    <row r="13" spans="1:37" ht="15.75" customHeight="1" x14ac:dyDescent="0.2">
      <c r="A13" s="124" t="s">
        <v>359</v>
      </c>
      <c r="B13" s="127" t="s">
        <v>233</v>
      </c>
      <c r="C13" s="133">
        <v>111.8</v>
      </c>
      <c r="D13" s="133">
        <v>92.4</v>
      </c>
      <c r="E13" s="133">
        <v>89.8</v>
      </c>
      <c r="F13" s="133">
        <v>98</v>
      </c>
      <c r="G13" s="133">
        <v>99.2</v>
      </c>
      <c r="H13" s="133">
        <v>102.8</v>
      </c>
      <c r="I13" s="133">
        <v>86.2</v>
      </c>
      <c r="J13" s="133">
        <v>107.4</v>
      </c>
      <c r="K13" s="133">
        <v>91.8</v>
      </c>
      <c r="L13" s="133">
        <v>117.4</v>
      </c>
      <c r="M13" s="165">
        <v>130.4</v>
      </c>
      <c r="N13" s="133">
        <v>111.6</v>
      </c>
      <c r="O13" s="133">
        <v>114.4</v>
      </c>
      <c r="P13" s="133">
        <v>99.4</v>
      </c>
      <c r="Q13" s="133">
        <v>98</v>
      </c>
      <c r="R13" s="133">
        <v>98</v>
      </c>
      <c r="S13" s="133">
        <v>101</v>
      </c>
      <c r="T13" s="133">
        <v>105</v>
      </c>
      <c r="U13" s="133">
        <v>89.2</v>
      </c>
      <c r="V13" s="133">
        <v>110</v>
      </c>
      <c r="W13" s="133">
        <v>97.2</v>
      </c>
      <c r="X13" s="133">
        <v>122</v>
      </c>
      <c r="Y13" s="133">
        <v>135.80000000000001</v>
      </c>
      <c r="Z13" s="133">
        <v>112.6</v>
      </c>
      <c r="AA13" s="133">
        <v>118.8</v>
      </c>
      <c r="AB13" s="133">
        <v>96.8</v>
      </c>
      <c r="AC13" s="133">
        <v>97.2</v>
      </c>
      <c r="AD13" s="133">
        <v>99.2</v>
      </c>
      <c r="AE13" s="133">
        <v>99.2</v>
      </c>
      <c r="AF13" s="133">
        <v>109.4</v>
      </c>
      <c r="AG13" s="133">
        <v>100.6</v>
      </c>
      <c r="AH13" s="133">
        <v>113.8</v>
      </c>
      <c r="AI13" s="133">
        <v>99.8</v>
      </c>
      <c r="AJ13" s="133">
        <v>121.4</v>
      </c>
      <c r="AK13" s="134">
        <f t="shared" si="0"/>
        <v>3577.6000000000004</v>
      </c>
    </row>
    <row r="14" spans="1:37" ht="15.75" customHeight="1" x14ac:dyDescent="0.2">
      <c r="A14" s="124" t="s">
        <v>359</v>
      </c>
      <c r="B14" s="127" t="s">
        <v>234</v>
      </c>
      <c r="C14" s="133">
        <v>391.2</v>
      </c>
      <c r="D14" s="133">
        <v>363.8</v>
      </c>
      <c r="E14" s="133">
        <v>368</v>
      </c>
      <c r="F14" s="133">
        <v>349.4</v>
      </c>
      <c r="G14" s="133">
        <v>337.4</v>
      </c>
      <c r="H14" s="133">
        <v>330.4</v>
      </c>
      <c r="I14" s="133">
        <v>355</v>
      </c>
      <c r="J14" s="133">
        <v>366.6</v>
      </c>
      <c r="K14" s="133">
        <v>389</v>
      </c>
      <c r="L14" s="133">
        <v>440.8</v>
      </c>
      <c r="M14" s="165">
        <v>456</v>
      </c>
      <c r="N14" s="133">
        <v>392</v>
      </c>
      <c r="O14" s="133">
        <v>394.2</v>
      </c>
      <c r="P14" s="133">
        <v>396.2</v>
      </c>
      <c r="Q14" s="133">
        <v>378.8</v>
      </c>
      <c r="R14" s="133">
        <v>352.4</v>
      </c>
      <c r="S14" s="133">
        <v>345.2</v>
      </c>
      <c r="T14" s="133">
        <v>345.2</v>
      </c>
      <c r="U14" s="133">
        <v>357.6</v>
      </c>
      <c r="V14" s="133">
        <v>377.6</v>
      </c>
      <c r="W14" s="133">
        <v>408.2</v>
      </c>
      <c r="X14" s="133">
        <v>460.2</v>
      </c>
      <c r="Y14" s="133">
        <v>486.2</v>
      </c>
      <c r="Z14" s="133">
        <v>408.8</v>
      </c>
      <c r="AA14" s="133">
        <v>401.6</v>
      </c>
      <c r="AB14" s="133">
        <v>400.8</v>
      </c>
      <c r="AC14" s="133">
        <v>383.8</v>
      </c>
      <c r="AD14" s="133">
        <v>358.2</v>
      </c>
      <c r="AE14" s="133">
        <v>350.4</v>
      </c>
      <c r="AF14" s="133">
        <v>377.4</v>
      </c>
      <c r="AG14" s="133">
        <v>387.4</v>
      </c>
      <c r="AH14" s="133">
        <v>390.2</v>
      </c>
      <c r="AI14" s="133">
        <v>433.8</v>
      </c>
      <c r="AJ14" s="133">
        <v>470.6</v>
      </c>
      <c r="AK14" s="134">
        <f t="shared" si="0"/>
        <v>13204.4</v>
      </c>
    </row>
    <row r="15" spans="1:37" ht="15.75" customHeight="1" x14ac:dyDescent="0.2">
      <c r="A15" s="147" t="s">
        <v>359</v>
      </c>
      <c r="B15" s="148" t="s">
        <v>25</v>
      </c>
      <c r="C15" s="146">
        <f t="shared" ref="C15:AB15" si="1">SUM(C12:C14)</f>
        <v>1391.3999999999999</v>
      </c>
      <c r="D15" s="146">
        <f t="shared" si="1"/>
        <v>1267</v>
      </c>
      <c r="E15" s="146">
        <f t="shared" si="1"/>
        <v>1243.4000000000001</v>
      </c>
      <c r="F15" s="146">
        <f t="shared" si="1"/>
        <v>1195.8</v>
      </c>
      <c r="G15" s="146">
        <f t="shared" si="1"/>
        <v>1185.5999999999999</v>
      </c>
      <c r="H15" s="146">
        <f t="shared" si="1"/>
        <v>1173</v>
      </c>
      <c r="I15" s="146">
        <f t="shared" si="1"/>
        <v>1195.8000000000002</v>
      </c>
      <c r="J15" s="146">
        <f t="shared" si="1"/>
        <v>1295.2</v>
      </c>
      <c r="K15" s="146">
        <f t="shared" si="1"/>
        <v>1298.4000000000001</v>
      </c>
      <c r="L15" s="146">
        <f t="shared" si="1"/>
        <v>1531.6</v>
      </c>
      <c r="M15" s="166">
        <f t="shared" si="1"/>
        <v>1602</v>
      </c>
      <c r="N15" s="146">
        <f t="shared" si="1"/>
        <v>1359.6</v>
      </c>
      <c r="O15" s="146">
        <f t="shared" si="1"/>
        <v>1407</v>
      </c>
      <c r="P15" s="146">
        <f t="shared" si="1"/>
        <v>1368.2</v>
      </c>
      <c r="Q15" s="146">
        <f t="shared" si="1"/>
        <v>1299.5999999999999</v>
      </c>
      <c r="R15" s="146">
        <f t="shared" si="1"/>
        <v>1188</v>
      </c>
      <c r="S15" s="146">
        <f t="shared" si="1"/>
        <v>1202.5999999999999</v>
      </c>
      <c r="T15" s="146">
        <f t="shared" si="1"/>
        <v>1206.8</v>
      </c>
      <c r="U15" s="146">
        <f t="shared" si="1"/>
        <v>1217</v>
      </c>
      <c r="V15" s="146">
        <f t="shared" si="1"/>
        <v>1337.6</v>
      </c>
      <c r="W15" s="146">
        <f t="shared" si="1"/>
        <v>1380.2</v>
      </c>
      <c r="X15" s="146">
        <f t="shared" si="1"/>
        <v>1589.6000000000001</v>
      </c>
      <c r="Y15" s="146">
        <f t="shared" si="1"/>
        <v>1695.2</v>
      </c>
      <c r="Z15" s="146">
        <f t="shared" si="1"/>
        <v>1378.2</v>
      </c>
      <c r="AA15" s="146">
        <f t="shared" si="1"/>
        <v>1401.8</v>
      </c>
      <c r="AB15" s="146">
        <f t="shared" si="1"/>
        <v>1364.2</v>
      </c>
      <c r="AC15" s="146">
        <f t="shared" ref="AC15:AJ15" si="2">SUM(AC12:AC14)</f>
        <v>1309.8</v>
      </c>
      <c r="AD15" s="146">
        <f t="shared" si="2"/>
        <v>1188.8</v>
      </c>
      <c r="AE15" s="146">
        <f t="shared" si="2"/>
        <v>1224.4000000000001</v>
      </c>
      <c r="AF15" s="146">
        <f t="shared" si="2"/>
        <v>1271</v>
      </c>
      <c r="AG15" s="146">
        <f t="shared" si="2"/>
        <v>1290.4000000000001</v>
      </c>
      <c r="AH15" s="146">
        <f t="shared" si="2"/>
        <v>1382.2</v>
      </c>
      <c r="AI15" s="146">
        <f t="shared" si="2"/>
        <v>1438</v>
      </c>
      <c r="AJ15" s="146">
        <f t="shared" si="2"/>
        <v>1611</v>
      </c>
      <c r="AK15" s="134">
        <f t="shared" si="0"/>
        <v>45490.400000000001</v>
      </c>
    </row>
    <row r="16" spans="1:37" ht="15.75" customHeight="1" x14ac:dyDescent="0.2">
      <c r="A16" s="124" t="s">
        <v>331</v>
      </c>
      <c r="B16" s="126" t="s">
        <v>232</v>
      </c>
      <c r="C16" s="158">
        <f t="shared" ref="C16:AK16" si="3">C4/C12</f>
        <v>6.8212516884286367E-2</v>
      </c>
      <c r="D16" s="156">
        <f t="shared" si="3"/>
        <v>0.40823877651702023</v>
      </c>
      <c r="E16" s="156">
        <f t="shared" si="3"/>
        <v>0.25076374745417512</v>
      </c>
      <c r="F16" s="156">
        <f t="shared" si="3"/>
        <v>3.0732228754676644E-2</v>
      </c>
      <c r="G16" s="156">
        <f t="shared" si="3"/>
        <v>1.1214953271028038E-2</v>
      </c>
      <c r="H16" s="156">
        <f t="shared" si="3"/>
        <v>2.9197080291970805E-2</v>
      </c>
      <c r="I16" s="156">
        <f t="shared" si="3"/>
        <v>0.10760667903525047</v>
      </c>
      <c r="J16" s="156">
        <f t="shared" si="3"/>
        <v>0.1629322942036045</v>
      </c>
      <c r="K16" s="156">
        <f t="shared" si="3"/>
        <v>0.31237769080234834</v>
      </c>
      <c r="L16" s="156">
        <f t="shared" si="3"/>
        <v>0.11012944318882269</v>
      </c>
      <c r="M16" s="170">
        <f t="shared" si="3"/>
        <v>0.17408428515163452</v>
      </c>
      <c r="N16" s="156">
        <f t="shared" si="3"/>
        <v>-2.4999999999999998E-2</v>
      </c>
      <c r="O16" s="156">
        <f t="shared" si="3"/>
        <v>-0.1159839715048976</v>
      </c>
      <c r="P16" s="156">
        <f t="shared" si="3"/>
        <v>-0.1281228512491405</v>
      </c>
      <c r="Q16" s="156">
        <f t="shared" si="3"/>
        <v>-1.8716577540106954E-2</v>
      </c>
      <c r="R16" s="156">
        <f t="shared" si="3"/>
        <v>1.843817787418655E-2</v>
      </c>
      <c r="S16" s="156">
        <f t="shared" si="3"/>
        <v>0.12850343733474354</v>
      </c>
      <c r="T16" s="156">
        <f t="shared" si="3"/>
        <v>0.18768173407348665</v>
      </c>
      <c r="U16" s="156">
        <f t="shared" si="3"/>
        <v>0.20436250324591015</v>
      </c>
      <c r="V16" s="156">
        <f t="shared" si="3"/>
        <v>0.12847058823529411</v>
      </c>
      <c r="W16" s="156">
        <f t="shared" si="3"/>
        <v>0.12825788751714678</v>
      </c>
      <c r="X16" s="156">
        <f t="shared" si="3"/>
        <v>4.4669446098868373E-2</v>
      </c>
      <c r="Y16" s="156">
        <f t="shared" si="3"/>
        <v>-9.5601938128960104E-2</v>
      </c>
      <c r="Z16" s="156">
        <f t="shared" si="3"/>
        <v>-2.2408963585434174E-2</v>
      </c>
      <c r="AA16" s="156">
        <f t="shared" si="3"/>
        <v>1.9741320626276378E-2</v>
      </c>
      <c r="AB16" s="156">
        <f t="shared" si="3"/>
        <v>1.9386106623586429E-2</v>
      </c>
      <c r="AC16" s="156">
        <f t="shared" ref="AC16:AJ16" si="4">AC4/AC12</f>
        <v>-1.6650579150579152E-2</v>
      </c>
      <c r="AD16" s="156">
        <f t="shared" si="4"/>
        <v>0.10937927262783703</v>
      </c>
      <c r="AE16" s="156">
        <f t="shared" si="4"/>
        <v>0.15952503871966958</v>
      </c>
      <c r="AF16" s="156">
        <f t="shared" si="4"/>
        <v>-5.1007396072430501E-3</v>
      </c>
      <c r="AG16" s="156">
        <f t="shared" si="4"/>
        <v>-3.9381854436689935E-2</v>
      </c>
      <c r="AH16" s="156">
        <f t="shared" si="4"/>
        <v>8.8362559781370975E-2</v>
      </c>
      <c r="AI16" s="156">
        <f t="shared" si="4"/>
        <v>5.9929234851835475E-2</v>
      </c>
      <c r="AJ16" s="156">
        <f t="shared" si="4"/>
        <v>0.11108930323846909</v>
      </c>
      <c r="AK16" s="157">
        <f t="shared" si="3"/>
        <v>7.4243078680804209E-2</v>
      </c>
    </row>
    <row r="17" spans="1:50" ht="15.75" customHeight="1" x14ac:dyDescent="0.2">
      <c r="A17" s="124" t="s">
        <v>331</v>
      </c>
      <c r="B17" s="127" t="s">
        <v>233</v>
      </c>
      <c r="C17" s="159">
        <f t="shared" ref="C17:AK17" si="5">C5/C13</f>
        <v>0.12880143112701253</v>
      </c>
      <c r="D17" s="122">
        <f t="shared" si="5"/>
        <v>0.34415584415584416</v>
      </c>
      <c r="E17" s="122">
        <f t="shared" si="5"/>
        <v>0.22939866369710471</v>
      </c>
      <c r="F17" s="122">
        <f t="shared" si="5"/>
        <v>-8.9795918367346947E-2</v>
      </c>
      <c r="G17" s="122">
        <f t="shared" si="5"/>
        <v>4.0322580645161289E-2</v>
      </c>
      <c r="H17" s="122">
        <f t="shared" si="5"/>
        <v>0.10116731517509728</v>
      </c>
      <c r="I17" s="122">
        <f t="shared" si="5"/>
        <v>0.28074245939675174</v>
      </c>
      <c r="J17" s="122">
        <f t="shared" si="5"/>
        <v>0.21601489757914338</v>
      </c>
      <c r="K17" s="122">
        <f t="shared" si="5"/>
        <v>0.22440087145969501</v>
      </c>
      <c r="L17" s="122">
        <f t="shared" si="5"/>
        <v>0.11754684838160136</v>
      </c>
      <c r="M17" s="159">
        <f t="shared" si="5"/>
        <v>0.23006134969325151</v>
      </c>
      <c r="N17" s="122">
        <f t="shared" si="5"/>
        <v>-3.046594982078853E-2</v>
      </c>
      <c r="O17" s="122">
        <f t="shared" si="5"/>
        <v>8.7412587412587402E-3</v>
      </c>
      <c r="P17" s="122">
        <f t="shared" si="5"/>
        <v>-9.8591549295774655E-2</v>
      </c>
      <c r="Q17" s="122">
        <f t="shared" si="5"/>
        <v>6.9387755102040816E-2</v>
      </c>
      <c r="R17" s="122">
        <f t="shared" si="5"/>
        <v>-1.4285714285714285E-2</v>
      </c>
      <c r="S17" s="122">
        <f t="shared" si="5"/>
        <v>-1.5841584158415842E-2</v>
      </c>
      <c r="T17" s="122">
        <f t="shared" si="5"/>
        <v>0.15809523809523812</v>
      </c>
      <c r="U17" s="122">
        <f t="shared" si="5"/>
        <v>0.45067264573991034</v>
      </c>
      <c r="V17" s="122">
        <f t="shared" si="5"/>
        <v>7.8181818181818172E-2</v>
      </c>
      <c r="W17" s="122">
        <f t="shared" si="5"/>
        <v>0.25925925925925924</v>
      </c>
      <c r="X17" s="122">
        <f t="shared" si="5"/>
        <v>-7.2131147540983612E-2</v>
      </c>
      <c r="Y17" s="122">
        <f t="shared" si="5"/>
        <v>1.6200294550810016E-2</v>
      </c>
      <c r="Z17" s="122">
        <f t="shared" si="5"/>
        <v>-3.5523978685612793E-2</v>
      </c>
      <c r="AA17" s="122">
        <f t="shared" si="5"/>
        <v>0.20370370370370369</v>
      </c>
      <c r="AB17" s="122">
        <f t="shared" si="5"/>
        <v>0.21487603305785125</v>
      </c>
      <c r="AC17" s="122">
        <f t="shared" ref="AC17:AJ17" si="6">AC5/AC13</f>
        <v>0.10699588477366255</v>
      </c>
      <c r="AD17" s="122">
        <f t="shared" si="6"/>
        <v>0.10483870967741936</v>
      </c>
      <c r="AE17" s="122">
        <f t="shared" si="6"/>
        <v>9.8790322580645171E-2</v>
      </c>
      <c r="AF17" s="122">
        <f t="shared" si="6"/>
        <v>-0.11882998171846434</v>
      </c>
      <c r="AG17" s="122">
        <f t="shared" si="6"/>
        <v>-2.3856858846918488E-2</v>
      </c>
      <c r="AH17" s="122">
        <f t="shared" si="6"/>
        <v>-4.0421792618629174E-2</v>
      </c>
      <c r="AI17" s="122">
        <f t="shared" si="6"/>
        <v>0.35871743486973945</v>
      </c>
      <c r="AJ17" s="122">
        <f t="shared" si="6"/>
        <v>0.20098846787479405</v>
      </c>
      <c r="AK17" s="129">
        <f t="shared" si="5"/>
        <v>0.10386851520572449</v>
      </c>
    </row>
    <row r="18" spans="1:50" ht="15.75" customHeight="1" x14ac:dyDescent="0.2">
      <c r="A18" s="124" t="s">
        <v>331</v>
      </c>
      <c r="B18" s="127" t="s">
        <v>234</v>
      </c>
      <c r="C18" s="159">
        <f t="shared" ref="C18:AK18" si="7">C6/C14</f>
        <v>2.556237218813906E-2</v>
      </c>
      <c r="D18" s="122">
        <f t="shared" si="7"/>
        <v>0.4249587685541506</v>
      </c>
      <c r="E18" s="122">
        <f t="shared" si="7"/>
        <v>0.15217391304347827</v>
      </c>
      <c r="F18" s="122">
        <f t="shared" si="7"/>
        <v>-1.1448196908986834E-2</v>
      </c>
      <c r="G18" s="122">
        <f t="shared" si="7"/>
        <v>5.0385299347954951E-2</v>
      </c>
      <c r="H18" s="122">
        <f t="shared" si="7"/>
        <v>0.20883777239709445</v>
      </c>
      <c r="I18" s="122">
        <f t="shared" si="7"/>
        <v>5.5211267605633808E-2</v>
      </c>
      <c r="J18" s="122">
        <f t="shared" si="7"/>
        <v>0.14511729405346427</v>
      </c>
      <c r="K18" s="122">
        <f t="shared" si="7"/>
        <v>0.16092544987146529</v>
      </c>
      <c r="L18" s="122">
        <f t="shared" si="7"/>
        <v>0.2218693284936479</v>
      </c>
      <c r="M18" s="159">
        <f t="shared" si="7"/>
        <v>0.31403508771929822</v>
      </c>
      <c r="N18" s="122">
        <f t="shared" si="7"/>
        <v>0.19693877551020408</v>
      </c>
      <c r="O18" s="122">
        <f t="shared" si="7"/>
        <v>3.7037037037037035E-2</v>
      </c>
      <c r="P18" s="122">
        <f t="shared" si="7"/>
        <v>-7.6224129227662793E-2</v>
      </c>
      <c r="Q18" s="122">
        <f t="shared" si="7"/>
        <v>3.6958817317845824E-3</v>
      </c>
      <c r="R18" s="122">
        <f t="shared" si="7"/>
        <v>5.0510783200908065E-2</v>
      </c>
      <c r="S18" s="122">
        <f t="shared" si="7"/>
        <v>0.1593279258400927</v>
      </c>
      <c r="T18" s="122">
        <f t="shared" si="7"/>
        <v>0.49304750869061414</v>
      </c>
      <c r="U18" s="122">
        <f t="shared" si="7"/>
        <v>0.37863534675615212</v>
      </c>
      <c r="V18" s="122">
        <f t="shared" si="7"/>
        <v>0.19491525423728812</v>
      </c>
      <c r="W18" s="122">
        <f t="shared" si="7"/>
        <v>0.29593336599706027</v>
      </c>
      <c r="X18" s="122">
        <f t="shared" si="7"/>
        <v>9.4306823120382438E-2</v>
      </c>
      <c r="Y18" s="122">
        <f t="shared" si="7"/>
        <v>-4.072398190045249E-2</v>
      </c>
      <c r="Z18" s="122">
        <f t="shared" si="7"/>
        <v>-5.0391389432485327E-2</v>
      </c>
      <c r="AA18" s="122">
        <f t="shared" si="7"/>
        <v>0.1299800796812749</v>
      </c>
      <c r="AB18" s="122">
        <f t="shared" si="7"/>
        <v>3.8922155688622749E-2</v>
      </c>
      <c r="AC18" s="122">
        <f t="shared" ref="AC18:AJ18" si="8">AC6/AC14</f>
        <v>1.8238665971860343E-2</v>
      </c>
      <c r="AD18" s="122">
        <f t="shared" si="8"/>
        <v>4.3551088777219429E-2</v>
      </c>
      <c r="AE18" s="122">
        <f t="shared" si="8"/>
        <v>0.14326484018264843</v>
      </c>
      <c r="AF18" s="122">
        <f t="shared" si="8"/>
        <v>6.3063063063063071E-2</v>
      </c>
      <c r="AG18" s="122">
        <f t="shared" si="8"/>
        <v>-6.1951471347444505E-2</v>
      </c>
      <c r="AH18" s="122">
        <f t="shared" si="8"/>
        <v>0.10456176319835982</v>
      </c>
      <c r="AI18" s="122">
        <f t="shared" si="8"/>
        <v>4.6104195481788842E-4</v>
      </c>
      <c r="AJ18" s="122">
        <f t="shared" si="8"/>
        <v>0.15512112197195069</v>
      </c>
      <c r="AK18" s="129">
        <f t="shared" si="7"/>
        <v>0.11906637181545546</v>
      </c>
    </row>
    <row r="19" spans="1:50" ht="15.75" customHeight="1" x14ac:dyDescent="0.2">
      <c r="A19" s="147" t="s">
        <v>331</v>
      </c>
      <c r="B19" s="148" t="s">
        <v>25</v>
      </c>
      <c r="C19" s="160">
        <f t="shared" ref="C19:AK19" si="9">C7/C15</f>
        <v>6.1089550093431082E-2</v>
      </c>
      <c r="D19" s="161">
        <f t="shared" si="9"/>
        <v>0.40836621941594314</v>
      </c>
      <c r="E19" s="161">
        <f t="shared" si="9"/>
        <v>0.22004182081389739</v>
      </c>
      <c r="F19" s="161">
        <f t="shared" si="9"/>
        <v>8.5298544907175117E-3</v>
      </c>
      <c r="G19" s="161">
        <f t="shared" si="9"/>
        <v>2.4797570850202431E-2</v>
      </c>
      <c r="H19" s="161">
        <f t="shared" si="9"/>
        <v>8.6104006820119358E-2</v>
      </c>
      <c r="I19" s="161">
        <f t="shared" si="9"/>
        <v>0.1045325305234989</v>
      </c>
      <c r="J19" s="161">
        <f t="shared" si="9"/>
        <v>0.16229153798641135</v>
      </c>
      <c r="K19" s="161">
        <f t="shared" si="9"/>
        <v>0.26078250154035737</v>
      </c>
      <c r="L19" s="161">
        <f t="shared" si="9"/>
        <v>0.14285714285714288</v>
      </c>
      <c r="M19" s="160">
        <f t="shared" si="9"/>
        <v>0.2184769038701623</v>
      </c>
      <c r="N19" s="161">
        <f t="shared" si="9"/>
        <v>3.8540747278611363E-2</v>
      </c>
      <c r="O19" s="161">
        <f t="shared" si="9"/>
        <v>-6.297085998578536E-2</v>
      </c>
      <c r="P19" s="161">
        <f t="shared" si="9"/>
        <v>-0.11094869171173803</v>
      </c>
      <c r="Q19" s="161">
        <f t="shared" si="9"/>
        <v>-5.5401662049861505E-3</v>
      </c>
      <c r="R19" s="161">
        <f t="shared" si="9"/>
        <v>2.5252525252525252E-2</v>
      </c>
      <c r="S19" s="161">
        <f t="shared" si="9"/>
        <v>0.12522867121237322</v>
      </c>
      <c r="T19" s="161">
        <f t="shared" si="9"/>
        <v>0.27245608220086176</v>
      </c>
      <c r="U19" s="161">
        <f t="shared" si="9"/>
        <v>0.27362366474938371</v>
      </c>
      <c r="V19" s="161">
        <f t="shared" si="9"/>
        <v>0.14309210526315788</v>
      </c>
      <c r="W19" s="161">
        <f t="shared" si="9"/>
        <v>0.18707433705260107</v>
      </c>
      <c r="X19" s="161">
        <f t="shared" si="9"/>
        <v>5.0075490689481625E-2</v>
      </c>
      <c r="Y19" s="161">
        <f t="shared" si="9"/>
        <v>-7.0906087777253407E-2</v>
      </c>
      <c r="Z19" s="161">
        <f t="shared" si="9"/>
        <v>-3.1780583369612536E-2</v>
      </c>
      <c r="AA19" s="161">
        <f t="shared" si="9"/>
        <v>6.6913967755742612E-2</v>
      </c>
      <c r="AB19" s="161">
        <f t="shared" si="9"/>
        <v>3.8997214484679667E-2</v>
      </c>
      <c r="AC19" s="161">
        <f t="shared" ref="AC19:AJ19" si="10">AC7/AC15</f>
        <v>2.7485112230874941E-3</v>
      </c>
      <c r="AD19" s="161">
        <f t="shared" si="10"/>
        <v>8.9165545087483186E-2</v>
      </c>
      <c r="AE19" s="161">
        <f t="shared" si="10"/>
        <v>0.14995099640640314</v>
      </c>
      <c r="AF19" s="161">
        <f t="shared" si="10"/>
        <v>5.3501180173092062E-3</v>
      </c>
      <c r="AG19" s="161">
        <f t="shared" si="10"/>
        <v>-4.4947303161810288E-2</v>
      </c>
      <c r="AH19" s="161">
        <f t="shared" si="10"/>
        <v>8.2332513384459557E-2</v>
      </c>
      <c r="AI19" s="161">
        <f t="shared" si="10"/>
        <v>6.2726008344923506E-2</v>
      </c>
      <c r="AJ19" s="161">
        <f t="shared" si="10"/>
        <v>0.13072625698324022</v>
      </c>
      <c r="AK19" s="130">
        <f t="shared" si="9"/>
        <v>8.9583736348768081E-2</v>
      </c>
    </row>
    <row r="20" spans="1:50" ht="15.75" customHeight="1" x14ac:dyDescent="0.25">
      <c r="A20" s="74" t="s">
        <v>16</v>
      </c>
    </row>
    <row r="21" spans="1:50" ht="15.75" customHeight="1" x14ac:dyDescent="0.25">
      <c r="A21" s="68" t="s">
        <v>0</v>
      </c>
    </row>
    <row r="22" spans="1:50" ht="15.75" customHeight="1" x14ac:dyDescent="0.25"/>
    <row r="23" spans="1:50" ht="15.75" customHeight="1" x14ac:dyDescent="0.25"/>
    <row r="29" spans="1:50" s="71" customFormat="1" ht="15.75" hidden="1" customHeight="1" x14ac:dyDescent="0.25">
      <c r="B29" s="67"/>
      <c r="C29" s="67"/>
      <c r="D29" s="67"/>
      <c r="E29" s="67"/>
      <c r="F29" s="67"/>
      <c r="G29" s="67"/>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row>
    <row r="30" spans="1:50" s="71" customFormat="1" ht="15.75" hidden="1" customHeight="1" x14ac:dyDescent="0.25">
      <c r="B30" s="67"/>
      <c r="C30" s="67"/>
      <c r="D30" s="67"/>
      <c r="E30" s="67"/>
      <c r="F30" s="67"/>
      <c r="G30" s="67"/>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row>
    <row r="31" spans="1:50" s="71" customFormat="1" ht="15.75" hidden="1" customHeight="1" x14ac:dyDescent="0.25">
      <c r="B31" s="67"/>
      <c r="C31" s="67"/>
      <c r="D31" s="67"/>
      <c r="E31" s="67"/>
      <c r="F31" s="67"/>
      <c r="G31" s="67"/>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row>
    <row r="32" spans="1:50" s="71" customFormat="1" ht="15.75" hidden="1" customHeight="1" x14ac:dyDescent="0.25">
      <c r="B32" s="67"/>
      <c r="C32" s="67"/>
      <c r="D32" s="67"/>
      <c r="E32" s="67"/>
      <c r="F32" s="67"/>
      <c r="G32" s="67"/>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row>
    <row r="33" spans="2:50" s="71" customFormat="1" ht="15.75" hidden="1" customHeight="1" x14ac:dyDescent="0.25">
      <c r="B33" s="67"/>
      <c r="C33" s="67"/>
      <c r="D33" s="67"/>
      <c r="E33" s="67"/>
      <c r="F33" s="67"/>
      <c r="G33" s="67"/>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row>
    <row r="34" spans="2:50" s="71" customFormat="1" ht="15.75" hidden="1" customHeight="1" x14ac:dyDescent="0.25">
      <c r="B34" s="67"/>
      <c r="C34" s="67"/>
      <c r="D34" s="67"/>
      <c r="E34" s="67"/>
      <c r="F34" s="67"/>
      <c r="G34" s="67"/>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row>
    <row r="35" spans="2:50" s="71" customFormat="1" ht="15.75" hidden="1" customHeight="1" x14ac:dyDescent="0.25">
      <c r="B35" s="67"/>
      <c r="C35" s="67"/>
      <c r="D35" s="67"/>
      <c r="E35" s="67"/>
      <c r="F35" s="67"/>
      <c r="G35" s="67"/>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row>
    <row r="36" spans="2:50" s="71" customFormat="1" ht="15.75" hidden="1" customHeight="1" x14ac:dyDescent="0.25">
      <c r="B36" s="67"/>
      <c r="C36" s="67"/>
      <c r="D36" s="67"/>
      <c r="E36" s="67"/>
      <c r="F36" s="67"/>
      <c r="G36" s="67"/>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row>
    <row r="37" spans="2:50" s="71" customFormat="1" ht="15.75" hidden="1" customHeight="1" x14ac:dyDescent="0.25">
      <c r="B37" s="67"/>
      <c r="C37" s="67"/>
      <c r="D37" s="67"/>
      <c r="E37" s="67"/>
      <c r="F37" s="67"/>
      <c r="G37" s="67"/>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row>
    <row r="38" spans="2:50" s="71" customFormat="1" ht="15.75" hidden="1" customHeight="1" x14ac:dyDescent="0.25">
      <c r="B38" s="67"/>
      <c r="C38" s="67"/>
      <c r="D38" s="67"/>
      <c r="E38" s="67"/>
      <c r="F38" s="67"/>
      <c r="G38" s="67"/>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row>
    <row r="39" spans="2:50" s="71" customFormat="1" ht="15.75" hidden="1" customHeight="1" x14ac:dyDescent="0.25">
      <c r="B39" s="67"/>
      <c r="C39" s="67"/>
      <c r="D39" s="67"/>
      <c r="E39" s="67"/>
      <c r="F39" s="67"/>
      <c r="G39" s="67"/>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row>
    <row r="40" spans="2:50" s="71" customFormat="1" ht="15.75" hidden="1" customHeight="1" x14ac:dyDescent="0.25">
      <c r="B40" s="67"/>
      <c r="C40" s="67"/>
      <c r="D40" s="67"/>
      <c r="E40" s="67"/>
      <c r="F40" s="67"/>
      <c r="G40" s="67"/>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row>
    <row r="41" spans="2:50" s="71" customFormat="1" ht="15.75" hidden="1" customHeight="1" x14ac:dyDescent="0.25">
      <c r="B41" s="67"/>
      <c r="C41" s="67"/>
      <c r="D41" s="67"/>
      <c r="E41" s="67"/>
      <c r="F41" s="67"/>
      <c r="G41" s="67"/>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row>
    <row r="42" spans="2:50" s="71" customFormat="1" ht="15.75" hidden="1" customHeight="1" x14ac:dyDescent="0.25">
      <c r="B42" s="67"/>
      <c r="C42" s="67"/>
      <c r="D42" s="67"/>
      <c r="E42" s="67"/>
      <c r="F42" s="67"/>
      <c r="G42" s="67"/>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row>
    <row r="43" spans="2:50" s="71" customFormat="1" ht="15.75" hidden="1" customHeight="1" x14ac:dyDescent="0.25">
      <c r="B43" s="67"/>
      <c r="C43" s="67"/>
      <c r="D43" s="67"/>
      <c r="E43" s="67"/>
      <c r="F43" s="67"/>
      <c r="G43" s="67"/>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row>
    <row r="44" spans="2:50" s="71" customFormat="1" ht="15.75" hidden="1" customHeight="1" x14ac:dyDescent="0.25">
      <c r="B44" s="67"/>
      <c r="C44" s="67"/>
      <c r="D44" s="67"/>
      <c r="E44" s="67"/>
      <c r="F44" s="67"/>
      <c r="G44" s="67"/>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row>
    <row r="45" spans="2:50" s="71" customFormat="1" ht="15.75" hidden="1" customHeight="1" x14ac:dyDescent="0.25">
      <c r="B45" s="67"/>
      <c r="C45" s="67"/>
      <c r="D45" s="67"/>
      <c r="E45" s="67"/>
      <c r="F45" s="67"/>
      <c r="G45" s="67"/>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row>
    <row r="46" spans="2:50" s="71" customFormat="1" ht="15.75" hidden="1" customHeight="1" x14ac:dyDescent="0.25">
      <c r="B46" s="67"/>
      <c r="C46" s="67"/>
      <c r="D46" s="67"/>
      <c r="E46" s="67"/>
      <c r="F46" s="67"/>
      <c r="G46" s="67"/>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row>
    <row r="47" spans="2:50" s="71" customFormat="1" ht="15.75" hidden="1" customHeight="1" x14ac:dyDescent="0.25">
      <c r="B47" s="67"/>
      <c r="C47" s="67"/>
      <c r="D47" s="67"/>
      <c r="E47" s="67"/>
      <c r="F47" s="67"/>
      <c r="G47" s="67"/>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row>
    <row r="48" spans="2:50" s="71" customFormat="1" ht="15.75" hidden="1" customHeight="1" x14ac:dyDescent="0.25">
      <c r="B48" s="67"/>
      <c r="C48" s="67"/>
      <c r="D48" s="67"/>
      <c r="E48" s="67"/>
      <c r="F48" s="67"/>
      <c r="G48" s="67"/>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row>
    <row r="49" spans="2:50" s="71" customFormat="1" ht="15.75" hidden="1" customHeight="1" x14ac:dyDescent="0.25">
      <c r="B49" s="67"/>
      <c r="C49" s="67"/>
      <c r="D49" s="67"/>
      <c r="E49" s="67"/>
      <c r="F49" s="67"/>
      <c r="G49" s="67"/>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row>
    <row r="50" spans="2:50" s="71" customFormat="1" ht="15.75" hidden="1" customHeight="1" x14ac:dyDescent="0.25">
      <c r="B50" s="67"/>
      <c r="C50" s="67"/>
      <c r="D50" s="67"/>
      <c r="E50" s="67"/>
      <c r="F50" s="67"/>
      <c r="G50" s="67"/>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row>
    <row r="51" spans="2:50" s="71" customFormat="1" ht="15.75" hidden="1" customHeight="1" x14ac:dyDescent="0.25">
      <c r="B51" s="67"/>
      <c r="C51" s="67"/>
      <c r="D51" s="67"/>
      <c r="E51" s="67"/>
      <c r="F51" s="67"/>
      <c r="G51" s="67"/>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row>
    <row r="52" spans="2:50" s="71" customFormat="1" ht="15.75" hidden="1" customHeight="1" x14ac:dyDescent="0.25">
      <c r="B52" s="67"/>
      <c r="C52" s="67"/>
      <c r="D52" s="67"/>
      <c r="E52" s="67"/>
      <c r="F52" s="67"/>
      <c r="G52" s="67"/>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c r="AT52" s="69"/>
      <c r="AU52" s="69"/>
      <c r="AV52" s="69"/>
      <c r="AW52" s="69"/>
      <c r="AX52" s="69"/>
    </row>
    <row r="53" spans="2:50" s="71" customFormat="1" ht="15.75" hidden="1" customHeight="1" x14ac:dyDescent="0.25">
      <c r="B53" s="67"/>
      <c r="C53" s="67"/>
      <c r="D53" s="67"/>
      <c r="E53" s="67"/>
      <c r="F53" s="67"/>
      <c r="G53" s="67"/>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row>
    <row r="54" spans="2:50" s="71" customFormat="1" ht="15.75" hidden="1" customHeight="1" x14ac:dyDescent="0.25">
      <c r="B54" s="67"/>
      <c r="C54" s="67"/>
      <c r="D54" s="67"/>
      <c r="E54" s="67"/>
      <c r="F54" s="67"/>
      <c r="G54" s="67"/>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row>
    <row r="55" spans="2:50" s="71" customFormat="1" ht="15.75" hidden="1" customHeight="1" x14ac:dyDescent="0.25">
      <c r="B55" s="67"/>
      <c r="C55" s="67"/>
      <c r="D55" s="67"/>
      <c r="E55" s="67"/>
      <c r="F55" s="67"/>
      <c r="G55" s="67"/>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row>
    <row r="56" spans="2:50" s="71" customFormat="1" ht="15.75" hidden="1" customHeight="1" x14ac:dyDescent="0.25">
      <c r="B56" s="67"/>
      <c r="C56" s="67"/>
      <c r="D56" s="67"/>
      <c r="E56" s="67"/>
      <c r="F56" s="67"/>
      <c r="G56" s="67"/>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row>
    <row r="57" spans="2:50" s="71" customFormat="1" ht="15.75" hidden="1" customHeight="1" x14ac:dyDescent="0.25">
      <c r="B57" s="67"/>
      <c r="C57" s="67"/>
      <c r="D57" s="67"/>
      <c r="E57" s="67"/>
      <c r="F57" s="67"/>
      <c r="G57" s="67"/>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row>
    <row r="58" spans="2:50" s="71" customFormat="1" ht="15.75" hidden="1" customHeight="1" x14ac:dyDescent="0.25">
      <c r="B58" s="67"/>
      <c r="C58" s="67"/>
      <c r="D58" s="67"/>
      <c r="E58" s="67"/>
      <c r="F58" s="67"/>
      <c r="G58" s="67"/>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row>
    <row r="59" spans="2:50" s="71" customFormat="1" ht="15.75" hidden="1" customHeight="1" x14ac:dyDescent="0.25">
      <c r="B59" s="67"/>
      <c r="C59" s="67"/>
      <c r="D59" s="67"/>
      <c r="E59" s="67"/>
      <c r="F59" s="67"/>
      <c r="G59" s="67"/>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row>
    <row r="60" spans="2:50" s="71" customFormat="1" ht="15.75" hidden="1" customHeight="1" x14ac:dyDescent="0.25">
      <c r="B60" s="67"/>
      <c r="C60" s="67"/>
      <c r="D60" s="67"/>
      <c r="E60" s="67"/>
      <c r="F60" s="67"/>
      <c r="G60" s="67"/>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row>
    <row r="61" spans="2:50" s="71" customFormat="1" ht="15.75" hidden="1" customHeight="1" x14ac:dyDescent="0.25">
      <c r="B61" s="67"/>
      <c r="C61" s="67"/>
      <c r="D61" s="67"/>
      <c r="E61" s="67"/>
      <c r="F61" s="67"/>
      <c r="G61" s="67"/>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row>
    <row r="62" spans="2:50" s="71" customFormat="1" ht="15.75" hidden="1" customHeight="1" x14ac:dyDescent="0.25">
      <c r="B62" s="67"/>
      <c r="C62" s="67"/>
      <c r="D62" s="67"/>
      <c r="E62" s="67"/>
      <c r="F62" s="67"/>
      <c r="G62" s="67"/>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row>
    <row r="63" spans="2:50" s="71" customFormat="1" ht="15.75" hidden="1" customHeight="1" x14ac:dyDescent="0.25">
      <c r="B63" s="67"/>
      <c r="C63" s="67"/>
      <c r="D63" s="67"/>
      <c r="E63" s="67"/>
      <c r="F63" s="67"/>
      <c r="G63" s="67"/>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row>
    <row r="64" spans="2:50" s="71" customFormat="1" ht="15.75" hidden="1" customHeight="1" x14ac:dyDescent="0.25">
      <c r="B64" s="67"/>
      <c r="C64" s="67"/>
      <c r="D64" s="67"/>
      <c r="E64" s="67"/>
      <c r="F64" s="67"/>
      <c r="G64" s="67"/>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row>
    <row r="65" spans="2:50" s="71" customFormat="1" ht="15.75" hidden="1" customHeight="1" x14ac:dyDescent="0.25">
      <c r="B65" s="67"/>
      <c r="C65" s="67"/>
      <c r="D65" s="67"/>
      <c r="E65" s="67"/>
      <c r="F65" s="67"/>
      <c r="G65" s="67"/>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row>
    <row r="66" spans="2:50" s="71" customFormat="1" ht="15.75" hidden="1" customHeight="1" x14ac:dyDescent="0.25">
      <c r="B66" s="67"/>
      <c r="C66" s="67"/>
      <c r="D66" s="67"/>
      <c r="E66" s="67"/>
      <c r="F66" s="67"/>
      <c r="G66" s="67"/>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9"/>
      <c r="AV66" s="69"/>
      <c r="AW66" s="69"/>
      <c r="AX66" s="69"/>
    </row>
    <row r="67" spans="2:50" s="71" customFormat="1" ht="15.75" hidden="1" customHeight="1" x14ac:dyDescent="0.25">
      <c r="B67" s="67"/>
      <c r="C67" s="67"/>
      <c r="D67" s="67"/>
      <c r="E67" s="67"/>
      <c r="F67" s="67"/>
      <c r="G67" s="67"/>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row>
    <row r="68" spans="2:50" s="71" customFormat="1" ht="15.75" hidden="1" customHeight="1" x14ac:dyDescent="0.25">
      <c r="B68" s="67"/>
      <c r="C68" s="67"/>
      <c r="D68" s="67"/>
      <c r="E68" s="67"/>
      <c r="F68" s="67"/>
      <c r="G68" s="67"/>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row>
    <row r="69" spans="2:50" s="71" customFormat="1" ht="15.75" hidden="1" customHeight="1" x14ac:dyDescent="0.25">
      <c r="B69" s="67"/>
      <c r="C69" s="67"/>
      <c r="D69" s="67"/>
      <c r="E69" s="67"/>
      <c r="F69" s="67"/>
      <c r="G69" s="67"/>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row>
    <row r="70" spans="2:50" s="71" customFormat="1" ht="15.75" hidden="1" customHeight="1" x14ac:dyDescent="0.25">
      <c r="B70" s="67"/>
      <c r="C70" s="67"/>
      <c r="D70" s="67"/>
      <c r="E70" s="67"/>
      <c r="F70" s="67"/>
      <c r="G70" s="67"/>
      <c r="H70" s="69"/>
      <c r="I70" s="69"/>
      <c r="J70" s="69"/>
      <c r="K70" s="69"/>
      <c r="L70" s="69"/>
      <c r="M70" s="69"/>
      <c r="N70" s="69"/>
      <c r="O70" s="69"/>
      <c r="P70" s="69"/>
      <c r="Q70" s="69"/>
      <c r="R70" s="69"/>
      <c r="S70" s="69"/>
      <c r="T70" s="69"/>
      <c r="U70" s="69"/>
      <c r="V70" s="69"/>
      <c r="W70" s="69"/>
      <c r="X70" s="69"/>
      <c r="Y70" s="69"/>
      <c r="Z70" s="69"/>
      <c r="AA70" s="69"/>
      <c r="AB70" s="69"/>
      <c r="AC70" s="69"/>
      <c r="AD70" s="69"/>
      <c r="AE70" s="69"/>
      <c r="AF70" s="69"/>
      <c r="AG70" s="69"/>
      <c r="AH70" s="69"/>
      <c r="AI70" s="69"/>
      <c r="AJ70" s="69"/>
      <c r="AK70" s="69"/>
      <c r="AL70" s="69"/>
      <c r="AM70" s="69"/>
      <c r="AN70" s="69"/>
      <c r="AO70" s="69"/>
      <c r="AP70" s="69"/>
      <c r="AQ70" s="69"/>
      <c r="AR70" s="69"/>
      <c r="AS70" s="69"/>
      <c r="AT70" s="69"/>
      <c r="AU70" s="69"/>
      <c r="AV70" s="69"/>
      <c r="AW70" s="69"/>
      <c r="AX70" s="69"/>
    </row>
    <row r="71" spans="2:50" s="71" customFormat="1" ht="15.75" hidden="1" customHeight="1" x14ac:dyDescent="0.25">
      <c r="B71" s="67"/>
      <c r="C71" s="67"/>
      <c r="D71" s="67"/>
      <c r="E71" s="67"/>
      <c r="F71" s="67"/>
      <c r="G71" s="67"/>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69"/>
      <c r="AJ71" s="69"/>
      <c r="AK71" s="69"/>
      <c r="AL71" s="69"/>
      <c r="AM71" s="69"/>
      <c r="AN71" s="69"/>
      <c r="AO71" s="69"/>
      <c r="AP71" s="69"/>
      <c r="AQ71" s="69"/>
      <c r="AR71" s="69"/>
      <c r="AS71" s="69"/>
      <c r="AT71" s="69"/>
      <c r="AU71" s="69"/>
      <c r="AV71" s="69"/>
      <c r="AW71" s="69"/>
      <c r="AX71" s="69"/>
    </row>
    <row r="72" spans="2:50" s="71" customFormat="1" ht="15.75" hidden="1" customHeight="1" x14ac:dyDescent="0.25">
      <c r="B72" s="67"/>
      <c r="C72" s="67"/>
      <c r="D72" s="67"/>
      <c r="E72" s="67"/>
      <c r="F72" s="67"/>
      <c r="G72" s="67"/>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row>
    <row r="73" spans="2:50" s="71" customFormat="1" ht="15.75" hidden="1" customHeight="1" x14ac:dyDescent="0.25">
      <c r="B73" s="67"/>
      <c r="C73" s="67"/>
      <c r="D73" s="67"/>
      <c r="E73" s="67"/>
      <c r="F73" s="67"/>
      <c r="G73" s="67"/>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69"/>
      <c r="AT73" s="69"/>
      <c r="AU73" s="69"/>
      <c r="AV73" s="69"/>
      <c r="AW73" s="69"/>
      <c r="AX73" s="69"/>
    </row>
    <row r="74" spans="2:50" s="71" customFormat="1" ht="15.75" hidden="1" customHeight="1" x14ac:dyDescent="0.25">
      <c r="B74" s="67"/>
      <c r="C74" s="67"/>
      <c r="D74" s="67"/>
      <c r="E74" s="67"/>
      <c r="F74" s="67"/>
      <c r="G74" s="67"/>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row>
    <row r="75" spans="2:50" s="71" customFormat="1" ht="15.75" hidden="1" customHeight="1" x14ac:dyDescent="0.25">
      <c r="B75" s="67"/>
      <c r="C75" s="67"/>
      <c r="D75" s="67"/>
      <c r="E75" s="67"/>
      <c r="F75" s="67"/>
      <c r="G75" s="67"/>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row>
    <row r="76" spans="2:50" s="71" customFormat="1" ht="15.75" hidden="1" customHeight="1" x14ac:dyDescent="0.25">
      <c r="B76" s="67"/>
      <c r="C76" s="67"/>
      <c r="D76" s="67"/>
      <c r="E76" s="67"/>
      <c r="F76" s="67"/>
      <c r="G76" s="67"/>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row>
    <row r="77" spans="2:50" s="71" customFormat="1" ht="15.75" hidden="1" customHeight="1" x14ac:dyDescent="0.25">
      <c r="B77" s="67"/>
      <c r="C77" s="67"/>
      <c r="D77" s="67"/>
      <c r="E77" s="67"/>
      <c r="F77" s="67"/>
      <c r="G77" s="67"/>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c r="AU77" s="69"/>
      <c r="AV77" s="69"/>
      <c r="AW77" s="69"/>
      <c r="AX77" s="69"/>
    </row>
    <row r="78" spans="2:50" s="71" customFormat="1" ht="15.75" hidden="1" customHeight="1" x14ac:dyDescent="0.25">
      <c r="B78" s="67"/>
      <c r="C78" s="67"/>
      <c r="D78" s="67"/>
      <c r="E78" s="67"/>
      <c r="F78" s="67"/>
      <c r="G78" s="67"/>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row>
    <row r="79" spans="2:50" s="71" customFormat="1" ht="15.75" hidden="1" customHeight="1" x14ac:dyDescent="0.25">
      <c r="B79" s="67"/>
      <c r="C79" s="67"/>
      <c r="D79" s="67"/>
      <c r="E79" s="67"/>
      <c r="F79" s="67"/>
      <c r="G79" s="67"/>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row>
    <row r="80" spans="2:50" s="71" customFormat="1" ht="15.75" hidden="1" customHeight="1" x14ac:dyDescent="0.25">
      <c r="B80" s="67"/>
      <c r="C80" s="67"/>
      <c r="D80" s="67"/>
      <c r="E80" s="67"/>
      <c r="F80" s="67"/>
      <c r="G80" s="67"/>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row>
    <row r="81" spans="2:50" s="71" customFormat="1" ht="15.75" hidden="1" customHeight="1" x14ac:dyDescent="0.25">
      <c r="B81" s="67"/>
      <c r="C81" s="67"/>
      <c r="D81" s="67"/>
      <c r="E81" s="67"/>
      <c r="F81" s="67"/>
      <c r="G81" s="67"/>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c r="AJ81" s="69"/>
      <c r="AK81" s="69"/>
      <c r="AL81" s="69"/>
      <c r="AM81" s="69"/>
      <c r="AN81" s="69"/>
      <c r="AO81" s="69"/>
      <c r="AP81" s="69"/>
      <c r="AQ81" s="69"/>
      <c r="AR81" s="69"/>
      <c r="AS81" s="69"/>
      <c r="AT81" s="69"/>
      <c r="AU81" s="69"/>
      <c r="AV81" s="69"/>
      <c r="AW81" s="69"/>
      <c r="AX81" s="69"/>
    </row>
    <row r="82" spans="2:50" s="71" customFormat="1" ht="15.75" hidden="1" customHeight="1" x14ac:dyDescent="0.25">
      <c r="B82" s="67"/>
      <c r="C82" s="67"/>
      <c r="D82" s="67"/>
      <c r="E82" s="67"/>
      <c r="F82" s="67"/>
      <c r="G82" s="67"/>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row>
    <row r="83" spans="2:50" s="71" customFormat="1" ht="15.75" hidden="1" customHeight="1" x14ac:dyDescent="0.25">
      <c r="B83" s="67"/>
      <c r="C83" s="67"/>
      <c r="D83" s="67"/>
      <c r="E83" s="67"/>
      <c r="F83" s="67"/>
      <c r="G83" s="67"/>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row>
    <row r="84" spans="2:50" s="71" customFormat="1" ht="15.75" hidden="1" customHeight="1" x14ac:dyDescent="0.25">
      <c r="B84" s="67"/>
      <c r="C84" s="67"/>
      <c r="D84" s="67"/>
      <c r="E84" s="67"/>
      <c r="F84" s="67"/>
      <c r="G84" s="67"/>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c r="AM84" s="69"/>
      <c r="AN84" s="69"/>
      <c r="AO84" s="69"/>
      <c r="AP84" s="69"/>
      <c r="AQ84" s="69"/>
      <c r="AR84" s="69"/>
      <c r="AS84" s="69"/>
      <c r="AT84" s="69"/>
      <c r="AU84" s="69"/>
      <c r="AV84" s="69"/>
      <c r="AW84" s="69"/>
      <c r="AX84" s="69"/>
    </row>
    <row r="85" spans="2:50" s="71" customFormat="1" ht="15.75" hidden="1" customHeight="1" x14ac:dyDescent="0.25">
      <c r="B85" s="67"/>
      <c r="C85" s="67"/>
      <c r="D85" s="67"/>
      <c r="E85" s="67"/>
      <c r="F85" s="67"/>
      <c r="G85" s="67"/>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69"/>
      <c r="AW85" s="69"/>
      <c r="AX85" s="69"/>
    </row>
    <row r="86" spans="2:50" s="71" customFormat="1" ht="15.75" hidden="1" customHeight="1" x14ac:dyDescent="0.25">
      <c r="B86" s="67"/>
      <c r="C86" s="67"/>
      <c r="D86" s="67"/>
      <c r="E86" s="67"/>
      <c r="F86" s="67"/>
      <c r="G86" s="67"/>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row>
    <row r="87" spans="2:50" s="71" customFormat="1" ht="15.75" hidden="1" customHeight="1" x14ac:dyDescent="0.25">
      <c r="B87" s="67"/>
      <c r="C87" s="67"/>
      <c r="D87" s="67"/>
      <c r="E87" s="67"/>
      <c r="F87" s="67"/>
      <c r="G87" s="67"/>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row>
    <row r="88" spans="2:50" s="71" customFormat="1" ht="15.75" hidden="1" customHeight="1" x14ac:dyDescent="0.25">
      <c r="B88" s="67"/>
      <c r="C88" s="67"/>
      <c r="D88" s="67"/>
      <c r="E88" s="67"/>
      <c r="F88" s="67"/>
      <c r="G88" s="67"/>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row>
    <row r="89" spans="2:50" s="71" customFormat="1" ht="15.75" hidden="1" customHeight="1" x14ac:dyDescent="0.25">
      <c r="B89" s="67"/>
      <c r="C89" s="67"/>
      <c r="D89" s="67"/>
      <c r="E89" s="67"/>
      <c r="F89" s="67"/>
      <c r="G89" s="67"/>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69"/>
      <c r="AW89" s="69"/>
      <c r="AX89" s="69"/>
    </row>
    <row r="90" spans="2:50" s="71" customFormat="1" ht="15.75" hidden="1" customHeight="1" x14ac:dyDescent="0.25">
      <c r="B90" s="67"/>
      <c r="C90" s="67"/>
      <c r="D90" s="67"/>
      <c r="E90" s="67"/>
      <c r="F90" s="67"/>
      <c r="G90" s="67"/>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69"/>
      <c r="AW90" s="69"/>
      <c r="AX90" s="69"/>
    </row>
    <row r="91" spans="2:50" s="71" customFormat="1" ht="15.75" hidden="1" customHeight="1" x14ac:dyDescent="0.25">
      <c r="B91" s="67"/>
      <c r="C91" s="67"/>
      <c r="D91" s="67"/>
      <c r="E91" s="67"/>
      <c r="F91" s="67"/>
      <c r="G91" s="67"/>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row>
    <row r="92" spans="2:50" s="71" customFormat="1" ht="15.75" hidden="1" customHeight="1" x14ac:dyDescent="0.25">
      <c r="B92" s="67"/>
      <c r="C92" s="67"/>
      <c r="D92" s="67"/>
      <c r="E92" s="67"/>
      <c r="F92" s="67"/>
      <c r="G92" s="67"/>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row>
    <row r="93" spans="2:50" s="71" customFormat="1" ht="15.75" hidden="1" customHeight="1" x14ac:dyDescent="0.25">
      <c r="B93" s="67"/>
      <c r="C93" s="67"/>
      <c r="D93" s="67"/>
      <c r="E93" s="67"/>
      <c r="F93" s="67"/>
      <c r="G93" s="67"/>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row>
    <row r="94" spans="2:50" s="71" customFormat="1" ht="15.75" hidden="1" customHeight="1" x14ac:dyDescent="0.25">
      <c r="B94" s="67"/>
      <c r="C94" s="67"/>
      <c r="D94" s="67"/>
      <c r="E94" s="67"/>
      <c r="F94" s="67"/>
      <c r="G94" s="67"/>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row>
    <row r="95" spans="2:50" s="71" customFormat="1" ht="15.75" hidden="1" customHeight="1" x14ac:dyDescent="0.25">
      <c r="B95" s="67"/>
      <c r="C95" s="67"/>
      <c r="D95" s="67"/>
      <c r="E95" s="67"/>
      <c r="F95" s="67"/>
      <c r="G95" s="67"/>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row>
    <row r="96" spans="2:50" s="71" customFormat="1" ht="15.75" hidden="1" customHeight="1" x14ac:dyDescent="0.25">
      <c r="B96" s="67"/>
      <c r="C96" s="67"/>
      <c r="D96" s="67"/>
      <c r="E96" s="67"/>
      <c r="F96" s="67"/>
      <c r="G96" s="67"/>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row>
    <row r="97" spans="2:50" s="71" customFormat="1" ht="15.75" hidden="1" customHeight="1" x14ac:dyDescent="0.25">
      <c r="B97" s="67"/>
      <c r="C97" s="67"/>
      <c r="D97" s="67"/>
      <c r="E97" s="67"/>
      <c r="F97" s="67"/>
      <c r="G97" s="67"/>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row>
    <row r="98" spans="2:50" s="71" customFormat="1" ht="15.75" hidden="1" customHeight="1" x14ac:dyDescent="0.25">
      <c r="B98" s="67"/>
      <c r="C98" s="67"/>
      <c r="D98" s="67"/>
      <c r="E98" s="67"/>
      <c r="F98" s="67"/>
      <c r="G98" s="67"/>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row>
    <row r="99" spans="2:50" s="71" customFormat="1" ht="15.75" hidden="1" customHeight="1" x14ac:dyDescent="0.25">
      <c r="B99" s="67"/>
      <c r="C99" s="67"/>
      <c r="D99" s="67"/>
      <c r="E99" s="67"/>
      <c r="F99" s="67"/>
      <c r="G99" s="67"/>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row>
    <row r="100" spans="2:50" s="71" customFormat="1" ht="15.75" hidden="1" customHeight="1" x14ac:dyDescent="0.25">
      <c r="B100" s="67"/>
      <c r="C100" s="67"/>
      <c r="D100" s="67"/>
      <c r="E100" s="67"/>
      <c r="F100" s="67"/>
      <c r="G100" s="67"/>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row>
    <row r="101" spans="2:50" s="71" customFormat="1" ht="15.75" hidden="1" customHeight="1" x14ac:dyDescent="0.25">
      <c r="B101" s="67"/>
      <c r="C101" s="67"/>
      <c r="D101" s="67"/>
      <c r="E101" s="67"/>
      <c r="F101" s="67"/>
      <c r="G101" s="67"/>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row>
    <row r="102" spans="2:50" s="71" customFormat="1" ht="15.75" hidden="1" customHeight="1" x14ac:dyDescent="0.25">
      <c r="B102" s="67"/>
      <c r="C102" s="67"/>
      <c r="D102" s="67"/>
      <c r="E102" s="67"/>
      <c r="F102" s="67"/>
      <c r="G102" s="67"/>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row>
    <row r="103" spans="2:50" s="71" customFormat="1" ht="15.75" hidden="1" customHeight="1" x14ac:dyDescent="0.25">
      <c r="B103" s="67"/>
      <c r="C103" s="67"/>
      <c r="D103" s="67"/>
      <c r="E103" s="67"/>
      <c r="F103" s="67"/>
      <c r="G103" s="67"/>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row>
    <row r="104" spans="2:50" s="71" customFormat="1" ht="15.75" hidden="1" customHeight="1" x14ac:dyDescent="0.25">
      <c r="B104" s="67"/>
      <c r="C104" s="67"/>
      <c r="D104" s="67"/>
      <c r="E104" s="67"/>
      <c r="F104" s="67"/>
      <c r="G104" s="67"/>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69"/>
    </row>
    <row r="105" spans="2:50" s="71" customFormat="1" ht="15.75" hidden="1" customHeight="1" x14ac:dyDescent="0.25">
      <c r="B105" s="67"/>
      <c r="C105" s="67"/>
      <c r="D105" s="67"/>
      <c r="E105" s="67"/>
      <c r="F105" s="67"/>
      <c r="G105" s="67"/>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9"/>
      <c r="AK105" s="69"/>
      <c r="AL105" s="69"/>
      <c r="AM105" s="69"/>
      <c r="AN105" s="69"/>
      <c r="AO105" s="69"/>
      <c r="AP105" s="69"/>
      <c r="AQ105" s="69"/>
      <c r="AR105" s="69"/>
      <c r="AS105" s="69"/>
      <c r="AT105" s="69"/>
      <c r="AU105" s="69"/>
      <c r="AV105" s="69"/>
      <c r="AW105" s="69"/>
      <c r="AX105" s="69"/>
    </row>
    <row r="106" spans="2:50" s="71" customFormat="1" ht="15.75" hidden="1" customHeight="1" x14ac:dyDescent="0.25">
      <c r="B106" s="67"/>
      <c r="C106" s="67"/>
      <c r="D106" s="67"/>
      <c r="E106" s="67"/>
      <c r="F106" s="67"/>
      <c r="G106" s="67"/>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row>
    <row r="107" spans="2:50" s="71" customFormat="1" ht="15.75" hidden="1" customHeight="1" x14ac:dyDescent="0.25">
      <c r="B107" s="67"/>
      <c r="C107" s="67"/>
      <c r="D107" s="67"/>
      <c r="E107" s="67"/>
      <c r="F107" s="67"/>
      <c r="G107" s="67"/>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69"/>
      <c r="AJ107" s="69"/>
      <c r="AK107" s="69"/>
      <c r="AL107" s="69"/>
      <c r="AM107" s="69"/>
      <c r="AN107" s="69"/>
      <c r="AO107" s="69"/>
      <c r="AP107" s="69"/>
      <c r="AQ107" s="69"/>
      <c r="AR107" s="69"/>
      <c r="AS107" s="69"/>
      <c r="AT107" s="69"/>
      <c r="AU107" s="69"/>
      <c r="AV107" s="69"/>
      <c r="AW107" s="69"/>
      <c r="AX107" s="69"/>
    </row>
    <row r="108" spans="2:50" s="71" customFormat="1" ht="15.75" hidden="1" customHeight="1" x14ac:dyDescent="0.25">
      <c r="B108" s="67"/>
      <c r="C108" s="67"/>
      <c r="D108" s="67"/>
      <c r="E108" s="67"/>
      <c r="F108" s="67"/>
      <c r="G108" s="67"/>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c r="AR108" s="69"/>
      <c r="AS108" s="69"/>
      <c r="AT108" s="69"/>
      <c r="AU108" s="69"/>
      <c r="AV108" s="69"/>
      <c r="AW108" s="69"/>
      <c r="AX108" s="69"/>
    </row>
    <row r="109" spans="2:50" s="71" customFormat="1" ht="15.75" hidden="1" customHeight="1" x14ac:dyDescent="0.25">
      <c r="B109" s="67"/>
      <c r="C109" s="67"/>
      <c r="D109" s="67"/>
      <c r="E109" s="67"/>
      <c r="F109" s="67"/>
      <c r="G109" s="67"/>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69"/>
      <c r="AJ109" s="69"/>
      <c r="AK109" s="69"/>
      <c r="AL109" s="69"/>
      <c r="AM109" s="69"/>
      <c r="AN109" s="69"/>
      <c r="AO109" s="69"/>
      <c r="AP109" s="69"/>
      <c r="AQ109" s="69"/>
      <c r="AR109" s="69"/>
      <c r="AS109" s="69"/>
      <c r="AT109" s="69"/>
      <c r="AU109" s="69"/>
      <c r="AV109" s="69"/>
      <c r="AW109" s="69"/>
      <c r="AX109" s="69"/>
    </row>
    <row r="110" spans="2:50" s="71" customFormat="1" ht="15.75" hidden="1" customHeight="1" x14ac:dyDescent="0.25">
      <c r="B110" s="67"/>
      <c r="C110" s="67"/>
      <c r="D110" s="67"/>
      <c r="E110" s="67"/>
      <c r="F110" s="67"/>
      <c r="G110" s="67"/>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69"/>
      <c r="AJ110" s="69"/>
      <c r="AK110" s="69"/>
      <c r="AL110" s="69"/>
      <c r="AM110" s="69"/>
      <c r="AN110" s="69"/>
      <c r="AO110" s="69"/>
      <c r="AP110" s="69"/>
      <c r="AQ110" s="69"/>
      <c r="AR110" s="69"/>
      <c r="AS110" s="69"/>
      <c r="AT110" s="69"/>
      <c r="AU110" s="69"/>
      <c r="AV110" s="69"/>
      <c r="AW110" s="69"/>
      <c r="AX110" s="69"/>
    </row>
    <row r="111" spans="2:50" s="71" customFormat="1" ht="15.75" hidden="1" customHeight="1" x14ac:dyDescent="0.25">
      <c r="B111" s="67"/>
      <c r="C111" s="67"/>
      <c r="D111" s="67"/>
      <c r="E111" s="67"/>
      <c r="F111" s="67"/>
      <c r="G111" s="67"/>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c r="AR111" s="69"/>
      <c r="AS111" s="69"/>
      <c r="AT111" s="69"/>
      <c r="AU111" s="69"/>
      <c r="AV111" s="69"/>
      <c r="AW111" s="69"/>
      <c r="AX111" s="69"/>
    </row>
    <row r="112" spans="2:50" s="71" customFormat="1" ht="15.75" hidden="1" customHeight="1" x14ac:dyDescent="0.25">
      <c r="B112" s="67"/>
      <c r="C112" s="67"/>
      <c r="D112" s="67"/>
      <c r="E112" s="67"/>
      <c r="F112" s="67"/>
      <c r="G112" s="67"/>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row>
    <row r="113" spans="2:50" s="71" customFormat="1" ht="15.75" hidden="1" customHeight="1" x14ac:dyDescent="0.25">
      <c r="B113" s="67"/>
      <c r="C113" s="67"/>
      <c r="D113" s="67"/>
      <c r="E113" s="67"/>
      <c r="F113" s="67"/>
      <c r="G113" s="67"/>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row>
    <row r="114" spans="2:50" s="71" customFormat="1" ht="15.75" hidden="1" customHeight="1" x14ac:dyDescent="0.25">
      <c r="B114" s="67"/>
      <c r="C114" s="67"/>
      <c r="D114" s="67"/>
      <c r="E114" s="67"/>
      <c r="F114" s="67"/>
      <c r="G114" s="67"/>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row>
    <row r="115" spans="2:50" s="71" customFormat="1" ht="15.75" hidden="1" customHeight="1" x14ac:dyDescent="0.25">
      <c r="B115" s="67"/>
      <c r="C115" s="67"/>
      <c r="D115" s="67"/>
      <c r="E115" s="67"/>
      <c r="F115" s="67"/>
      <c r="G115" s="67"/>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row>
    <row r="116" spans="2:50" s="71" customFormat="1" ht="15.75" hidden="1" customHeight="1" x14ac:dyDescent="0.25">
      <c r="B116" s="67"/>
      <c r="C116" s="67"/>
      <c r="D116" s="67"/>
      <c r="E116" s="67"/>
      <c r="F116" s="67"/>
      <c r="G116" s="67"/>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row>
    <row r="117" spans="2:50" s="71" customFormat="1" ht="15.75" hidden="1" customHeight="1" x14ac:dyDescent="0.25">
      <c r="B117" s="67"/>
      <c r="C117" s="67"/>
      <c r="D117" s="67"/>
      <c r="E117" s="67"/>
      <c r="F117" s="67"/>
      <c r="G117" s="67"/>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row>
    <row r="118" spans="2:50" s="71" customFormat="1" ht="15.75" hidden="1" customHeight="1" x14ac:dyDescent="0.25">
      <c r="B118" s="67"/>
      <c r="C118" s="67"/>
      <c r="D118" s="67"/>
      <c r="E118" s="67"/>
      <c r="F118" s="67"/>
      <c r="G118" s="67"/>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row>
    <row r="119" spans="2:50" s="71" customFormat="1" ht="15.75" hidden="1" customHeight="1" x14ac:dyDescent="0.25">
      <c r="B119" s="67"/>
      <c r="C119" s="67"/>
      <c r="D119" s="67"/>
      <c r="E119" s="67"/>
      <c r="F119" s="67"/>
      <c r="G119" s="67"/>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row>
    <row r="120" spans="2:50" s="71" customFormat="1" ht="15.75" hidden="1" customHeight="1" x14ac:dyDescent="0.25">
      <c r="B120" s="67"/>
      <c r="C120" s="67"/>
      <c r="D120" s="67"/>
      <c r="E120" s="67"/>
      <c r="F120" s="67"/>
      <c r="G120" s="67"/>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row>
    <row r="121" spans="2:50" s="71" customFormat="1" ht="15.75" hidden="1" customHeight="1" x14ac:dyDescent="0.25">
      <c r="B121" s="67"/>
      <c r="C121" s="67"/>
      <c r="D121" s="67"/>
      <c r="E121" s="67"/>
      <c r="F121" s="67"/>
      <c r="G121" s="67"/>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row>
  </sheetData>
  <hyperlinks>
    <hyperlink ref="A21" location="Contents!A1" display="Back to contents" xr:uid="{60B1AEAD-D65F-48E1-B00D-CD1EA80D1091}"/>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8DB4E2"/>
  </sheetPr>
  <dimension ref="A1:V25"/>
  <sheetViews>
    <sheetView workbookViewId="0"/>
  </sheetViews>
  <sheetFormatPr defaultColWidth="0" defaultRowHeight="15.75" customHeight="1" zeroHeight="1" x14ac:dyDescent="0.25"/>
  <cols>
    <col min="1" max="1" width="39.85546875" style="71" customWidth="1"/>
    <col min="2" max="2" width="13.85546875" style="67" customWidth="1"/>
    <col min="3" max="6" width="13.140625" style="67" customWidth="1"/>
    <col min="7" max="8" width="10.7109375" style="67" customWidth="1"/>
    <col min="9" max="11" width="10.7109375" style="67" hidden="1" customWidth="1"/>
    <col min="12" max="13" width="10.7109375" style="69" hidden="1" customWidth="1"/>
    <col min="14" max="14" width="9.28515625" style="69" hidden="1" customWidth="1"/>
    <col min="15" max="22" width="0" style="69" hidden="1" customWidth="1"/>
    <col min="23" max="16384" width="9.28515625" style="69" hidden="1"/>
  </cols>
  <sheetData>
    <row r="1" spans="1:22" s="71" customFormat="1" x14ac:dyDescent="0.25">
      <c r="A1" s="70" t="s">
        <v>644</v>
      </c>
    </row>
    <row r="2" spans="1:22" ht="11.25" customHeight="1" x14ac:dyDescent="0.2">
      <c r="A2" s="189" t="s">
        <v>393</v>
      </c>
      <c r="B2" s="59"/>
      <c r="C2" s="59"/>
      <c r="D2" s="59"/>
      <c r="E2" s="59"/>
      <c r="F2" s="59"/>
      <c r="G2" s="59"/>
      <c r="H2" s="59"/>
      <c r="I2" s="59"/>
      <c r="J2" s="59"/>
    </row>
    <row r="3" spans="1:22" ht="25.5" x14ac:dyDescent="0.2">
      <c r="A3" s="143" t="s">
        <v>360</v>
      </c>
      <c r="B3" s="128" t="s">
        <v>361</v>
      </c>
      <c r="C3" s="171" t="s">
        <v>232</v>
      </c>
      <c r="D3" s="172" t="s">
        <v>233</v>
      </c>
      <c r="E3" s="172" t="s">
        <v>234</v>
      </c>
      <c r="F3" s="173" t="s">
        <v>48</v>
      </c>
      <c r="I3" s="77"/>
      <c r="J3" s="77"/>
      <c r="K3" s="77"/>
    </row>
    <row r="4" spans="1:22" ht="14.25" customHeight="1" x14ac:dyDescent="0.2">
      <c r="A4" s="123" t="s">
        <v>36</v>
      </c>
      <c r="B4" s="126" t="s">
        <v>461</v>
      </c>
      <c r="C4" s="133">
        <v>1219.2000000000003</v>
      </c>
      <c r="D4" s="133">
        <v>154.20000000000005</v>
      </c>
      <c r="E4" s="133">
        <v>535.80000000000007</v>
      </c>
      <c r="F4" s="134">
        <f>SUM(C4:E4)</f>
        <v>1909.2000000000003</v>
      </c>
      <c r="I4" s="77"/>
      <c r="J4" s="77"/>
      <c r="K4" s="77"/>
    </row>
    <row r="5" spans="1:22" s="67" customFormat="1" ht="12.75" x14ac:dyDescent="0.2">
      <c r="A5" s="124" t="s">
        <v>36</v>
      </c>
      <c r="B5" s="127" t="s">
        <v>462</v>
      </c>
      <c r="C5" s="133">
        <v>600.6</v>
      </c>
      <c r="D5" s="133">
        <v>103.4</v>
      </c>
      <c r="E5" s="133">
        <v>822.4</v>
      </c>
      <c r="F5" s="134">
        <f t="shared" ref="F5:F14" si="0">SUM(C5:E5)</f>
        <v>1526.4</v>
      </c>
      <c r="I5" s="77"/>
      <c r="J5" s="77"/>
      <c r="K5" s="77"/>
      <c r="L5" s="77"/>
    </row>
    <row r="6" spans="1:22" s="67" customFormat="1" ht="12.75" x14ac:dyDescent="0.2">
      <c r="A6" s="124" t="s">
        <v>36</v>
      </c>
      <c r="B6" s="127" t="s">
        <v>458</v>
      </c>
      <c r="C6" s="133">
        <v>311.59999999999997</v>
      </c>
      <c r="D6" s="133">
        <v>114</v>
      </c>
      <c r="E6" s="133">
        <v>214</v>
      </c>
      <c r="F6" s="134">
        <f t="shared" si="0"/>
        <v>639.59999999999991</v>
      </c>
      <c r="I6" s="77"/>
      <c r="J6" s="77"/>
      <c r="K6" s="77"/>
      <c r="L6" s="77"/>
    </row>
    <row r="7" spans="1:22" ht="15.75" customHeight="1" x14ac:dyDescent="0.2">
      <c r="A7" s="144" t="s">
        <v>36</v>
      </c>
      <c r="B7" s="145" t="s">
        <v>439</v>
      </c>
      <c r="C7" s="150">
        <v>2131.4</v>
      </c>
      <c r="D7" s="150">
        <v>371.6</v>
      </c>
      <c r="E7" s="150">
        <v>1572.2</v>
      </c>
      <c r="F7" s="175">
        <f t="shared" si="0"/>
        <v>4075.2</v>
      </c>
    </row>
    <row r="8" spans="1:22" ht="15.75" customHeight="1" x14ac:dyDescent="0.2">
      <c r="A8" s="123" t="s">
        <v>311</v>
      </c>
      <c r="B8" s="126" t="s">
        <v>461</v>
      </c>
      <c r="C8" s="137">
        <v>1281</v>
      </c>
      <c r="D8" s="137">
        <v>127</v>
      </c>
      <c r="E8" s="137">
        <v>499</v>
      </c>
      <c r="F8" s="138">
        <f t="shared" si="0"/>
        <v>1907</v>
      </c>
    </row>
    <row r="9" spans="1:22" ht="15.75" customHeight="1" x14ac:dyDescent="0.2">
      <c r="A9" s="124" t="s">
        <v>311</v>
      </c>
      <c r="B9" s="127" t="s">
        <v>462</v>
      </c>
      <c r="C9" s="139">
        <v>1301</v>
      </c>
      <c r="D9" s="139">
        <v>155</v>
      </c>
      <c r="E9" s="139">
        <v>691</v>
      </c>
      <c r="F9" s="140">
        <f t="shared" si="0"/>
        <v>2147</v>
      </c>
    </row>
    <row r="10" spans="1:22" ht="15.75" customHeight="1" x14ac:dyDescent="0.2">
      <c r="A10" s="124" t="s">
        <v>311</v>
      </c>
      <c r="B10" s="127" t="s">
        <v>458</v>
      </c>
      <c r="C10" s="139">
        <v>634</v>
      </c>
      <c r="D10" s="139">
        <v>90</v>
      </c>
      <c r="E10" s="139">
        <v>282</v>
      </c>
      <c r="F10" s="140">
        <f t="shared" si="0"/>
        <v>1006</v>
      </c>
    </row>
    <row r="11" spans="1:22" ht="15.75" customHeight="1" x14ac:dyDescent="0.2">
      <c r="A11" s="147" t="s">
        <v>311</v>
      </c>
      <c r="B11" s="145" t="s">
        <v>439</v>
      </c>
      <c r="C11" s="149">
        <v>3216</v>
      </c>
      <c r="D11" s="149">
        <v>372</v>
      </c>
      <c r="E11" s="149">
        <v>1472</v>
      </c>
      <c r="F11" s="176">
        <f t="shared" si="0"/>
        <v>5060</v>
      </c>
    </row>
    <row r="12" spans="1:22" ht="15.75" customHeight="1" x14ac:dyDescent="0.2">
      <c r="A12" s="125" t="s">
        <v>359</v>
      </c>
      <c r="B12" s="126" t="s">
        <v>461</v>
      </c>
      <c r="C12" s="133">
        <v>8088.8</v>
      </c>
      <c r="D12" s="133">
        <v>996.8</v>
      </c>
      <c r="E12" s="133">
        <v>3691.6000000000004</v>
      </c>
      <c r="F12" s="134">
        <f t="shared" si="0"/>
        <v>12777.2</v>
      </c>
    </row>
    <row r="13" spans="1:22" ht="15.75" customHeight="1" x14ac:dyDescent="0.2">
      <c r="A13" s="124" t="s">
        <v>359</v>
      </c>
      <c r="B13" s="127" t="s">
        <v>462</v>
      </c>
      <c r="C13" s="133">
        <v>10218.4</v>
      </c>
      <c r="D13" s="133">
        <v>1276.2</v>
      </c>
      <c r="E13" s="133">
        <v>4663.5999999999995</v>
      </c>
      <c r="F13" s="134">
        <f t="shared" si="0"/>
        <v>16158.2</v>
      </c>
    </row>
    <row r="14" spans="1:22" s="71" customFormat="1" ht="15.75" customHeight="1" x14ac:dyDescent="0.25">
      <c r="A14" s="124" t="s">
        <v>359</v>
      </c>
      <c r="B14" s="127" t="s">
        <v>458</v>
      </c>
      <c r="C14" s="133">
        <v>10401.199999999999</v>
      </c>
      <c r="D14" s="133">
        <v>1304.6000000000001</v>
      </c>
      <c r="E14" s="133">
        <v>4849.2</v>
      </c>
      <c r="F14" s="134">
        <f t="shared" si="0"/>
        <v>16555</v>
      </c>
      <c r="I14" s="67"/>
      <c r="J14" s="67"/>
      <c r="K14" s="67"/>
      <c r="L14" s="69"/>
      <c r="M14" s="69"/>
      <c r="N14" s="69"/>
      <c r="O14" s="69"/>
      <c r="P14" s="69"/>
      <c r="Q14" s="69"/>
      <c r="R14" s="69"/>
      <c r="S14" s="69"/>
      <c r="T14" s="69"/>
      <c r="U14" s="69"/>
      <c r="V14" s="69"/>
    </row>
    <row r="15" spans="1:22" s="71" customFormat="1" ht="15.75" customHeight="1" x14ac:dyDescent="0.25">
      <c r="A15" s="147" t="s">
        <v>359</v>
      </c>
      <c r="B15" s="145" t="s">
        <v>439</v>
      </c>
      <c r="C15" s="150">
        <f>SUM(C12:C14)</f>
        <v>28708.400000000001</v>
      </c>
      <c r="D15" s="150">
        <f>SUM(D12:D14)</f>
        <v>3577.6000000000004</v>
      </c>
      <c r="E15" s="150">
        <f>SUM(E12:E14)</f>
        <v>13204.400000000001</v>
      </c>
      <c r="F15" s="175">
        <f>SUM(F12:F14)</f>
        <v>45490.400000000001</v>
      </c>
      <c r="I15" s="67"/>
      <c r="J15" s="67"/>
      <c r="K15" s="67"/>
      <c r="L15" s="69"/>
      <c r="M15" s="69"/>
      <c r="N15" s="69"/>
      <c r="O15" s="69"/>
      <c r="P15" s="69"/>
      <c r="Q15" s="69"/>
      <c r="R15" s="69"/>
      <c r="S15" s="69"/>
      <c r="T15" s="69"/>
      <c r="U15" s="69"/>
      <c r="V15" s="69"/>
    </row>
    <row r="16" spans="1:22" s="71" customFormat="1" ht="15.75" customHeight="1" x14ac:dyDescent="0.25">
      <c r="A16" s="124" t="s">
        <v>331</v>
      </c>
      <c r="B16" s="126" t="s">
        <v>461</v>
      </c>
      <c r="C16" s="122">
        <f t="shared" ref="C16:F19" si="1">C4/C12</f>
        <v>0.15072693106517657</v>
      </c>
      <c r="D16" s="122">
        <f t="shared" si="1"/>
        <v>0.15469502407704661</v>
      </c>
      <c r="E16" s="122">
        <f t="shared" si="1"/>
        <v>0.14514031856105755</v>
      </c>
      <c r="F16" s="129">
        <f t="shared" si="1"/>
        <v>0.14942240866543532</v>
      </c>
      <c r="I16" s="67"/>
      <c r="J16" s="67"/>
      <c r="K16" s="67"/>
      <c r="L16" s="69"/>
      <c r="M16" s="69"/>
      <c r="N16" s="69"/>
      <c r="O16" s="69"/>
      <c r="P16" s="69"/>
      <c r="Q16" s="69"/>
      <c r="R16" s="69"/>
      <c r="S16" s="69"/>
      <c r="T16" s="69"/>
      <c r="U16" s="69"/>
      <c r="V16" s="69"/>
    </row>
    <row r="17" spans="1:22" s="71" customFormat="1" ht="15.75" customHeight="1" x14ac:dyDescent="0.25">
      <c r="A17" s="124" t="s">
        <v>331</v>
      </c>
      <c r="B17" s="127" t="s">
        <v>462</v>
      </c>
      <c r="C17" s="122">
        <f t="shared" si="1"/>
        <v>5.8776325060674865E-2</v>
      </c>
      <c r="D17" s="122">
        <f t="shared" si="1"/>
        <v>8.1021783419526719E-2</v>
      </c>
      <c r="E17" s="122">
        <f t="shared" si="1"/>
        <v>0.17634445492752382</v>
      </c>
      <c r="F17" s="129">
        <f t="shared" si="1"/>
        <v>9.4465967743931872E-2</v>
      </c>
      <c r="I17" s="67"/>
      <c r="J17" s="67"/>
      <c r="K17" s="67"/>
      <c r="L17" s="69"/>
      <c r="M17" s="69"/>
      <c r="N17" s="69"/>
      <c r="O17" s="69"/>
      <c r="P17" s="69"/>
      <c r="Q17" s="69"/>
      <c r="R17" s="69"/>
      <c r="S17" s="69"/>
      <c r="T17" s="69"/>
      <c r="U17" s="69"/>
      <c r="V17" s="69"/>
    </row>
    <row r="18" spans="1:22" s="71" customFormat="1" ht="15.75" customHeight="1" x14ac:dyDescent="0.25">
      <c r="A18" s="124" t="s">
        <v>331</v>
      </c>
      <c r="B18" s="127" t="s">
        <v>458</v>
      </c>
      <c r="C18" s="122">
        <f t="shared" si="1"/>
        <v>2.9958081759796945E-2</v>
      </c>
      <c r="D18" s="122">
        <f t="shared" si="1"/>
        <v>8.7383105932852978E-2</v>
      </c>
      <c r="E18" s="122">
        <f t="shared" si="1"/>
        <v>4.4130990678874868E-2</v>
      </c>
      <c r="F18" s="129">
        <f t="shared" si="1"/>
        <v>3.8634853518574444E-2</v>
      </c>
      <c r="I18" s="67"/>
      <c r="J18" s="67"/>
      <c r="K18" s="67"/>
      <c r="L18" s="69"/>
      <c r="M18" s="69"/>
      <c r="N18" s="69"/>
      <c r="O18" s="69"/>
      <c r="P18" s="69"/>
      <c r="Q18" s="69"/>
      <c r="R18" s="69"/>
      <c r="S18" s="69"/>
      <c r="T18" s="69"/>
      <c r="U18" s="69"/>
      <c r="V18" s="69"/>
    </row>
    <row r="19" spans="1:22" s="71" customFormat="1" ht="15.75" customHeight="1" x14ac:dyDescent="0.25">
      <c r="A19" s="147" t="s">
        <v>331</v>
      </c>
      <c r="B19" s="148" t="s">
        <v>439</v>
      </c>
      <c r="C19" s="151">
        <f t="shared" si="1"/>
        <v>7.4243078680804223E-2</v>
      </c>
      <c r="D19" s="151">
        <f t="shared" si="1"/>
        <v>0.1038685152057245</v>
      </c>
      <c r="E19" s="151">
        <f t="shared" si="1"/>
        <v>0.11906637181545544</v>
      </c>
      <c r="F19" s="130">
        <f t="shared" si="1"/>
        <v>8.9583736348768081E-2</v>
      </c>
      <c r="I19" s="67"/>
      <c r="J19" s="67"/>
      <c r="K19" s="67"/>
      <c r="L19" s="69"/>
      <c r="M19" s="69"/>
      <c r="N19" s="69"/>
      <c r="O19" s="69"/>
      <c r="P19" s="69"/>
      <c r="Q19" s="69"/>
      <c r="R19" s="69"/>
      <c r="S19" s="69"/>
      <c r="T19" s="69"/>
      <c r="U19" s="69"/>
      <c r="V19" s="69"/>
    </row>
    <row r="20" spans="1:22" s="71" customFormat="1" ht="15.75" customHeight="1" x14ac:dyDescent="0.25">
      <c r="A20" s="74" t="s">
        <v>16</v>
      </c>
      <c r="B20" s="67"/>
      <c r="C20" s="67"/>
      <c r="D20" s="67"/>
      <c r="E20" s="67"/>
      <c r="F20" s="67"/>
      <c r="G20" s="67"/>
      <c r="H20" s="67"/>
      <c r="I20" s="67"/>
      <c r="J20" s="67"/>
      <c r="K20" s="67"/>
      <c r="L20" s="69"/>
      <c r="M20" s="69"/>
      <c r="N20" s="69"/>
      <c r="O20" s="69"/>
      <c r="P20" s="69"/>
      <c r="Q20" s="69"/>
      <c r="R20" s="69"/>
      <c r="S20" s="69"/>
      <c r="T20" s="69"/>
      <c r="U20" s="69"/>
      <c r="V20" s="69"/>
    </row>
    <row r="21" spans="1:22" s="71" customFormat="1" ht="15.75" customHeight="1" x14ac:dyDescent="0.25">
      <c r="A21" s="68" t="s">
        <v>0</v>
      </c>
      <c r="B21" s="67"/>
      <c r="C21" s="67"/>
      <c r="D21" s="67"/>
      <c r="E21" s="67"/>
      <c r="F21" s="67"/>
      <c r="G21" s="67"/>
      <c r="H21" s="67"/>
      <c r="I21" s="67"/>
      <c r="J21" s="67"/>
      <c r="K21" s="67"/>
      <c r="L21" s="69"/>
      <c r="M21" s="69"/>
      <c r="N21" s="69"/>
      <c r="O21" s="69"/>
      <c r="P21" s="69"/>
      <c r="Q21" s="69"/>
      <c r="R21" s="69"/>
      <c r="S21" s="69"/>
      <c r="T21" s="69"/>
      <c r="U21" s="69"/>
      <c r="V21" s="69"/>
    </row>
    <row r="22" spans="1:22" s="71" customFormat="1" ht="15.75" customHeight="1" x14ac:dyDescent="0.25">
      <c r="B22" s="67"/>
      <c r="C22" s="184"/>
      <c r="D22" s="67"/>
      <c r="E22" s="184"/>
      <c r="F22" s="67"/>
      <c r="G22" s="67"/>
      <c r="H22" s="67"/>
      <c r="I22" s="67"/>
      <c r="J22" s="67"/>
      <c r="K22" s="67"/>
      <c r="L22" s="69"/>
      <c r="M22" s="69"/>
      <c r="N22" s="69"/>
      <c r="O22" s="69"/>
      <c r="P22" s="69"/>
      <c r="Q22" s="69"/>
      <c r="R22" s="69"/>
      <c r="S22" s="69"/>
      <c r="T22" s="69"/>
      <c r="U22" s="69"/>
      <c r="V22" s="69"/>
    </row>
    <row r="23" spans="1:22" s="71" customFormat="1" ht="15.75" customHeight="1" x14ac:dyDescent="0.25">
      <c r="B23" s="67"/>
      <c r="C23" s="135"/>
      <c r="D23" s="67"/>
      <c r="E23" s="135"/>
      <c r="F23" s="67"/>
      <c r="G23" s="67"/>
      <c r="H23" s="67"/>
      <c r="I23" s="67"/>
      <c r="J23" s="67"/>
      <c r="K23" s="67"/>
      <c r="L23" s="69"/>
      <c r="M23" s="69"/>
      <c r="N23" s="69"/>
      <c r="O23" s="69"/>
      <c r="P23" s="69"/>
      <c r="Q23" s="69"/>
      <c r="R23" s="69"/>
      <c r="S23" s="69"/>
      <c r="T23" s="69"/>
      <c r="U23" s="69"/>
      <c r="V23" s="69"/>
    </row>
    <row r="24" spans="1:22" s="71" customFormat="1" ht="15.6" hidden="1" customHeight="1" x14ac:dyDescent="0.25">
      <c r="B24" s="67"/>
      <c r="C24" s="184"/>
      <c r="D24" s="67"/>
      <c r="E24" s="184"/>
      <c r="F24" s="67"/>
      <c r="G24" s="67"/>
      <c r="H24" s="67"/>
      <c r="I24" s="67"/>
      <c r="J24" s="67"/>
      <c r="K24" s="67"/>
      <c r="L24" s="69"/>
      <c r="M24" s="69"/>
      <c r="N24" s="69"/>
      <c r="O24" s="69"/>
      <c r="P24" s="69"/>
      <c r="Q24" s="69"/>
      <c r="R24" s="69"/>
      <c r="S24" s="69"/>
      <c r="T24" s="69"/>
      <c r="U24" s="69"/>
      <c r="V24" s="69"/>
    </row>
    <row r="25" spans="1:22" s="71" customFormat="1" ht="15.75" hidden="1" customHeight="1" x14ac:dyDescent="0.25">
      <c r="B25" s="67"/>
      <c r="C25" s="67"/>
      <c r="D25" s="67"/>
      <c r="E25" s="67"/>
      <c r="F25" s="67"/>
      <c r="G25" s="67"/>
      <c r="H25" s="67"/>
      <c r="I25" s="67"/>
      <c r="J25" s="67"/>
      <c r="K25" s="67"/>
      <c r="L25" s="69"/>
      <c r="M25" s="69"/>
      <c r="N25" s="69"/>
      <c r="O25" s="69"/>
      <c r="P25" s="69"/>
      <c r="Q25" s="69"/>
      <c r="R25" s="69"/>
      <c r="S25" s="69"/>
      <c r="T25" s="69"/>
      <c r="U25" s="69"/>
      <c r="V25" s="69"/>
    </row>
  </sheetData>
  <hyperlinks>
    <hyperlink ref="A21" location="Contents!A1" display="Back to contents" xr:uid="{00000000-0004-0000-2000-000000000000}"/>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24"/>
  <sheetViews>
    <sheetView workbookViewId="0"/>
  </sheetViews>
  <sheetFormatPr defaultColWidth="0" defaultRowHeight="15" customHeight="1" zeroHeight="1" x14ac:dyDescent="0.25"/>
  <cols>
    <col min="1" max="16" width="9.140625" style="29" customWidth="1"/>
    <col min="17" max="19" width="9.140625" style="29" hidden="1" customWidth="1"/>
    <col min="20" max="16384" width="9.140625" style="29" hidden="1"/>
  </cols>
  <sheetData>
    <row r="1" spans="1:6" s="5" customFormat="1" ht="15.75" x14ac:dyDescent="0.25">
      <c r="A1" s="10" t="s">
        <v>623</v>
      </c>
      <c r="B1" s="10"/>
    </row>
    <row r="2" spans="1:6" x14ac:dyDescent="0.25">
      <c r="A2" s="189" t="s">
        <v>394</v>
      </c>
    </row>
    <row r="3" spans="1:6" x14ac:dyDescent="0.25"/>
    <row r="4" spans="1:6" x14ac:dyDescent="0.25"/>
    <row r="5" spans="1:6" x14ac:dyDescent="0.25"/>
    <row r="6" spans="1:6" x14ac:dyDescent="0.25"/>
    <row r="7" spans="1:6" x14ac:dyDescent="0.25"/>
    <row r="8" spans="1:6" ht="15" customHeight="1" x14ac:dyDescent="0.25">
      <c r="D8" s="78"/>
      <c r="E8" s="78"/>
      <c r="F8" s="78"/>
    </row>
    <row r="9" spans="1:6" ht="15" customHeight="1" x14ac:dyDescent="0.25">
      <c r="D9" s="78"/>
      <c r="E9" s="78"/>
      <c r="F9" s="78"/>
    </row>
    <row r="10" spans="1:6" ht="15" customHeight="1" x14ac:dyDescent="0.25">
      <c r="D10" s="78"/>
      <c r="E10" s="78"/>
      <c r="F10" s="78"/>
    </row>
    <row r="11" spans="1:6" ht="15" customHeight="1" x14ac:dyDescent="0.25">
      <c r="D11" s="78"/>
      <c r="E11" s="78"/>
      <c r="F11" s="78"/>
    </row>
    <row r="12" spans="1:6" ht="15" customHeight="1" x14ac:dyDescent="0.25">
      <c r="D12" s="78"/>
      <c r="E12" s="78"/>
      <c r="F12" s="78"/>
    </row>
    <row r="13" spans="1:6" x14ac:dyDescent="0.25">
      <c r="D13" s="78"/>
      <c r="E13" s="78"/>
      <c r="F13" s="78"/>
    </row>
    <row r="14" spans="1:6" x14ac:dyDescent="0.25"/>
    <row r="15" spans="1:6" x14ac:dyDescent="0.25"/>
    <row r="16" spans="1:6" x14ac:dyDescent="0.25"/>
    <row r="17" spans="1:7" x14ac:dyDescent="0.25"/>
    <row r="18" spans="1:7" x14ac:dyDescent="0.25"/>
    <row r="19" spans="1:7" x14ac:dyDescent="0.25"/>
    <row r="20" spans="1:7" x14ac:dyDescent="0.25"/>
    <row r="21" spans="1:7" ht="15.75" x14ac:dyDescent="0.25">
      <c r="A21" s="68" t="s">
        <v>0</v>
      </c>
    </row>
    <row r="22" spans="1:7" ht="15.75" x14ac:dyDescent="0.25">
      <c r="A22" s="38"/>
      <c r="B22" s="39"/>
      <c r="C22" s="39"/>
      <c r="D22" s="39"/>
      <c r="E22" s="39"/>
      <c r="F22" s="39"/>
      <c r="G22" s="39"/>
    </row>
    <row r="23" spans="1:7" x14ac:dyDescent="0.25"/>
    <row r="24" spans="1:7" hidden="1" x14ac:dyDescent="0.25"/>
  </sheetData>
  <hyperlinks>
    <hyperlink ref="A21" location="Contents!A1" display="Back to contents" xr:uid="{00000000-0004-0000-2100-000000000000}"/>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P24"/>
  <sheetViews>
    <sheetView workbookViewId="0"/>
  </sheetViews>
  <sheetFormatPr defaultColWidth="0" defaultRowHeight="15" customHeight="1" zeroHeight="1" x14ac:dyDescent="0.25"/>
  <cols>
    <col min="1" max="16" width="9.140625" style="78" customWidth="1"/>
    <col min="17" max="20" width="9.140625" style="78" hidden="1" customWidth="1"/>
    <col min="21" max="16384" width="9.140625" style="78" hidden="1"/>
  </cols>
  <sheetData>
    <row r="1" spans="1:6" s="5" customFormat="1" ht="15.75" x14ac:dyDescent="0.25">
      <c r="A1" s="10" t="s">
        <v>624</v>
      </c>
      <c r="B1" s="10"/>
    </row>
    <row r="2" spans="1:6" x14ac:dyDescent="0.25">
      <c r="A2" s="189" t="s">
        <v>394</v>
      </c>
    </row>
    <row r="3" spans="1:6" x14ac:dyDescent="0.25"/>
    <row r="4" spans="1:6" x14ac:dyDescent="0.25"/>
    <row r="5" spans="1:6" x14ac:dyDescent="0.25"/>
    <row r="6" spans="1:6" x14ac:dyDescent="0.25"/>
    <row r="7" spans="1:6" x14ac:dyDescent="0.25"/>
    <row r="8" spans="1:6" ht="15" customHeight="1" x14ac:dyDescent="0.25">
      <c r="F8" s="395" t="s">
        <v>695</v>
      </c>
    </row>
    <row r="9" spans="1:6" ht="15" customHeight="1" x14ac:dyDescent="0.25">
      <c r="F9" s="395" t="s">
        <v>693</v>
      </c>
    </row>
    <row r="10" spans="1:6" ht="15" customHeight="1" x14ac:dyDescent="0.25">
      <c r="F10" s="395" t="s">
        <v>694</v>
      </c>
    </row>
    <row r="11" spans="1:6" ht="15" customHeight="1" x14ac:dyDescent="0.25">
      <c r="F11" s="395" t="s">
        <v>696</v>
      </c>
    </row>
    <row r="12" spans="1:6" x14ac:dyDescent="0.25">
      <c r="F12" s="61"/>
    </row>
    <row r="13" spans="1:6" x14ac:dyDescent="0.25"/>
    <row r="14" spans="1:6" x14ac:dyDescent="0.25"/>
    <row r="15" spans="1:6" x14ac:dyDescent="0.25"/>
    <row r="16" spans="1:6" x14ac:dyDescent="0.25"/>
    <row r="17" spans="1:7" x14ac:dyDescent="0.25"/>
    <row r="18" spans="1:7" x14ac:dyDescent="0.25"/>
    <row r="19" spans="1:7" x14ac:dyDescent="0.25"/>
    <row r="20" spans="1:7" x14ac:dyDescent="0.25"/>
    <row r="21" spans="1:7" ht="15.75" x14ac:dyDescent="0.25">
      <c r="A21" s="68" t="s">
        <v>0</v>
      </c>
    </row>
    <row r="22" spans="1:7" ht="15.75" x14ac:dyDescent="0.25">
      <c r="A22" s="81"/>
      <c r="B22" s="39"/>
      <c r="C22" s="39"/>
      <c r="D22" s="39"/>
      <c r="E22" s="39"/>
      <c r="F22" s="39"/>
      <c r="G22" s="39"/>
    </row>
    <row r="23" spans="1:7" x14ac:dyDescent="0.25"/>
    <row r="24" spans="1:7" hidden="1" x14ac:dyDescent="0.25"/>
  </sheetData>
  <hyperlinks>
    <hyperlink ref="A21" location="Contents!A1" display="Back to contents" xr:uid="{00000000-0004-0000-2200-000000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CF673-A633-4116-B4CB-828F32887645}">
  <dimension ref="A1:P24"/>
  <sheetViews>
    <sheetView workbookViewId="0"/>
  </sheetViews>
  <sheetFormatPr defaultColWidth="0" defaultRowHeight="15" customHeight="1" zeroHeight="1" x14ac:dyDescent="0.25"/>
  <cols>
    <col min="1" max="16" width="9.140625" style="78" customWidth="1"/>
    <col min="17" max="20" width="9.140625" style="78" hidden="1" customWidth="1"/>
    <col min="21" max="16384" width="9.140625" style="78" hidden="1"/>
  </cols>
  <sheetData>
    <row r="1" spans="1:6" s="5" customFormat="1" ht="15.75" x14ac:dyDescent="0.25">
      <c r="A1" s="10" t="s">
        <v>625</v>
      </c>
      <c r="B1" s="10"/>
    </row>
    <row r="2" spans="1:6" x14ac:dyDescent="0.25">
      <c r="A2" s="189" t="s">
        <v>394</v>
      </c>
    </row>
    <row r="3" spans="1:6" x14ac:dyDescent="0.25"/>
    <row r="4" spans="1:6" x14ac:dyDescent="0.25"/>
    <row r="5" spans="1:6" x14ac:dyDescent="0.25"/>
    <row r="6" spans="1:6" x14ac:dyDescent="0.25"/>
    <row r="7" spans="1:6" x14ac:dyDescent="0.25"/>
    <row r="8" spans="1:6" ht="15.75" x14ac:dyDescent="0.25">
      <c r="F8" s="71"/>
    </row>
    <row r="9" spans="1:6" x14ac:dyDescent="0.25">
      <c r="F9" s="61"/>
    </row>
    <row r="10" spans="1:6" x14ac:dyDescent="0.25">
      <c r="F10" s="61"/>
    </row>
    <row r="11" spans="1:6" x14ac:dyDescent="0.25">
      <c r="F11" s="61"/>
    </row>
    <row r="12" spans="1:6" x14ac:dyDescent="0.25">
      <c r="F12" s="61"/>
    </row>
    <row r="13" spans="1:6" x14ac:dyDescent="0.25"/>
    <row r="14" spans="1:6" x14ac:dyDescent="0.25"/>
    <row r="15" spans="1:6" x14ac:dyDescent="0.25"/>
    <row r="16" spans="1:6" x14ac:dyDescent="0.25"/>
    <row r="17" spans="1:7" x14ac:dyDescent="0.25"/>
    <row r="18" spans="1:7" x14ac:dyDescent="0.25"/>
    <row r="19" spans="1:7" x14ac:dyDescent="0.25"/>
    <row r="20" spans="1:7" x14ac:dyDescent="0.25"/>
    <row r="21" spans="1:7" ht="15.75" x14ac:dyDescent="0.25">
      <c r="A21" s="68" t="s">
        <v>0</v>
      </c>
    </row>
    <row r="22" spans="1:7" ht="15.75" x14ac:dyDescent="0.25">
      <c r="A22" s="81"/>
      <c r="B22" s="39"/>
      <c r="C22" s="39"/>
      <c r="D22" s="39"/>
      <c r="E22" s="39"/>
      <c r="F22" s="39"/>
      <c r="G22" s="39"/>
    </row>
    <row r="23" spans="1:7" x14ac:dyDescent="0.25"/>
    <row r="24" spans="1:7" hidden="1" x14ac:dyDescent="0.25"/>
  </sheetData>
  <hyperlinks>
    <hyperlink ref="A21" location="Contents!A1" display="Back to contents" xr:uid="{4CADA2E6-C7C5-4142-BFA4-EC7E68546362}"/>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VJ8"/>
  <sheetViews>
    <sheetView zoomScaleNormal="100" workbookViewId="0"/>
  </sheetViews>
  <sheetFormatPr defaultColWidth="0" defaultRowHeight="15.75" zeroHeight="1" x14ac:dyDescent="0.25"/>
  <cols>
    <col min="1" max="1" width="161.28515625" style="16" customWidth="1"/>
    <col min="2" max="2" width="4" style="13" customWidth="1"/>
    <col min="3" max="251" width="9.140625" style="13" hidden="1" customWidth="1"/>
    <col min="252" max="255" width="0" style="13" hidden="1"/>
    <col min="256" max="256" width="3.140625" style="13" hidden="1" customWidth="1"/>
    <col min="257" max="257" width="161.28515625" style="13" hidden="1" customWidth="1"/>
    <col min="258" max="258" width="4" style="13" hidden="1" customWidth="1"/>
    <col min="259" max="507" width="0" style="13" hidden="1" customWidth="1"/>
    <col min="508" max="511" width="0" style="13" hidden="1"/>
    <col min="512" max="512" width="3.140625" style="13" hidden="1" customWidth="1"/>
    <col min="513" max="513" width="161.28515625" style="13" hidden="1" customWidth="1"/>
    <col min="514" max="514" width="4" style="13" hidden="1" customWidth="1"/>
    <col min="515" max="763" width="0" style="13" hidden="1" customWidth="1"/>
    <col min="764" max="767" width="0" style="13" hidden="1"/>
    <col min="768" max="768" width="3.140625" style="13" hidden="1" customWidth="1"/>
    <col min="769" max="769" width="161.28515625" style="13" hidden="1" customWidth="1"/>
    <col min="770" max="770" width="4" style="13" hidden="1" customWidth="1"/>
    <col min="771" max="1019" width="0" style="13" hidden="1" customWidth="1"/>
    <col min="1020" max="1023" width="0" style="13" hidden="1"/>
    <col min="1024" max="1024" width="3.140625" style="13" hidden="1" customWidth="1"/>
    <col min="1025" max="1025" width="161.28515625" style="13" hidden="1" customWidth="1"/>
    <col min="1026" max="1026" width="4" style="13" hidden="1" customWidth="1"/>
    <col min="1027" max="1275" width="0" style="13" hidden="1" customWidth="1"/>
    <col min="1276" max="1279" width="0" style="13" hidden="1"/>
    <col min="1280" max="1280" width="3.140625" style="13" hidden="1" customWidth="1"/>
    <col min="1281" max="1281" width="161.28515625" style="13" hidden="1" customWidth="1"/>
    <col min="1282" max="1282" width="4" style="13" hidden="1" customWidth="1"/>
    <col min="1283" max="1531" width="0" style="13" hidden="1" customWidth="1"/>
    <col min="1532" max="1535" width="0" style="13" hidden="1"/>
    <col min="1536" max="1536" width="3.140625" style="13" hidden="1" customWidth="1"/>
    <col min="1537" max="1537" width="161.28515625" style="13" hidden="1" customWidth="1"/>
    <col min="1538" max="1538" width="4" style="13" hidden="1" customWidth="1"/>
    <col min="1539" max="1787" width="0" style="13" hidden="1" customWidth="1"/>
    <col min="1788" max="1791" width="0" style="13" hidden="1"/>
    <col min="1792" max="1792" width="3.140625" style="13" hidden="1" customWidth="1"/>
    <col min="1793" max="1793" width="161.28515625" style="13" hidden="1" customWidth="1"/>
    <col min="1794" max="1794" width="4" style="13" hidden="1" customWidth="1"/>
    <col min="1795" max="2043" width="0" style="13" hidden="1" customWidth="1"/>
    <col min="2044" max="2047" width="0" style="13" hidden="1"/>
    <col min="2048" max="2048" width="3.140625" style="13" hidden="1" customWidth="1"/>
    <col min="2049" max="2049" width="161.28515625" style="13" hidden="1" customWidth="1"/>
    <col min="2050" max="2050" width="4" style="13" hidden="1" customWidth="1"/>
    <col min="2051" max="2299" width="0" style="13" hidden="1" customWidth="1"/>
    <col min="2300" max="2303" width="0" style="13" hidden="1"/>
    <col min="2304" max="2304" width="3.140625" style="13" hidden="1" customWidth="1"/>
    <col min="2305" max="2305" width="161.28515625" style="13" hidden="1" customWidth="1"/>
    <col min="2306" max="2306" width="4" style="13" hidden="1" customWidth="1"/>
    <col min="2307" max="2555" width="0" style="13" hidden="1" customWidth="1"/>
    <col min="2556" max="2559" width="0" style="13" hidden="1"/>
    <col min="2560" max="2560" width="3.140625" style="13" hidden="1" customWidth="1"/>
    <col min="2561" max="2561" width="161.28515625" style="13" hidden="1" customWidth="1"/>
    <col min="2562" max="2562" width="4" style="13" hidden="1" customWidth="1"/>
    <col min="2563" max="2811" width="0" style="13" hidden="1" customWidth="1"/>
    <col min="2812" max="2815" width="0" style="13" hidden="1"/>
    <col min="2816" max="2816" width="3.140625" style="13" hidden="1" customWidth="1"/>
    <col min="2817" max="2817" width="161.28515625" style="13" hidden="1" customWidth="1"/>
    <col min="2818" max="2818" width="4" style="13" hidden="1" customWidth="1"/>
    <col min="2819" max="3067" width="0" style="13" hidden="1" customWidth="1"/>
    <col min="3068" max="3071" width="0" style="13" hidden="1"/>
    <col min="3072" max="3072" width="3.140625" style="13" hidden="1" customWidth="1"/>
    <col min="3073" max="3073" width="161.28515625" style="13" hidden="1" customWidth="1"/>
    <col min="3074" max="3074" width="4" style="13" hidden="1" customWidth="1"/>
    <col min="3075" max="3323" width="0" style="13" hidden="1" customWidth="1"/>
    <col min="3324" max="3327" width="0" style="13" hidden="1"/>
    <col min="3328" max="3328" width="3.140625" style="13" hidden="1" customWidth="1"/>
    <col min="3329" max="3329" width="161.28515625" style="13" hidden="1" customWidth="1"/>
    <col min="3330" max="3330" width="4" style="13" hidden="1" customWidth="1"/>
    <col min="3331" max="3579" width="0" style="13" hidden="1" customWidth="1"/>
    <col min="3580" max="3583" width="0" style="13" hidden="1"/>
    <col min="3584" max="3584" width="3.140625" style="13" hidden="1" customWidth="1"/>
    <col min="3585" max="3585" width="161.28515625" style="13" hidden="1" customWidth="1"/>
    <col min="3586" max="3586" width="4" style="13" hidden="1" customWidth="1"/>
    <col min="3587" max="3835" width="0" style="13" hidden="1" customWidth="1"/>
    <col min="3836" max="3839" width="0" style="13" hidden="1"/>
    <col min="3840" max="3840" width="3.140625" style="13" hidden="1" customWidth="1"/>
    <col min="3841" max="3841" width="161.28515625" style="13" hidden="1" customWidth="1"/>
    <col min="3842" max="3842" width="4" style="13" hidden="1" customWidth="1"/>
    <col min="3843" max="4091" width="0" style="13" hidden="1" customWidth="1"/>
    <col min="4092" max="4095" width="0" style="13" hidden="1"/>
    <col min="4096" max="4096" width="3.140625" style="13" hidden="1" customWidth="1"/>
    <col min="4097" max="4097" width="161.28515625" style="13" hidden="1" customWidth="1"/>
    <col min="4098" max="4098" width="4" style="13" hidden="1" customWidth="1"/>
    <col min="4099" max="4347" width="0" style="13" hidden="1" customWidth="1"/>
    <col min="4348" max="4351" width="0" style="13" hidden="1"/>
    <col min="4352" max="4352" width="3.140625" style="13" hidden="1" customWidth="1"/>
    <col min="4353" max="4353" width="161.28515625" style="13" hidden="1" customWidth="1"/>
    <col min="4354" max="4354" width="4" style="13" hidden="1" customWidth="1"/>
    <col min="4355" max="4603" width="0" style="13" hidden="1" customWidth="1"/>
    <col min="4604" max="4607" width="0" style="13" hidden="1"/>
    <col min="4608" max="4608" width="3.140625" style="13" hidden="1" customWidth="1"/>
    <col min="4609" max="4609" width="161.28515625" style="13" hidden="1" customWidth="1"/>
    <col min="4610" max="4610" width="4" style="13" hidden="1" customWidth="1"/>
    <col min="4611" max="4859" width="0" style="13" hidden="1" customWidth="1"/>
    <col min="4860" max="4863" width="0" style="13" hidden="1"/>
    <col min="4864" max="4864" width="3.140625" style="13" hidden="1" customWidth="1"/>
    <col min="4865" max="4865" width="161.28515625" style="13" hidden="1" customWidth="1"/>
    <col min="4866" max="4866" width="4" style="13" hidden="1" customWidth="1"/>
    <col min="4867" max="5115" width="0" style="13" hidden="1" customWidth="1"/>
    <col min="5116" max="5119" width="0" style="13" hidden="1"/>
    <col min="5120" max="5120" width="3.140625" style="13" hidden="1" customWidth="1"/>
    <col min="5121" max="5121" width="161.28515625" style="13" hidden="1" customWidth="1"/>
    <col min="5122" max="5122" width="4" style="13" hidden="1" customWidth="1"/>
    <col min="5123" max="5371" width="0" style="13" hidden="1" customWidth="1"/>
    <col min="5372" max="5375" width="0" style="13" hidden="1"/>
    <col min="5376" max="5376" width="3.140625" style="13" hidden="1" customWidth="1"/>
    <col min="5377" max="5377" width="161.28515625" style="13" hidden="1" customWidth="1"/>
    <col min="5378" max="5378" width="4" style="13" hidden="1" customWidth="1"/>
    <col min="5379" max="5627" width="0" style="13" hidden="1" customWidth="1"/>
    <col min="5628" max="5631" width="0" style="13" hidden="1"/>
    <col min="5632" max="5632" width="3.140625" style="13" hidden="1" customWidth="1"/>
    <col min="5633" max="5633" width="161.28515625" style="13" hidden="1" customWidth="1"/>
    <col min="5634" max="5634" width="4" style="13" hidden="1" customWidth="1"/>
    <col min="5635" max="5883" width="0" style="13" hidden="1" customWidth="1"/>
    <col min="5884" max="5887" width="0" style="13" hidden="1"/>
    <col min="5888" max="5888" width="3.140625" style="13" hidden="1" customWidth="1"/>
    <col min="5889" max="5889" width="161.28515625" style="13" hidden="1" customWidth="1"/>
    <col min="5890" max="5890" width="4" style="13" hidden="1" customWidth="1"/>
    <col min="5891" max="6139" width="0" style="13" hidden="1" customWidth="1"/>
    <col min="6140" max="6143" width="0" style="13" hidden="1"/>
    <col min="6144" max="6144" width="3.140625" style="13" hidden="1" customWidth="1"/>
    <col min="6145" max="6145" width="161.28515625" style="13" hidden="1" customWidth="1"/>
    <col min="6146" max="6146" width="4" style="13" hidden="1" customWidth="1"/>
    <col min="6147" max="6395" width="0" style="13" hidden="1" customWidth="1"/>
    <col min="6396" max="6399" width="0" style="13" hidden="1"/>
    <col min="6400" max="6400" width="3.140625" style="13" hidden="1" customWidth="1"/>
    <col min="6401" max="6401" width="161.28515625" style="13" hidden="1" customWidth="1"/>
    <col min="6402" max="6402" width="4" style="13" hidden="1" customWidth="1"/>
    <col min="6403" max="6651" width="0" style="13" hidden="1" customWidth="1"/>
    <col min="6652" max="6655" width="0" style="13" hidden="1"/>
    <col min="6656" max="6656" width="3.140625" style="13" hidden="1" customWidth="1"/>
    <col min="6657" max="6657" width="161.28515625" style="13" hidden="1" customWidth="1"/>
    <col min="6658" max="6658" width="4" style="13" hidden="1" customWidth="1"/>
    <col min="6659" max="6907" width="0" style="13" hidden="1" customWidth="1"/>
    <col min="6908" max="6911" width="0" style="13" hidden="1"/>
    <col min="6912" max="6912" width="3.140625" style="13" hidden="1" customWidth="1"/>
    <col min="6913" max="6913" width="161.28515625" style="13" hidden="1" customWidth="1"/>
    <col min="6914" max="6914" width="4" style="13" hidden="1" customWidth="1"/>
    <col min="6915" max="7163" width="0" style="13" hidden="1" customWidth="1"/>
    <col min="7164" max="7167" width="0" style="13" hidden="1"/>
    <col min="7168" max="7168" width="3.140625" style="13" hidden="1" customWidth="1"/>
    <col min="7169" max="7169" width="161.28515625" style="13" hidden="1" customWidth="1"/>
    <col min="7170" max="7170" width="4" style="13" hidden="1" customWidth="1"/>
    <col min="7171" max="7419" width="0" style="13" hidden="1" customWidth="1"/>
    <col min="7420" max="7423" width="0" style="13" hidden="1"/>
    <col min="7424" max="7424" width="3.140625" style="13" hidden="1" customWidth="1"/>
    <col min="7425" max="7425" width="161.28515625" style="13" hidden="1" customWidth="1"/>
    <col min="7426" max="7426" width="4" style="13" hidden="1" customWidth="1"/>
    <col min="7427" max="7675" width="0" style="13" hidden="1" customWidth="1"/>
    <col min="7676" max="7679" width="0" style="13" hidden="1"/>
    <col min="7680" max="7680" width="3.140625" style="13" hidden="1" customWidth="1"/>
    <col min="7681" max="7681" width="161.28515625" style="13" hidden="1" customWidth="1"/>
    <col min="7682" max="7682" width="4" style="13" hidden="1" customWidth="1"/>
    <col min="7683" max="7931" width="0" style="13" hidden="1" customWidth="1"/>
    <col min="7932" max="7935" width="0" style="13" hidden="1"/>
    <col min="7936" max="7936" width="3.140625" style="13" hidden="1" customWidth="1"/>
    <col min="7937" max="7937" width="161.28515625" style="13" hidden="1" customWidth="1"/>
    <col min="7938" max="7938" width="4" style="13" hidden="1" customWidth="1"/>
    <col min="7939" max="8187" width="0" style="13" hidden="1" customWidth="1"/>
    <col min="8188" max="8191" width="0" style="13" hidden="1"/>
    <col min="8192" max="8192" width="3.140625" style="13" hidden="1" customWidth="1"/>
    <col min="8193" max="8193" width="161.28515625" style="13" hidden="1" customWidth="1"/>
    <col min="8194" max="8194" width="4" style="13" hidden="1" customWidth="1"/>
    <col min="8195" max="8443" width="0" style="13" hidden="1" customWidth="1"/>
    <col min="8444" max="8447" width="0" style="13" hidden="1"/>
    <col min="8448" max="8448" width="3.140625" style="13" hidden="1" customWidth="1"/>
    <col min="8449" max="8449" width="161.28515625" style="13" hidden="1" customWidth="1"/>
    <col min="8450" max="8450" width="4" style="13" hidden="1" customWidth="1"/>
    <col min="8451" max="8699" width="0" style="13" hidden="1" customWidth="1"/>
    <col min="8700" max="8703" width="0" style="13" hidden="1"/>
    <col min="8704" max="8704" width="3.140625" style="13" hidden="1" customWidth="1"/>
    <col min="8705" max="8705" width="161.28515625" style="13" hidden="1" customWidth="1"/>
    <col min="8706" max="8706" width="4" style="13" hidden="1" customWidth="1"/>
    <col min="8707" max="8955" width="0" style="13" hidden="1" customWidth="1"/>
    <col min="8956" max="8959" width="0" style="13" hidden="1"/>
    <col min="8960" max="8960" width="3.140625" style="13" hidden="1" customWidth="1"/>
    <col min="8961" max="8961" width="161.28515625" style="13" hidden="1" customWidth="1"/>
    <col min="8962" max="8962" width="4" style="13" hidden="1" customWidth="1"/>
    <col min="8963" max="9211" width="0" style="13" hidden="1" customWidth="1"/>
    <col min="9212" max="9215" width="0" style="13" hidden="1"/>
    <col min="9216" max="9216" width="3.140625" style="13" hidden="1" customWidth="1"/>
    <col min="9217" max="9217" width="161.28515625" style="13" hidden="1" customWidth="1"/>
    <col min="9218" max="9218" width="4" style="13" hidden="1" customWidth="1"/>
    <col min="9219" max="9467" width="0" style="13" hidden="1" customWidth="1"/>
    <col min="9468" max="9471" width="0" style="13" hidden="1"/>
    <col min="9472" max="9472" width="3.140625" style="13" hidden="1" customWidth="1"/>
    <col min="9473" max="9473" width="161.28515625" style="13" hidden="1" customWidth="1"/>
    <col min="9474" max="9474" width="4" style="13" hidden="1" customWidth="1"/>
    <col min="9475" max="9723" width="0" style="13" hidden="1" customWidth="1"/>
    <col min="9724" max="9727" width="0" style="13" hidden="1"/>
    <col min="9728" max="9728" width="3.140625" style="13" hidden="1" customWidth="1"/>
    <col min="9729" max="9729" width="161.28515625" style="13" hidden="1" customWidth="1"/>
    <col min="9730" max="9730" width="4" style="13" hidden="1" customWidth="1"/>
    <col min="9731" max="9979" width="0" style="13" hidden="1" customWidth="1"/>
    <col min="9980" max="9983" width="0" style="13" hidden="1"/>
    <col min="9984" max="9984" width="3.140625" style="13" hidden="1" customWidth="1"/>
    <col min="9985" max="9985" width="161.28515625" style="13" hidden="1" customWidth="1"/>
    <col min="9986" max="9986" width="4" style="13" hidden="1" customWidth="1"/>
    <col min="9987" max="10235" width="0" style="13" hidden="1" customWidth="1"/>
    <col min="10236" max="10239" width="0" style="13" hidden="1"/>
    <col min="10240" max="10240" width="3.140625" style="13" hidden="1" customWidth="1"/>
    <col min="10241" max="10241" width="161.28515625" style="13" hidden="1" customWidth="1"/>
    <col min="10242" max="10242" width="4" style="13" hidden="1" customWidth="1"/>
    <col min="10243" max="10491" width="0" style="13" hidden="1" customWidth="1"/>
    <col min="10492" max="10495" width="0" style="13" hidden="1"/>
    <col min="10496" max="10496" width="3.140625" style="13" hidden="1" customWidth="1"/>
    <col min="10497" max="10497" width="161.28515625" style="13" hidden="1" customWidth="1"/>
    <col min="10498" max="10498" width="4" style="13" hidden="1" customWidth="1"/>
    <col min="10499" max="10747" width="0" style="13" hidden="1" customWidth="1"/>
    <col min="10748" max="10751" width="0" style="13" hidden="1"/>
    <col min="10752" max="10752" width="3.140625" style="13" hidden="1" customWidth="1"/>
    <col min="10753" max="10753" width="161.28515625" style="13" hidden="1" customWidth="1"/>
    <col min="10754" max="10754" width="4" style="13" hidden="1" customWidth="1"/>
    <col min="10755" max="11003" width="0" style="13" hidden="1" customWidth="1"/>
    <col min="11004" max="11007" width="0" style="13" hidden="1"/>
    <col min="11008" max="11008" width="3.140625" style="13" hidden="1" customWidth="1"/>
    <col min="11009" max="11009" width="161.28515625" style="13" hidden="1" customWidth="1"/>
    <col min="11010" max="11010" width="4" style="13" hidden="1" customWidth="1"/>
    <col min="11011" max="11259" width="0" style="13" hidden="1" customWidth="1"/>
    <col min="11260" max="11263" width="0" style="13" hidden="1"/>
    <col min="11264" max="11264" width="3.140625" style="13" hidden="1" customWidth="1"/>
    <col min="11265" max="11265" width="161.28515625" style="13" hidden="1" customWidth="1"/>
    <col min="11266" max="11266" width="4" style="13" hidden="1" customWidth="1"/>
    <col min="11267" max="11515" width="0" style="13" hidden="1" customWidth="1"/>
    <col min="11516" max="11519" width="0" style="13" hidden="1"/>
    <col min="11520" max="11520" width="3.140625" style="13" hidden="1" customWidth="1"/>
    <col min="11521" max="11521" width="161.28515625" style="13" hidden="1" customWidth="1"/>
    <col min="11522" max="11522" width="4" style="13" hidden="1" customWidth="1"/>
    <col min="11523" max="11771" width="0" style="13" hidden="1" customWidth="1"/>
    <col min="11772" max="11775" width="0" style="13" hidden="1"/>
    <col min="11776" max="11776" width="3.140625" style="13" hidden="1" customWidth="1"/>
    <col min="11777" max="11777" width="161.28515625" style="13" hidden="1" customWidth="1"/>
    <col min="11778" max="11778" width="4" style="13" hidden="1" customWidth="1"/>
    <col min="11779" max="12027" width="0" style="13" hidden="1" customWidth="1"/>
    <col min="12028" max="12031" width="0" style="13" hidden="1"/>
    <col min="12032" max="12032" width="3.140625" style="13" hidden="1" customWidth="1"/>
    <col min="12033" max="12033" width="161.28515625" style="13" hidden="1" customWidth="1"/>
    <col min="12034" max="12034" width="4" style="13" hidden="1" customWidth="1"/>
    <col min="12035" max="12283" width="0" style="13" hidden="1" customWidth="1"/>
    <col min="12284" max="12287" width="0" style="13" hidden="1"/>
    <col min="12288" max="12288" width="3.140625" style="13" hidden="1" customWidth="1"/>
    <col min="12289" max="12289" width="161.28515625" style="13" hidden="1" customWidth="1"/>
    <col min="12290" max="12290" width="4" style="13" hidden="1" customWidth="1"/>
    <col min="12291" max="12539" width="0" style="13" hidden="1" customWidth="1"/>
    <col min="12540" max="12543" width="0" style="13" hidden="1"/>
    <col min="12544" max="12544" width="3.140625" style="13" hidden="1" customWidth="1"/>
    <col min="12545" max="12545" width="161.28515625" style="13" hidden="1" customWidth="1"/>
    <col min="12546" max="12546" width="4" style="13" hidden="1" customWidth="1"/>
    <col min="12547" max="12795" width="0" style="13" hidden="1" customWidth="1"/>
    <col min="12796" max="12799" width="0" style="13" hidden="1"/>
    <col min="12800" max="12800" width="3.140625" style="13" hidden="1" customWidth="1"/>
    <col min="12801" max="12801" width="161.28515625" style="13" hidden="1" customWidth="1"/>
    <col min="12802" max="12802" width="4" style="13" hidden="1" customWidth="1"/>
    <col min="12803" max="13051" width="0" style="13" hidden="1" customWidth="1"/>
    <col min="13052" max="13055" width="0" style="13" hidden="1"/>
    <col min="13056" max="13056" width="3.140625" style="13" hidden="1" customWidth="1"/>
    <col min="13057" max="13057" width="161.28515625" style="13" hidden="1" customWidth="1"/>
    <col min="13058" max="13058" width="4" style="13" hidden="1" customWidth="1"/>
    <col min="13059" max="13307" width="0" style="13" hidden="1" customWidth="1"/>
    <col min="13308" max="13311" width="0" style="13" hidden="1"/>
    <col min="13312" max="13312" width="3.140625" style="13" hidden="1" customWidth="1"/>
    <col min="13313" max="13313" width="161.28515625" style="13" hidden="1" customWidth="1"/>
    <col min="13314" max="13314" width="4" style="13" hidden="1" customWidth="1"/>
    <col min="13315" max="13563" width="0" style="13" hidden="1" customWidth="1"/>
    <col min="13564" max="13567" width="0" style="13" hidden="1"/>
    <col min="13568" max="13568" width="3.140625" style="13" hidden="1" customWidth="1"/>
    <col min="13569" max="13569" width="161.28515625" style="13" hidden="1" customWidth="1"/>
    <col min="13570" max="13570" width="4" style="13" hidden="1" customWidth="1"/>
    <col min="13571" max="13819" width="0" style="13" hidden="1" customWidth="1"/>
    <col min="13820" max="13823" width="0" style="13" hidden="1"/>
    <col min="13824" max="13824" width="3.140625" style="13" hidden="1" customWidth="1"/>
    <col min="13825" max="13825" width="161.28515625" style="13" hidden="1" customWidth="1"/>
    <col min="13826" max="13826" width="4" style="13" hidden="1" customWidth="1"/>
    <col min="13827" max="14075" width="0" style="13" hidden="1" customWidth="1"/>
    <col min="14076" max="14079" width="0" style="13" hidden="1"/>
    <col min="14080" max="14080" width="3.140625" style="13" hidden="1" customWidth="1"/>
    <col min="14081" max="14081" width="161.28515625" style="13" hidden="1" customWidth="1"/>
    <col min="14082" max="14082" width="4" style="13" hidden="1" customWidth="1"/>
    <col min="14083" max="14331" width="0" style="13" hidden="1" customWidth="1"/>
    <col min="14332" max="14335" width="0" style="13" hidden="1"/>
    <col min="14336" max="14336" width="3.140625" style="13" hidden="1" customWidth="1"/>
    <col min="14337" max="14337" width="161.28515625" style="13" hidden="1" customWidth="1"/>
    <col min="14338" max="14338" width="4" style="13" hidden="1" customWidth="1"/>
    <col min="14339" max="14587" width="0" style="13" hidden="1" customWidth="1"/>
    <col min="14588" max="14591" width="0" style="13" hidden="1"/>
    <col min="14592" max="14592" width="3.140625" style="13" hidden="1" customWidth="1"/>
    <col min="14593" max="14593" width="161.28515625" style="13" hidden="1" customWidth="1"/>
    <col min="14594" max="14594" width="4" style="13" hidden="1" customWidth="1"/>
    <col min="14595" max="14843" width="0" style="13" hidden="1" customWidth="1"/>
    <col min="14844" max="14847" width="0" style="13" hidden="1"/>
    <col min="14848" max="14848" width="3.140625" style="13" hidden="1" customWidth="1"/>
    <col min="14849" max="14849" width="161.28515625" style="13" hidden="1" customWidth="1"/>
    <col min="14850" max="14850" width="4" style="13" hidden="1" customWidth="1"/>
    <col min="14851" max="15099" width="0" style="13" hidden="1" customWidth="1"/>
    <col min="15100" max="15103" width="0" style="13" hidden="1"/>
    <col min="15104" max="15104" width="3.140625" style="13" hidden="1" customWidth="1"/>
    <col min="15105" max="15105" width="161.28515625" style="13" hidden="1" customWidth="1"/>
    <col min="15106" max="15106" width="4" style="13" hidden="1" customWidth="1"/>
    <col min="15107" max="15355" width="0" style="13" hidden="1" customWidth="1"/>
    <col min="15356" max="15359" width="0" style="13" hidden="1"/>
    <col min="15360" max="15360" width="3.140625" style="13" hidden="1" customWidth="1"/>
    <col min="15361" max="15361" width="161.28515625" style="13" hidden="1" customWidth="1"/>
    <col min="15362" max="15362" width="4" style="13" hidden="1" customWidth="1"/>
    <col min="15363" max="15611" width="0" style="13" hidden="1" customWidth="1"/>
    <col min="15612" max="15615" width="0" style="13" hidden="1"/>
    <col min="15616" max="15616" width="3.140625" style="13" hidden="1" customWidth="1"/>
    <col min="15617" max="15617" width="161.28515625" style="13" hidden="1" customWidth="1"/>
    <col min="15618" max="15618" width="4" style="13" hidden="1" customWidth="1"/>
    <col min="15619" max="15867" width="0" style="13" hidden="1" customWidth="1"/>
    <col min="15868" max="15871" width="0" style="13" hidden="1"/>
    <col min="15872" max="15872" width="3.140625" style="13" hidden="1" customWidth="1"/>
    <col min="15873" max="15873" width="161.28515625" style="13" hidden="1" customWidth="1"/>
    <col min="15874" max="15874" width="4" style="13" hidden="1" customWidth="1"/>
    <col min="15875" max="16123" width="0" style="13" hidden="1" customWidth="1"/>
    <col min="16124" max="16127" width="0" style="13" hidden="1"/>
    <col min="16128" max="16128" width="3.140625" style="13" hidden="1" customWidth="1"/>
    <col min="16129" max="16129" width="161.28515625" style="13" hidden="1" customWidth="1"/>
    <col min="16130" max="16130" width="4" style="13" hidden="1" customWidth="1"/>
    <col min="16131" max="16379" width="0" style="13" hidden="1" customWidth="1"/>
    <col min="16380" max="16384" width="0" style="13" hidden="1"/>
  </cols>
  <sheetData>
    <row r="1" spans="1:2" x14ac:dyDescent="0.25">
      <c r="A1" s="14" t="s">
        <v>28</v>
      </c>
    </row>
    <row r="2" spans="1:2" ht="31.5" x14ac:dyDescent="0.2">
      <c r="A2" s="15" t="s">
        <v>29</v>
      </c>
    </row>
    <row r="3" spans="1:2" ht="31.5" x14ac:dyDescent="0.2">
      <c r="A3" s="15" t="s">
        <v>30</v>
      </c>
    </row>
    <row r="4" spans="1:2" ht="47.25" x14ac:dyDescent="0.25">
      <c r="A4" s="18" t="s">
        <v>691</v>
      </c>
      <c r="B4" s="17"/>
    </row>
    <row r="5" spans="1:2" ht="29.45" customHeight="1" x14ac:dyDescent="0.25">
      <c r="A5" s="188" t="s">
        <v>31</v>
      </c>
    </row>
    <row r="6" spans="1:2" ht="82.5" customHeight="1" x14ac:dyDescent="0.2">
      <c r="A6" s="187" t="s">
        <v>314</v>
      </c>
    </row>
    <row r="7" spans="1:2" x14ac:dyDescent="0.25"/>
    <row r="8" spans="1:2" x14ac:dyDescent="0.25"/>
  </sheetData>
  <pageMargins left="0.7" right="0.7" top="0.75" bottom="0.75" header="0.3" footer="0.3"/>
  <pageSetup orientation="portrait" horizontalDpi="90" verticalDpi="9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8DB4E2"/>
  </sheetPr>
  <dimension ref="A1:I68"/>
  <sheetViews>
    <sheetView zoomScaleNormal="100" workbookViewId="0">
      <pane ySplit="3" topLeftCell="A4" activePane="bottomLeft" state="frozen"/>
      <selection pane="bottomLeft"/>
    </sheetView>
  </sheetViews>
  <sheetFormatPr defaultColWidth="0" defaultRowHeight="15.75" customHeight="1" zeroHeight="1" x14ac:dyDescent="0.25"/>
  <cols>
    <col min="1" max="1" width="11.42578125" style="71" customWidth="1"/>
    <col min="2" max="2" width="67.140625" style="71" bestFit="1" customWidth="1"/>
    <col min="3" max="4" width="19" style="67" customWidth="1"/>
    <col min="5" max="6" width="19" style="69" customWidth="1"/>
    <col min="7" max="8" width="9.28515625" style="69" customWidth="1"/>
    <col min="9" max="16384" width="9.28515625" style="69" hidden="1"/>
  </cols>
  <sheetData>
    <row r="1" spans="1:9" s="71" customFormat="1" x14ac:dyDescent="0.25">
      <c r="A1" s="70" t="s">
        <v>626</v>
      </c>
      <c r="B1" s="70"/>
    </row>
    <row r="2" spans="1:9" ht="11.25" customHeight="1" x14ac:dyDescent="0.25">
      <c r="A2" s="189" t="s">
        <v>393</v>
      </c>
      <c r="B2" s="178"/>
    </row>
    <row r="3" spans="1:9" s="71" customFormat="1" ht="47.25" x14ac:dyDescent="0.25">
      <c r="A3" s="56" t="s">
        <v>269</v>
      </c>
      <c r="B3" s="56" t="s">
        <v>268</v>
      </c>
      <c r="C3" s="87" t="s">
        <v>36</v>
      </c>
      <c r="D3" s="88" t="s">
        <v>311</v>
      </c>
      <c r="E3" s="82" t="s">
        <v>368</v>
      </c>
      <c r="F3" s="84" t="s">
        <v>331</v>
      </c>
    </row>
    <row r="4" spans="1:9" s="71" customFormat="1" ht="20.25" customHeight="1" x14ac:dyDescent="0.25">
      <c r="A4" s="237" t="s">
        <v>353</v>
      </c>
      <c r="B4" s="237" t="s">
        <v>354</v>
      </c>
      <c r="C4" s="238">
        <v>-59.2</v>
      </c>
      <c r="D4" s="239">
        <v>9</v>
      </c>
      <c r="E4" s="240">
        <v>469.8</v>
      </c>
      <c r="F4" s="241">
        <f>C4/E4</f>
        <v>-0.12601106853980418</v>
      </c>
    </row>
    <row r="5" spans="1:9" s="71" customFormat="1" ht="12.75" customHeight="1" x14ac:dyDescent="0.25">
      <c r="A5" s="105" t="s">
        <v>483</v>
      </c>
      <c r="B5" s="105" t="s">
        <v>482</v>
      </c>
      <c r="C5" s="106">
        <v>-86</v>
      </c>
      <c r="D5" s="107">
        <v>0</v>
      </c>
      <c r="E5" s="112">
        <v>243.4</v>
      </c>
      <c r="F5" s="108">
        <f t="shared" ref="F5:F7" si="0">C5/E5</f>
        <v>-0.35332785538208711</v>
      </c>
    </row>
    <row r="6" spans="1:9" ht="20.25" customHeight="1" x14ac:dyDescent="0.25">
      <c r="A6" s="236" t="s">
        <v>465</v>
      </c>
      <c r="B6" s="236" t="s">
        <v>389</v>
      </c>
      <c r="C6" s="238">
        <v>291.8</v>
      </c>
      <c r="D6" s="239">
        <v>212</v>
      </c>
      <c r="E6" s="240">
        <v>11583.2</v>
      </c>
      <c r="F6" s="241">
        <f>C6/E6</f>
        <v>2.519165688238138E-2</v>
      </c>
      <c r="G6" s="60"/>
      <c r="H6" s="71"/>
    </row>
    <row r="7" spans="1:9" ht="12.75" customHeight="1" x14ac:dyDescent="0.25">
      <c r="A7" s="101" t="s">
        <v>485</v>
      </c>
      <c r="B7" s="101" t="s">
        <v>484</v>
      </c>
      <c r="C7" s="102">
        <v>2.6</v>
      </c>
      <c r="D7" s="103">
        <v>2</v>
      </c>
      <c r="E7" s="111">
        <v>260.39999999999998</v>
      </c>
      <c r="F7" s="104">
        <f t="shared" si="0"/>
        <v>9.9846390168970827E-3</v>
      </c>
      <c r="G7" s="60"/>
      <c r="H7" s="71"/>
      <c r="I7" s="71"/>
    </row>
    <row r="8" spans="1:9" s="71" customFormat="1" ht="12.75" customHeight="1" x14ac:dyDescent="0.25">
      <c r="A8" s="101" t="s">
        <v>335</v>
      </c>
      <c r="B8" s="101" t="s">
        <v>336</v>
      </c>
      <c r="C8" s="102">
        <v>47.6</v>
      </c>
      <c r="D8" s="103">
        <v>8</v>
      </c>
      <c r="E8" s="111">
        <v>492.4</v>
      </c>
      <c r="F8" s="104">
        <f>C8/E8</f>
        <v>9.6669374492282703E-2</v>
      </c>
      <c r="G8" s="60"/>
      <c r="I8" s="69"/>
    </row>
    <row r="9" spans="1:9" s="71" customFormat="1" ht="12.75" customHeight="1" x14ac:dyDescent="0.25">
      <c r="A9" s="101" t="s">
        <v>383</v>
      </c>
      <c r="B9" s="101" t="s">
        <v>427</v>
      </c>
      <c r="C9" s="102">
        <v>-29</v>
      </c>
      <c r="D9" s="103">
        <v>3</v>
      </c>
      <c r="E9" s="111">
        <v>323</v>
      </c>
      <c r="F9" s="104">
        <f t="shared" ref="F9:F54" si="1">C9/E9</f>
        <v>-8.9783281733746126E-2</v>
      </c>
      <c r="G9" s="60"/>
    </row>
    <row r="10" spans="1:9" ht="12.75" customHeight="1" x14ac:dyDescent="0.25">
      <c r="A10" s="101" t="s">
        <v>270</v>
      </c>
      <c r="B10" s="101" t="s">
        <v>290</v>
      </c>
      <c r="C10" s="102">
        <v>1.6</v>
      </c>
      <c r="D10" s="103">
        <v>25</v>
      </c>
      <c r="E10" s="111">
        <v>1188.5999999999999</v>
      </c>
      <c r="F10" s="104">
        <f t="shared" si="1"/>
        <v>1.3461214874642439E-3</v>
      </c>
      <c r="G10" s="60"/>
      <c r="H10" s="71"/>
    </row>
    <row r="11" spans="1:9" ht="12.75" customHeight="1" x14ac:dyDescent="0.25">
      <c r="A11" s="101" t="s">
        <v>337</v>
      </c>
      <c r="B11" s="101" t="s">
        <v>338</v>
      </c>
      <c r="C11" s="102">
        <v>76.400000000000006</v>
      </c>
      <c r="D11" s="103">
        <v>8</v>
      </c>
      <c r="E11" s="111">
        <v>410.6</v>
      </c>
      <c r="F11" s="104">
        <f t="shared" si="1"/>
        <v>0.18606916707257673</v>
      </c>
      <c r="G11" s="60"/>
      <c r="H11" s="71"/>
      <c r="I11" s="71"/>
    </row>
    <row r="12" spans="1:9" ht="12.75" customHeight="1" x14ac:dyDescent="0.25">
      <c r="A12" s="101" t="s">
        <v>282</v>
      </c>
      <c r="B12" s="101" t="s">
        <v>291</v>
      </c>
      <c r="C12" s="102">
        <v>66.400000000000006</v>
      </c>
      <c r="D12" s="103">
        <v>12</v>
      </c>
      <c r="E12" s="111">
        <v>639</v>
      </c>
      <c r="F12" s="104">
        <f t="shared" si="1"/>
        <v>0.10391236306729265</v>
      </c>
      <c r="G12" s="60"/>
      <c r="H12" s="71"/>
    </row>
    <row r="13" spans="1:9" ht="12.75" customHeight="1" x14ac:dyDescent="0.25">
      <c r="A13" s="101" t="s">
        <v>487</v>
      </c>
      <c r="B13" s="101" t="s">
        <v>486</v>
      </c>
      <c r="C13" s="102">
        <v>38</v>
      </c>
      <c r="D13" s="103">
        <v>2</v>
      </c>
      <c r="E13" s="111">
        <v>240</v>
      </c>
      <c r="F13" s="104">
        <f t="shared" si="1"/>
        <v>0.15833333333333333</v>
      </c>
      <c r="G13" s="60"/>
      <c r="H13" s="71"/>
      <c r="I13" s="71"/>
    </row>
    <row r="14" spans="1:9" ht="12.75" customHeight="1" x14ac:dyDescent="0.25">
      <c r="A14" s="101" t="s">
        <v>271</v>
      </c>
      <c r="B14" s="101" t="s">
        <v>292</v>
      </c>
      <c r="C14" s="102">
        <v>-31.2</v>
      </c>
      <c r="D14" s="103">
        <v>62</v>
      </c>
      <c r="E14" s="111">
        <v>2676.8</v>
      </c>
      <c r="F14" s="104">
        <f t="shared" si="1"/>
        <v>-1.1655708308427973E-2</v>
      </c>
      <c r="G14" s="60"/>
      <c r="H14" s="71"/>
    </row>
    <row r="15" spans="1:9" ht="12.75" customHeight="1" x14ac:dyDescent="0.25">
      <c r="A15" s="101" t="s">
        <v>491</v>
      </c>
      <c r="B15" s="101" t="s">
        <v>490</v>
      </c>
      <c r="C15" s="102">
        <v>6.8</v>
      </c>
      <c r="D15" s="103">
        <v>3</v>
      </c>
      <c r="E15" s="111">
        <v>243.2</v>
      </c>
      <c r="F15" s="104">
        <f t="shared" si="1"/>
        <v>2.7960526315789474E-2</v>
      </c>
      <c r="G15" s="60"/>
      <c r="H15" s="71"/>
      <c r="I15" s="71"/>
    </row>
    <row r="16" spans="1:9" ht="12.75" customHeight="1" x14ac:dyDescent="0.25">
      <c r="A16" s="101" t="s">
        <v>283</v>
      </c>
      <c r="B16" s="101" t="s">
        <v>293</v>
      </c>
      <c r="C16" s="102">
        <v>-32</v>
      </c>
      <c r="D16" s="103">
        <v>10</v>
      </c>
      <c r="E16" s="111">
        <v>819.2</v>
      </c>
      <c r="F16" s="104">
        <f t="shared" si="1"/>
        <v>-3.90625E-2</v>
      </c>
      <c r="G16" s="60"/>
      <c r="H16" s="71"/>
    </row>
    <row r="17" spans="1:9" ht="12.75" customHeight="1" x14ac:dyDescent="0.25">
      <c r="A17" s="101" t="s">
        <v>488</v>
      </c>
      <c r="B17" s="101" t="s">
        <v>489</v>
      </c>
      <c r="C17" s="102">
        <v>20.2</v>
      </c>
      <c r="D17" s="103">
        <v>8</v>
      </c>
      <c r="E17" s="111">
        <v>234</v>
      </c>
      <c r="F17" s="104">
        <f t="shared" si="1"/>
        <v>8.6324786324786323E-2</v>
      </c>
      <c r="G17" s="60"/>
      <c r="H17" s="71"/>
      <c r="I17" s="71"/>
    </row>
    <row r="18" spans="1:9" ht="12.75" customHeight="1" x14ac:dyDescent="0.25">
      <c r="A18" s="101" t="s">
        <v>493</v>
      </c>
      <c r="B18" s="101" t="s">
        <v>492</v>
      </c>
      <c r="C18" s="102">
        <v>-66.8</v>
      </c>
      <c r="D18" s="103">
        <v>2</v>
      </c>
      <c r="E18" s="111">
        <v>284.8</v>
      </c>
      <c r="F18" s="104">
        <f t="shared" si="1"/>
        <v>-0.2345505617977528</v>
      </c>
      <c r="G18" s="60"/>
      <c r="H18" s="71"/>
    </row>
    <row r="19" spans="1:9" ht="12.75" customHeight="1" x14ac:dyDescent="0.25">
      <c r="A19" s="101" t="s">
        <v>284</v>
      </c>
      <c r="B19" s="101" t="s">
        <v>294</v>
      </c>
      <c r="C19" s="102">
        <v>-6.8</v>
      </c>
      <c r="D19" s="103">
        <v>13</v>
      </c>
      <c r="E19" s="111">
        <v>738.8</v>
      </c>
      <c r="F19" s="104">
        <f t="shared" si="1"/>
        <v>-9.204114780725501E-3</v>
      </c>
      <c r="G19" s="60"/>
      <c r="H19" s="71"/>
      <c r="I19" s="71"/>
    </row>
    <row r="20" spans="1:9" ht="12.75" customHeight="1" x14ac:dyDescent="0.25">
      <c r="A20" s="101" t="s">
        <v>495</v>
      </c>
      <c r="B20" s="101" t="s">
        <v>494</v>
      </c>
      <c r="C20" s="102">
        <v>23</v>
      </c>
      <c r="D20" s="103">
        <v>5</v>
      </c>
      <c r="E20" s="111">
        <v>281.60000000000002</v>
      </c>
      <c r="F20" s="104">
        <f t="shared" si="1"/>
        <v>8.1676136363636354E-2</v>
      </c>
      <c r="G20" s="60"/>
      <c r="H20" s="71"/>
    </row>
    <row r="21" spans="1:9" ht="12.75" customHeight="1" x14ac:dyDescent="0.25">
      <c r="A21" s="101" t="s">
        <v>425</v>
      </c>
      <c r="B21" s="101" t="s">
        <v>428</v>
      </c>
      <c r="C21" s="102">
        <v>9.8000000000000007</v>
      </c>
      <c r="D21" s="103">
        <v>5</v>
      </c>
      <c r="E21" s="111">
        <v>344.6</v>
      </c>
      <c r="F21" s="104">
        <f t="shared" si="1"/>
        <v>2.8438769587928032E-2</v>
      </c>
      <c r="G21" s="60"/>
      <c r="H21" s="71"/>
      <c r="I21" s="71"/>
    </row>
    <row r="22" spans="1:9" ht="12.75" customHeight="1" x14ac:dyDescent="0.25">
      <c r="A22" s="101" t="s">
        <v>426</v>
      </c>
      <c r="B22" s="101" t="s">
        <v>429</v>
      </c>
      <c r="C22" s="102">
        <v>29.4</v>
      </c>
      <c r="D22" s="103">
        <v>3</v>
      </c>
      <c r="E22" s="111">
        <v>309.60000000000002</v>
      </c>
      <c r="F22" s="104">
        <f t="shared" si="1"/>
        <v>9.4961240310077508E-2</v>
      </c>
      <c r="G22" s="60"/>
      <c r="H22" s="71"/>
    </row>
    <row r="23" spans="1:9" ht="12.75" customHeight="1" x14ac:dyDescent="0.25">
      <c r="A23" s="101" t="s">
        <v>272</v>
      </c>
      <c r="B23" s="101" t="s">
        <v>295</v>
      </c>
      <c r="C23" s="102">
        <v>7.6</v>
      </c>
      <c r="D23" s="103">
        <v>17</v>
      </c>
      <c r="E23" s="111">
        <v>610.4</v>
      </c>
      <c r="F23" s="104">
        <f t="shared" si="1"/>
        <v>1.2450851900393184E-2</v>
      </c>
      <c r="G23" s="60"/>
      <c r="H23" s="71"/>
      <c r="I23" s="71"/>
    </row>
    <row r="24" spans="1:9" ht="12.75" customHeight="1" x14ac:dyDescent="0.25">
      <c r="A24" s="105" t="s">
        <v>273</v>
      </c>
      <c r="B24" s="105" t="s">
        <v>296</v>
      </c>
      <c r="C24" s="106">
        <v>9</v>
      </c>
      <c r="D24" s="107">
        <v>16</v>
      </c>
      <c r="E24" s="112">
        <v>866</v>
      </c>
      <c r="F24" s="108">
        <f t="shared" si="1"/>
        <v>1.0392609699769052E-2</v>
      </c>
      <c r="G24" s="60"/>
      <c r="H24" s="71"/>
    </row>
    <row r="25" spans="1:9" ht="20.25" customHeight="1" x14ac:dyDescent="0.25">
      <c r="A25" s="30" t="s">
        <v>497</v>
      </c>
      <c r="B25" s="30" t="s">
        <v>496</v>
      </c>
      <c r="C25" s="65">
        <v>-3</v>
      </c>
      <c r="D25" s="64">
        <v>6</v>
      </c>
      <c r="E25" s="109">
        <v>287.2</v>
      </c>
      <c r="F25" s="85">
        <f t="shared" si="1"/>
        <v>-1.0445682451253482E-2</v>
      </c>
      <c r="G25" s="60"/>
      <c r="H25" s="71"/>
      <c r="I25" s="71"/>
    </row>
    <row r="26" spans="1:9" ht="20.25" customHeight="1" x14ac:dyDescent="0.25">
      <c r="A26" s="236" t="s">
        <v>466</v>
      </c>
      <c r="B26" s="236" t="s">
        <v>467</v>
      </c>
      <c r="C26" s="238">
        <v>204.80000000000004</v>
      </c>
      <c r="D26" s="239">
        <v>30</v>
      </c>
      <c r="E26" s="240">
        <v>844.80000000000007</v>
      </c>
      <c r="F26" s="235">
        <f t="shared" si="1"/>
        <v>0.24242424242424246</v>
      </c>
      <c r="G26" s="60"/>
      <c r="H26" s="71"/>
    </row>
    <row r="27" spans="1:9" ht="12.75" customHeight="1" x14ac:dyDescent="0.25">
      <c r="A27" s="105" t="s">
        <v>274</v>
      </c>
      <c r="B27" s="105" t="s">
        <v>297</v>
      </c>
      <c r="C27" s="106">
        <v>155.6</v>
      </c>
      <c r="D27" s="107">
        <v>24</v>
      </c>
      <c r="E27" s="112">
        <v>593.4</v>
      </c>
      <c r="F27" s="108">
        <f t="shared" si="1"/>
        <v>0.26221772834512974</v>
      </c>
      <c r="G27" s="60"/>
      <c r="H27" s="71"/>
    </row>
    <row r="28" spans="1:9" ht="20.25" customHeight="1" x14ac:dyDescent="0.25">
      <c r="A28" s="236" t="s">
        <v>502</v>
      </c>
      <c r="B28" s="236" t="s">
        <v>470</v>
      </c>
      <c r="C28" s="238">
        <v>210.59999999999997</v>
      </c>
      <c r="D28" s="239">
        <v>166</v>
      </c>
      <c r="E28" s="240">
        <v>6309.9999999999982</v>
      </c>
      <c r="F28" s="235">
        <f t="shared" si="1"/>
        <v>3.337559429477021E-2</v>
      </c>
      <c r="G28" s="60"/>
      <c r="H28" s="71"/>
    </row>
    <row r="29" spans="1:9" ht="12.75" customHeight="1" x14ac:dyDescent="0.25">
      <c r="A29" s="101" t="s">
        <v>285</v>
      </c>
      <c r="B29" s="101" t="s">
        <v>298</v>
      </c>
      <c r="C29" s="102">
        <v>20.399999999999999</v>
      </c>
      <c r="D29" s="103">
        <v>119</v>
      </c>
      <c r="E29" s="111">
        <v>4881.3999999999996</v>
      </c>
      <c r="F29" s="104">
        <f t="shared" si="1"/>
        <v>4.1791289384193056E-3</v>
      </c>
      <c r="G29" s="60"/>
      <c r="H29" s="71"/>
    </row>
    <row r="30" spans="1:9" ht="12.75" customHeight="1" x14ac:dyDescent="0.25">
      <c r="A30" s="105" t="s">
        <v>352</v>
      </c>
      <c r="B30" s="105" t="s">
        <v>351</v>
      </c>
      <c r="C30" s="106">
        <v>96</v>
      </c>
      <c r="D30" s="107">
        <v>19</v>
      </c>
      <c r="E30" s="112">
        <v>465.4</v>
      </c>
      <c r="F30" s="108">
        <f t="shared" si="1"/>
        <v>0.20627417275461971</v>
      </c>
      <c r="G30" s="60"/>
      <c r="H30" s="71"/>
    </row>
    <row r="31" spans="1:9" ht="20.25" customHeight="1" x14ac:dyDescent="0.25">
      <c r="A31" s="236" t="s">
        <v>468</v>
      </c>
      <c r="B31" s="236" t="s">
        <v>469</v>
      </c>
      <c r="C31" s="238">
        <v>68.59999999999998</v>
      </c>
      <c r="D31" s="239">
        <v>238</v>
      </c>
      <c r="E31" s="240">
        <v>9454.1999999999989</v>
      </c>
      <c r="F31" s="235">
        <f t="shared" si="1"/>
        <v>7.256034355101435E-3</v>
      </c>
      <c r="G31" s="60"/>
      <c r="H31" s="71"/>
    </row>
    <row r="32" spans="1:9" ht="12.75" customHeight="1" x14ac:dyDescent="0.25">
      <c r="A32" s="101" t="s">
        <v>340</v>
      </c>
      <c r="B32" s="101" t="s">
        <v>339</v>
      </c>
      <c r="C32" s="102">
        <v>69</v>
      </c>
      <c r="D32" s="103">
        <v>9</v>
      </c>
      <c r="E32" s="111">
        <v>500.8</v>
      </c>
      <c r="F32" s="104">
        <f t="shared" si="1"/>
        <v>0.13777955271565495</v>
      </c>
      <c r="G32" s="60"/>
      <c r="H32" s="71"/>
    </row>
    <row r="33" spans="1:8" ht="12.75" customHeight="1" x14ac:dyDescent="0.25">
      <c r="A33" s="101" t="s">
        <v>275</v>
      </c>
      <c r="B33" s="101" t="s">
        <v>299</v>
      </c>
      <c r="C33" s="102">
        <v>-110.8</v>
      </c>
      <c r="D33" s="103">
        <v>87</v>
      </c>
      <c r="E33" s="111">
        <v>4156.3999999999996</v>
      </c>
      <c r="F33" s="104">
        <f t="shared" si="1"/>
        <v>-2.6657684534693485E-2</v>
      </c>
      <c r="G33" s="60"/>
      <c r="H33" s="71"/>
    </row>
    <row r="34" spans="1:8" ht="12.75" customHeight="1" x14ac:dyDescent="0.25">
      <c r="A34" s="101" t="s">
        <v>342</v>
      </c>
      <c r="B34" s="101" t="s">
        <v>341</v>
      </c>
      <c r="C34" s="102">
        <v>106.6</v>
      </c>
      <c r="D34" s="103">
        <v>19</v>
      </c>
      <c r="E34" s="111">
        <v>442.2</v>
      </c>
      <c r="F34" s="104">
        <f t="shared" si="1"/>
        <v>0.24106739032112165</v>
      </c>
      <c r="G34" s="60"/>
      <c r="H34" s="71"/>
    </row>
    <row r="35" spans="1:8" ht="12.75" customHeight="1" x14ac:dyDescent="0.25">
      <c r="A35" s="101" t="s">
        <v>344</v>
      </c>
      <c r="B35" s="101" t="s">
        <v>343</v>
      </c>
      <c r="C35" s="102">
        <v>87.4</v>
      </c>
      <c r="D35" s="103">
        <v>25</v>
      </c>
      <c r="E35" s="111">
        <v>536</v>
      </c>
      <c r="F35" s="104">
        <f t="shared" si="1"/>
        <v>0.16305970149253732</v>
      </c>
      <c r="G35" s="60"/>
      <c r="H35" s="71"/>
    </row>
    <row r="36" spans="1:8" ht="12.75" customHeight="1" x14ac:dyDescent="0.25">
      <c r="A36" s="101" t="s">
        <v>346</v>
      </c>
      <c r="B36" s="101" t="s">
        <v>345</v>
      </c>
      <c r="C36" s="102">
        <v>22.2</v>
      </c>
      <c r="D36" s="103">
        <v>17</v>
      </c>
      <c r="E36" s="111">
        <v>536.4</v>
      </c>
      <c r="F36" s="104">
        <f t="shared" si="1"/>
        <v>4.1387024608501119E-2</v>
      </c>
      <c r="G36" s="60"/>
      <c r="H36" s="71"/>
    </row>
    <row r="37" spans="1:8" ht="12.75" customHeight="1" x14ac:dyDescent="0.25">
      <c r="A37" s="101" t="s">
        <v>276</v>
      </c>
      <c r="B37" s="101" t="s">
        <v>300</v>
      </c>
      <c r="C37" s="102">
        <v>-221.2</v>
      </c>
      <c r="D37" s="103">
        <v>51</v>
      </c>
      <c r="E37" s="111">
        <v>2346.6</v>
      </c>
      <c r="F37" s="104">
        <f t="shared" si="1"/>
        <v>-9.4264041592090689E-2</v>
      </c>
      <c r="G37" s="60"/>
      <c r="H37" s="71"/>
    </row>
    <row r="38" spans="1:8" ht="12.75" customHeight="1" x14ac:dyDescent="0.25">
      <c r="A38" s="105" t="s">
        <v>499</v>
      </c>
      <c r="B38" s="105" t="s">
        <v>498</v>
      </c>
      <c r="C38" s="106">
        <v>11.2</v>
      </c>
      <c r="D38" s="107">
        <v>3</v>
      </c>
      <c r="E38" s="112">
        <v>237.4</v>
      </c>
      <c r="F38" s="108">
        <f t="shared" si="1"/>
        <v>4.7177759056444814E-2</v>
      </c>
      <c r="G38" s="60"/>
      <c r="H38" s="71"/>
    </row>
    <row r="39" spans="1:8" ht="20.25" customHeight="1" x14ac:dyDescent="0.25">
      <c r="A39" s="236" t="s">
        <v>471</v>
      </c>
      <c r="B39" s="236" t="s">
        <v>472</v>
      </c>
      <c r="C39" s="238">
        <v>-795.5999999999998</v>
      </c>
      <c r="D39" s="239">
        <v>42</v>
      </c>
      <c r="E39" s="240">
        <v>4995.7999999999993</v>
      </c>
      <c r="F39" s="235">
        <f t="shared" si="1"/>
        <v>-0.15925377316946232</v>
      </c>
      <c r="G39" s="60"/>
      <c r="H39" s="71"/>
    </row>
    <row r="40" spans="1:8" ht="12.75" customHeight="1" x14ac:dyDescent="0.25">
      <c r="A40" s="101" t="s">
        <v>277</v>
      </c>
      <c r="B40" s="101" t="s">
        <v>301</v>
      </c>
      <c r="C40" s="102">
        <v>-654.6</v>
      </c>
      <c r="D40" s="103">
        <v>0</v>
      </c>
      <c r="E40" s="111">
        <v>1707.2</v>
      </c>
      <c r="F40" s="104">
        <f t="shared" si="1"/>
        <v>-0.38343486410496719</v>
      </c>
      <c r="G40" s="60"/>
      <c r="H40" s="71"/>
    </row>
    <row r="41" spans="1:8" ht="12.75" customHeight="1" x14ac:dyDescent="0.25">
      <c r="A41" s="101" t="s">
        <v>278</v>
      </c>
      <c r="B41" s="101" t="s">
        <v>302</v>
      </c>
      <c r="C41" s="102">
        <v>-235.2</v>
      </c>
      <c r="D41" s="103">
        <v>28</v>
      </c>
      <c r="E41" s="111">
        <v>2312.6</v>
      </c>
      <c r="F41" s="104">
        <f t="shared" si="1"/>
        <v>-0.10170371010983309</v>
      </c>
      <c r="G41" s="60"/>
      <c r="H41" s="71"/>
    </row>
    <row r="42" spans="1:8" ht="12.75" customHeight="1" x14ac:dyDescent="0.25">
      <c r="A42" s="101" t="s">
        <v>501</v>
      </c>
      <c r="B42" s="101" t="s">
        <v>500</v>
      </c>
      <c r="C42" s="102">
        <v>81.2</v>
      </c>
      <c r="D42" s="103">
        <v>1</v>
      </c>
      <c r="E42" s="111">
        <v>214.2</v>
      </c>
      <c r="F42" s="104">
        <f t="shared" si="1"/>
        <v>0.37908496732026148</v>
      </c>
      <c r="G42" s="60"/>
      <c r="H42" s="71"/>
    </row>
    <row r="43" spans="1:8" ht="12.75" customHeight="1" x14ac:dyDescent="0.25">
      <c r="A43" s="105" t="s">
        <v>348</v>
      </c>
      <c r="B43" s="105" t="s">
        <v>347</v>
      </c>
      <c r="C43" s="106">
        <v>35.4</v>
      </c>
      <c r="D43" s="107">
        <v>11</v>
      </c>
      <c r="E43" s="112">
        <v>528.4</v>
      </c>
      <c r="F43" s="108">
        <f t="shared" si="1"/>
        <v>6.6994700984102956E-2</v>
      </c>
      <c r="G43" s="60"/>
      <c r="H43" s="71"/>
    </row>
    <row r="44" spans="1:8" ht="20.25" customHeight="1" x14ac:dyDescent="0.25">
      <c r="A44" s="236" t="s">
        <v>473</v>
      </c>
      <c r="B44" s="236" t="s">
        <v>424</v>
      </c>
      <c r="C44" s="238">
        <v>342.20000000000005</v>
      </c>
      <c r="D44" s="239">
        <v>61</v>
      </c>
      <c r="E44" s="240">
        <v>2132.7999999999997</v>
      </c>
      <c r="F44" s="235">
        <f t="shared" si="1"/>
        <v>0.16044636159039763</v>
      </c>
      <c r="G44" s="60"/>
      <c r="H44" s="71"/>
    </row>
    <row r="45" spans="1:8" ht="12.75" customHeight="1" x14ac:dyDescent="0.25">
      <c r="A45" s="101" t="s">
        <v>350</v>
      </c>
      <c r="B45" s="101" t="s">
        <v>349</v>
      </c>
      <c r="C45" s="102">
        <v>11.4</v>
      </c>
      <c r="D45" s="103">
        <v>12</v>
      </c>
      <c r="E45" s="111">
        <v>426.4</v>
      </c>
      <c r="F45" s="104">
        <f t="shared" si="1"/>
        <v>2.6735459662288932E-2</v>
      </c>
      <c r="G45" s="60"/>
      <c r="H45" s="71"/>
    </row>
    <row r="46" spans="1:8" ht="12.75" customHeight="1" x14ac:dyDescent="0.25">
      <c r="A46" s="101" t="s">
        <v>279</v>
      </c>
      <c r="B46" s="101" t="s">
        <v>303</v>
      </c>
      <c r="C46" s="102">
        <v>169.2</v>
      </c>
      <c r="D46" s="103">
        <v>26</v>
      </c>
      <c r="E46" s="111">
        <v>761.8</v>
      </c>
      <c r="F46" s="104">
        <f t="shared" si="1"/>
        <v>0.22210553951168285</v>
      </c>
      <c r="G46" s="60"/>
      <c r="H46" s="71"/>
    </row>
    <row r="47" spans="1:8" ht="12.75" customHeight="1" x14ac:dyDescent="0.25">
      <c r="A47" s="105" t="s">
        <v>431</v>
      </c>
      <c r="B47" s="105" t="s">
        <v>430</v>
      </c>
      <c r="C47" s="106">
        <v>42</v>
      </c>
      <c r="D47" s="107">
        <v>11</v>
      </c>
      <c r="E47" s="112">
        <v>329.4</v>
      </c>
      <c r="F47" s="108">
        <f t="shared" si="1"/>
        <v>0.12750455373406194</v>
      </c>
      <c r="G47" s="60"/>
      <c r="H47" s="71"/>
    </row>
    <row r="48" spans="1:8" ht="20.25" customHeight="1" x14ac:dyDescent="0.25">
      <c r="A48" s="248" t="s">
        <v>475</v>
      </c>
      <c r="B48" s="248" t="s">
        <v>474</v>
      </c>
      <c r="C48" s="242">
        <v>-22.4</v>
      </c>
      <c r="D48" s="243">
        <v>5</v>
      </c>
      <c r="E48" s="244">
        <v>273.8</v>
      </c>
      <c r="F48" s="245">
        <f t="shared" si="1"/>
        <v>-8.1811541271000723E-2</v>
      </c>
      <c r="G48" s="60"/>
      <c r="H48" s="71"/>
    </row>
    <row r="49" spans="1:8" ht="12.75" customHeight="1" x14ac:dyDescent="0.25">
      <c r="A49" s="105" t="s">
        <v>280</v>
      </c>
      <c r="B49" s="246" t="s">
        <v>287</v>
      </c>
      <c r="C49" s="106">
        <v>20.2</v>
      </c>
      <c r="D49" s="107">
        <v>23</v>
      </c>
      <c r="E49" s="112">
        <v>662</v>
      </c>
      <c r="F49" s="108">
        <f t="shared" si="1"/>
        <v>3.051359516616314E-2</v>
      </c>
      <c r="G49" s="60"/>
      <c r="H49" s="71"/>
    </row>
    <row r="50" spans="1:8" ht="20.25" customHeight="1" x14ac:dyDescent="0.25">
      <c r="A50" s="248" t="s">
        <v>478</v>
      </c>
      <c r="B50" s="248" t="s">
        <v>479</v>
      </c>
      <c r="C50" s="242">
        <v>26.8</v>
      </c>
      <c r="D50" s="243">
        <v>6</v>
      </c>
      <c r="E50" s="244">
        <v>206.2</v>
      </c>
      <c r="F50" s="245">
        <f t="shared" si="1"/>
        <v>0.12997090203685743</v>
      </c>
      <c r="G50" s="60"/>
      <c r="H50" s="71"/>
    </row>
    <row r="51" spans="1:8" ht="20.25" customHeight="1" x14ac:dyDescent="0.25">
      <c r="A51" s="248" t="s">
        <v>435</v>
      </c>
      <c r="B51" s="248" t="s">
        <v>434</v>
      </c>
      <c r="C51" s="242">
        <v>71.8</v>
      </c>
      <c r="D51" s="243">
        <v>0</v>
      </c>
      <c r="E51" s="244">
        <v>408.2</v>
      </c>
      <c r="F51" s="245">
        <f t="shared" si="1"/>
        <v>0.17589416952474277</v>
      </c>
      <c r="G51" s="60"/>
      <c r="H51" s="71"/>
    </row>
    <row r="52" spans="1:8" ht="20.25" customHeight="1" x14ac:dyDescent="0.25">
      <c r="A52" s="30" t="s">
        <v>286</v>
      </c>
      <c r="B52" s="30" t="s">
        <v>288</v>
      </c>
      <c r="C52" s="65">
        <v>3261.6</v>
      </c>
      <c r="D52" s="64">
        <v>4024</v>
      </c>
      <c r="E52" s="109">
        <v>767.2</v>
      </c>
      <c r="F52" s="85" t="s">
        <v>266</v>
      </c>
      <c r="G52" s="60"/>
      <c r="H52" s="71"/>
    </row>
    <row r="53" spans="1:8" ht="20.25" customHeight="1" x14ac:dyDescent="0.25">
      <c r="A53" s="247" t="s">
        <v>481</v>
      </c>
      <c r="B53" s="70" t="s">
        <v>480</v>
      </c>
      <c r="C53" s="238">
        <v>-117.20000000000002</v>
      </c>
      <c r="D53" s="239">
        <v>49</v>
      </c>
      <c r="E53" s="240">
        <v>2314.7999999999997</v>
      </c>
      <c r="F53" s="235">
        <f t="shared" si="1"/>
        <v>-5.0630724036633851E-2</v>
      </c>
      <c r="G53" s="98"/>
      <c r="H53" s="71"/>
    </row>
    <row r="54" spans="1:8" ht="12.75" customHeight="1" x14ac:dyDescent="0.25">
      <c r="A54" s="105" t="s">
        <v>281</v>
      </c>
      <c r="B54" s="246" t="s">
        <v>289</v>
      </c>
      <c r="C54" s="106">
        <v>62.8</v>
      </c>
      <c r="D54" s="107">
        <v>39</v>
      </c>
      <c r="E54" s="112">
        <v>740.4</v>
      </c>
      <c r="F54" s="108">
        <f t="shared" si="1"/>
        <v>8.4819016747703938E-2</v>
      </c>
      <c r="G54" s="60"/>
      <c r="H54" s="71"/>
    </row>
    <row r="55" spans="1:8" ht="20.25" customHeight="1" x14ac:dyDescent="0.25">
      <c r="A55" s="30" t="s">
        <v>266</v>
      </c>
      <c r="B55" s="30" t="s">
        <v>267</v>
      </c>
      <c r="C55" s="65">
        <v>138</v>
      </c>
      <c r="D55" s="64">
        <v>1</v>
      </c>
      <c r="E55" s="109">
        <v>7.2</v>
      </c>
      <c r="F55" s="85" t="s">
        <v>266</v>
      </c>
      <c r="G55" s="60"/>
      <c r="H55" s="71"/>
    </row>
    <row r="56" spans="1:8" ht="16.5" thickBot="1" x14ac:dyDescent="0.3">
      <c r="A56" s="301" t="s">
        <v>266</v>
      </c>
      <c r="B56" s="302" t="s">
        <v>464</v>
      </c>
      <c r="C56" s="242">
        <v>3660.6</v>
      </c>
      <c r="D56" s="243">
        <v>4884</v>
      </c>
      <c r="E56" s="244">
        <v>41059.200000000004</v>
      </c>
      <c r="F56" s="245">
        <f>C56/E56</f>
        <v>8.9154196866962812E-2</v>
      </c>
      <c r="G56" s="60"/>
      <c r="H56" s="71"/>
    </row>
    <row r="57" spans="1:8" x14ac:dyDescent="0.25">
      <c r="A57" s="74" t="s">
        <v>16</v>
      </c>
      <c r="B57" s="74"/>
      <c r="G57" s="60"/>
      <c r="H57" s="71"/>
    </row>
    <row r="58" spans="1:8" x14ac:dyDescent="0.25">
      <c r="A58" s="68" t="s">
        <v>0</v>
      </c>
      <c r="B58" s="74"/>
      <c r="G58" s="60"/>
      <c r="H58" s="71"/>
    </row>
    <row r="59" spans="1:8" ht="15.75" customHeight="1" x14ac:dyDescent="0.25">
      <c r="C59" s="135"/>
      <c r="D59" s="135"/>
      <c r="E59" s="135"/>
      <c r="F59" s="61"/>
      <c r="G59" s="60"/>
      <c r="H59" s="71"/>
    </row>
    <row r="60" spans="1:8" ht="15.75" customHeight="1" x14ac:dyDescent="0.25">
      <c r="G60" s="60"/>
      <c r="H60" s="71"/>
    </row>
    <row r="61" spans="1:8" ht="15.75" hidden="1" customHeight="1" x14ac:dyDescent="0.25">
      <c r="H61" s="71"/>
    </row>
    <row r="62" spans="1:8" ht="15.75" hidden="1" customHeight="1" x14ac:dyDescent="0.25">
      <c r="H62" s="71"/>
    </row>
    <row r="63" spans="1:8" ht="15.75" hidden="1" customHeight="1" x14ac:dyDescent="0.25">
      <c r="H63" s="71"/>
    </row>
    <row r="64" spans="1:8" ht="15.75" hidden="1" customHeight="1" x14ac:dyDescent="0.25">
      <c r="H64" s="71"/>
    </row>
    <row r="65" spans="8:8" ht="15.75" hidden="1" customHeight="1" x14ac:dyDescent="0.25">
      <c r="H65" s="71"/>
    </row>
    <row r="66" spans="8:8" ht="15.75" hidden="1" customHeight="1" x14ac:dyDescent="0.25">
      <c r="H66" s="71"/>
    </row>
    <row r="67" spans="8:8" ht="15.75" hidden="1" customHeight="1" x14ac:dyDescent="0.25">
      <c r="H67" s="71"/>
    </row>
    <row r="68" spans="8:8" ht="15.75" hidden="1" customHeight="1" x14ac:dyDescent="0.25">
      <c r="H68" s="71"/>
    </row>
  </sheetData>
  <sortState xmlns:xlrd2="http://schemas.microsoft.com/office/spreadsheetml/2017/richdata2" ref="I10:I27">
    <sortCondition ref="I9:I27"/>
  </sortState>
  <hyperlinks>
    <hyperlink ref="A58" location="Contents!A1" display="Back to contents" xr:uid="{00000000-0004-0000-2A00-00000000000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BAF6B-5003-489C-9562-A8E4CF30ACB8}">
  <sheetPr>
    <tabColor rgb="FF8DB4E2"/>
  </sheetPr>
  <dimension ref="A1:W22"/>
  <sheetViews>
    <sheetView zoomScaleNormal="100"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3.5703125" customWidth="1"/>
    <col min="2" max="2" width="58.85546875" customWidth="1"/>
    <col min="3" max="14" width="21.85546875" customWidth="1"/>
    <col min="15" max="16" width="8.7109375" customWidth="1"/>
    <col min="17" max="18" width="8.7109375" hidden="1" customWidth="1"/>
    <col min="19" max="23" width="0" hidden="1" customWidth="1"/>
    <col min="24" max="16384" width="8.7109375" hidden="1"/>
  </cols>
  <sheetData>
    <row r="1" spans="1:17" ht="15.75" x14ac:dyDescent="0.25">
      <c r="A1" s="310" t="s">
        <v>627</v>
      </c>
      <c r="B1" s="310"/>
      <c r="C1" s="311"/>
      <c r="D1" s="311"/>
      <c r="E1" s="311"/>
      <c r="F1" s="311"/>
      <c r="G1" s="311"/>
      <c r="H1" s="312"/>
      <c r="I1" s="311"/>
      <c r="J1" s="311"/>
      <c r="K1" s="311"/>
      <c r="L1" s="311"/>
      <c r="M1" s="311"/>
      <c r="N1" s="311"/>
      <c r="O1" s="78"/>
      <c r="P1" s="78"/>
      <c r="Q1" s="78"/>
    </row>
    <row r="2" spans="1:17" ht="16.5" thickBot="1" x14ac:dyDescent="0.3">
      <c r="A2" s="313" t="s">
        <v>393</v>
      </c>
      <c r="B2" s="314"/>
      <c r="C2" s="315"/>
      <c r="D2" s="316"/>
      <c r="E2" s="315"/>
      <c r="F2" s="315"/>
      <c r="G2" s="315"/>
      <c r="H2" s="315"/>
      <c r="I2" s="317"/>
      <c r="J2" s="317"/>
      <c r="K2" s="317"/>
      <c r="L2" s="317"/>
      <c r="M2" s="317"/>
      <c r="N2" s="317"/>
      <c r="O2" s="78"/>
      <c r="P2" s="78"/>
      <c r="Q2" s="78"/>
    </row>
    <row r="3" spans="1:17" ht="78.75" x14ac:dyDescent="0.25">
      <c r="A3" s="318" t="s">
        <v>269</v>
      </c>
      <c r="B3" s="319" t="s">
        <v>268</v>
      </c>
      <c r="C3" s="320" t="s">
        <v>510</v>
      </c>
      <c r="D3" s="320" t="s">
        <v>551</v>
      </c>
      <c r="E3" s="321" t="s">
        <v>546</v>
      </c>
      <c r="F3" s="322" t="s">
        <v>515</v>
      </c>
      <c r="G3" s="323" t="s">
        <v>511</v>
      </c>
      <c r="H3" s="324" t="s">
        <v>547</v>
      </c>
      <c r="I3" s="325" t="s">
        <v>548</v>
      </c>
      <c r="J3" s="381" t="s">
        <v>513</v>
      </c>
      <c r="K3" s="326" t="s">
        <v>512</v>
      </c>
      <c r="L3" s="320" t="s">
        <v>549</v>
      </c>
      <c r="M3" s="321" t="s">
        <v>550</v>
      </c>
      <c r="N3" s="322" t="s">
        <v>514</v>
      </c>
      <c r="O3" s="78"/>
      <c r="P3" s="78"/>
      <c r="Q3" s="78"/>
    </row>
    <row r="4" spans="1:17" ht="15.75" x14ac:dyDescent="0.25">
      <c r="A4" s="345" t="s">
        <v>465</v>
      </c>
      <c r="B4" s="346" t="s">
        <v>389</v>
      </c>
      <c r="C4" s="327">
        <v>-603.59999999999991</v>
      </c>
      <c r="D4" s="327">
        <v>-328.8</v>
      </c>
      <c r="E4" s="328">
        <v>1224.1999999999998</v>
      </c>
      <c r="F4" s="329">
        <v>291.8</v>
      </c>
      <c r="G4" s="330">
        <v>4626.9999999999991</v>
      </c>
      <c r="H4" s="327">
        <v>2339.3999999999992</v>
      </c>
      <c r="I4" s="328">
        <v>4616.8000000000029</v>
      </c>
      <c r="J4" s="329">
        <v>11583.2</v>
      </c>
      <c r="K4" s="331">
        <f t="shared" ref="K4:K15" si="0">C4/G4</f>
        <v>-0.13045169656364816</v>
      </c>
      <c r="L4" s="332">
        <f t="shared" ref="L4:L15" si="1">D4/H4</f>
        <v>-0.14054885868171332</v>
      </c>
      <c r="M4" s="333">
        <f t="shared" ref="M4:M15" si="2">E4/I4</f>
        <v>0.2651620169814588</v>
      </c>
      <c r="N4" s="334">
        <f t="shared" ref="N4:N15" si="3">F4/J4</f>
        <v>2.519165688238138E-2</v>
      </c>
      <c r="O4" s="78"/>
      <c r="P4" s="78"/>
      <c r="Q4" s="78"/>
    </row>
    <row r="5" spans="1:17" x14ac:dyDescent="0.25">
      <c r="A5" s="347" t="s">
        <v>270</v>
      </c>
      <c r="B5" s="348" t="s">
        <v>290</v>
      </c>
      <c r="C5" s="349">
        <v>-61.6</v>
      </c>
      <c r="D5" s="349">
        <v>-50</v>
      </c>
      <c r="E5" s="350">
        <v>113.19999999999999</v>
      </c>
      <c r="F5" s="351">
        <v>1.6</v>
      </c>
      <c r="G5" s="352">
        <v>426.6</v>
      </c>
      <c r="H5" s="349">
        <v>285</v>
      </c>
      <c r="I5" s="350">
        <v>476.99999999999989</v>
      </c>
      <c r="J5" s="351">
        <v>1188.5999999999999</v>
      </c>
      <c r="K5" s="353">
        <f t="shared" si="0"/>
        <v>-0.14439756211908111</v>
      </c>
      <c r="L5" s="354">
        <f t="shared" si="1"/>
        <v>-0.17543859649122806</v>
      </c>
      <c r="M5" s="355">
        <f t="shared" si="2"/>
        <v>0.23731656184486377</v>
      </c>
      <c r="N5" s="356">
        <f t="shared" si="3"/>
        <v>1.3461214874642439E-3</v>
      </c>
      <c r="O5" s="78"/>
      <c r="P5" s="78"/>
      <c r="Q5" s="78"/>
    </row>
    <row r="6" spans="1:17" x14ac:dyDescent="0.25">
      <c r="A6" s="347" t="s">
        <v>271</v>
      </c>
      <c r="B6" s="348" t="s">
        <v>292</v>
      </c>
      <c r="C6" s="349">
        <v>-163.19999999999999</v>
      </c>
      <c r="D6" s="349">
        <v>-67.8</v>
      </c>
      <c r="E6" s="350">
        <v>199.8</v>
      </c>
      <c r="F6" s="351">
        <v>-31.2</v>
      </c>
      <c r="G6" s="352">
        <v>1049.5999999999999</v>
      </c>
      <c r="H6" s="349">
        <v>447.2</v>
      </c>
      <c r="I6" s="350">
        <v>1180.0000000000002</v>
      </c>
      <c r="J6" s="351">
        <v>2676.8</v>
      </c>
      <c r="K6" s="353">
        <f t="shared" si="0"/>
        <v>-0.15548780487804878</v>
      </c>
      <c r="L6" s="354">
        <f t="shared" si="1"/>
        <v>-0.15161001788908765</v>
      </c>
      <c r="M6" s="355">
        <f t="shared" si="2"/>
        <v>0.16932203389830505</v>
      </c>
      <c r="N6" s="356">
        <f t="shared" si="3"/>
        <v>-1.1655708308427973E-2</v>
      </c>
      <c r="O6" s="78"/>
      <c r="P6" s="78"/>
      <c r="Q6" s="78"/>
    </row>
    <row r="7" spans="1:17" x14ac:dyDescent="0.25">
      <c r="A7" s="335" t="s">
        <v>283</v>
      </c>
      <c r="B7" s="336" t="s">
        <v>293</v>
      </c>
      <c r="C7" s="349">
        <v>-58.8</v>
      </c>
      <c r="D7" s="349">
        <v>-36.6</v>
      </c>
      <c r="E7" s="350">
        <v>63.400000000000006</v>
      </c>
      <c r="F7" s="351">
        <v>-32</v>
      </c>
      <c r="G7" s="352">
        <v>298.8</v>
      </c>
      <c r="H7" s="349">
        <v>205.8</v>
      </c>
      <c r="I7" s="350">
        <v>314.60000000000002</v>
      </c>
      <c r="J7" s="351">
        <v>819.2</v>
      </c>
      <c r="K7" s="353">
        <f t="shared" si="0"/>
        <v>-0.19678714859437749</v>
      </c>
      <c r="L7" s="354">
        <f t="shared" si="1"/>
        <v>-0.17784256559766765</v>
      </c>
      <c r="M7" s="355">
        <f t="shared" si="2"/>
        <v>0.20152574698029244</v>
      </c>
      <c r="N7" s="356">
        <f t="shared" si="3"/>
        <v>-3.90625E-2</v>
      </c>
      <c r="O7" s="78"/>
      <c r="P7" s="78"/>
      <c r="Q7" s="78"/>
    </row>
    <row r="8" spans="1:17" ht="15.75" x14ac:dyDescent="0.25">
      <c r="A8" s="345" t="s">
        <v>502</v>
      </c>
      <c r="B8" s="346" t="s">
        <v>470</v>
      </c>
      <c r="C8" s="327">
        <v>-62.4</v>
      </c>
      <c r="D8" s="327">
        <v>-180.40000000000003</v>
      </c>
      <c r="E8" s="328">
        <v>453.4</v>
      </c>
      <c r="F8" s="329">
        <v>210.59999999999997</v>
      </c>
      <c r="G8" s="330">
        <v>1767.7999999999997</v>
      </c>
      <c r="H8" s="327">
        <v>3361.4000000000005</v>
      </c>
      <c r="I8" s="328">
        <v>1180.7999999999975</v>
      </c>
      <c r="J8" s="329">
        <v>6309.9999999999982</v>
      </c>
      <c r="K8" s="331">
        <f t="shared" si="0"/>
        <v>-3.5298110646000684E-2</v>
      </c>
      <c r="L8" s="332">
        <f t="shared" si="1"/>
        <v>-5.3668114476111146E-2</v>
      </c>
      <c r="M8" s="333">
        <f t="shared" si="2"/>
        <v>0.38397696476964849</v>
      </c>
      <c r="N8" s="334">
        <f t="shared" si="3"/>
        <v>3.337559429477021E-2</v>
      </c>
      <c r="O8" s="78"/>
      <c r="P8" s="78"/>
      <c r="Q8" s="78"/>
    </row>
    <row r="9" spans="1:17" x14ac:dyDescent="0.25">
      <c r="A9" s="335" t="s">
        <v>285</v>
      </c>
      <c r="B9" s="336" t="s">
        <v>298</v>
      </c>
      <c r="C9" s="349">
        <v>-136.4</v>
      </c>
      <c r="D9" s="349">
        <v>-188.8</v>
      </c>
      <c r="E9" s="350">
        <v>345.6</v>
      </c>
      <c r="F9" s="351">
        <v>20.399999999999999</v>
      </c>
      <c r="G9" s="352">
        <v>1166.4000000000001</v>
      </c>
      <c r="H9" s="349">
        <v>2973.4</v>
      </c>
      <c r="I9" s="350">
        <v>741.59999999999945</v>
      </c>
      <c r="J9" s="351">
        <v>4881.3999999999996</v>
      </c>
      <c r="K9" s="353">
        <f t="shared" si="0"/>
        <v>-0.11694101508916323</v>
      </c>
      <c r="L9" s="354">
        <f t="shared" si="1"/>
        <v>-6.3496334162911144E-2</v>
      </c>
      <c r="M9" s="355">
        <f t="shared" si="2"/>
        <v>0.4660194174757285</v>
      </c>
      <c r="N9" s="356">
        <f t="shared" si="3"/>
        <v>4.1791289384193056E-3</v>
      </c>
      <c r="O9" s="78"/>
      <c r="P9" s="78"/>
      <c r="Q9" s="78"/>
    </row>
    <row r="10" spans="1:17" ht="15.75" x14ac:dyDescent="0.25">
      <c r="A10" s="345" t="s">
        <v>468</v>
      </c>
      <c r="B10" s="346" t="s">
        <v>469</v>
      </c>
      <c r="C10" s="327">
        <v>-290</v>
      </c>
      <c r="D10" s="327">
        <v>-137.39999999999998</v>
      </c>
      <c r="E10" s="328">
        <v>495.99999999999994</v>
      </c>
      <c r="F10" s="329">
        <v>68.59999999999998</v>
      </c>
      <c r="G10" s="330">
        <v>4470.8</v>
      </c>
      <c r="H10" s="327">
        <v>1493.5999999999997</v>
      </c>
      <c r="I10" s="328">
        <v>3489.7999999999993</v>
      </c>
      <c r="J10" s="329">
        <v>9454.1999999999989</v>
      </c>
      <c r="K10" s="331">
        <f t="shared" si="0"/>
        <v>-6.4865348483492888E-2</v>
      </c>
      <c r="L10" s="332">
        <f t="shared" si="1"/>
        <v>-9.1992501339046601E-2</v>
      </c>
      <c r="M10" s="333">
        <f t="shared" si="2"/>
        <v>0.14212848873860967</v>
      </c>
      <c r="N10" s="334">
        <f t="shared" si="3"/>
        <v>7.256034355101435E-3</v>
      </c>
      <c r="O10" s="78"/>
      <c r="P10" s="78"/>
      <c r="Q10" s="78"/>
    </row>
    <row r="11" spans="1:17" x14ac:dyDescent="0.25">
      <c r="A11" s="347" t="s">
        <v>275</v>
      </c>
      <c r="B11" s="348" t="s">
        <v>299</v>
      </c>
      <c r="C11" s="349">
        <v>-156.80000000000001</v>
      </c>
      <c r="D11" s="349">
        <v>-48.4</v>
      </c>
      <c r="E11" s="350">
        <v>94.40000000000002</v>
      </c>
      <c r="F11" s="351">
        <v>-110.8</v>
      </c>
      <c r="G11" s="352">
        <v>1509.4</v>
      </c>
      <c r="H11" s="349">
        <v>512.79999999999995</v>
      </c>
      <c r="I11" s="350">
        <v>2134.1999999999998</v>
      </c>
      <c r="J11" s="351">
        <v>4156.3999999999996</v>
      </c>
      <c r="K11" s="353">
        <f t="shared" si="0"/>
        <v>-0.10388233735259043</v>
      </c>
      <c r="L11" s="354">
        <f t="shared" si="1"/>
        <v>-9.438377535101404E-2</v>
      </c>
      <c r="M11" s="355">
        <f t="shared" si="2"/>
        <v>4.4232030737512897E-2</v>
      </c>
      <c r="N11" s="356">
        <f t="shared" si="3"/>
        <v>-2.6657684534693485E-2</v>
      </c>
      <c r="O11" s="78"/>
      <c r="P11" s="78"/>
      <c r="Q11" s="78"/>
    </row>
    <row r="12" spans="1:17" x14ac:dyDescent="0.25">
      <c r="A12" s="335" t="s">
        <v>276</v>
      </c>
      <c r="B12" s="336" t="s">
        <v>300</v>
      </c>
      <c r="C12" s="349">
        <v>-143.4</v>
      </c>
      <c r="D12" s="349">
        <v>-122</v>
      </c>
      <c r="E12" s="350">
        <v>44.199999999999989</v>
      </c>
      <c r="F12" s="351">
        <v>-221.2</v>
      </c>
      <c r="G12" s="352">
        <v>1445.2</v>
      </c>
      <c r="H12" s="349">
        <v>513.4</v>
      </c>
      <c r="I12" s="350">
        <v>388</v>
      </c>
      <c r="J12" s="351">
        <v>2346.6</v>
      </c>
      <c r="K12" s="353">
        <f t="shared" si="0"/>
        <v>-9.9225020758372542E-2</v>
      </c>
      <c r="L12" s="354">
        <f t="shared" si="1"/>
        <v>-0.23763147643163227</v>
      </c>
      <c r="M12" s="355">
        <f t="shared" si="2"/>
        <v>0.11391752577319585</v>
      </c>
      <c r="N12" s="356">
        <f t="shared" si="3"/>
        <v>-9.4264041592090689E-2</v>
      </c>
      <c r="O12" s="78"/>
      <c r="P12" s="78"/>
      <c r="Q12" s="78"/>
    </row>
    <row r="13" spans="1:17" ht="15.75" x14ac:dyDescent="0.25">
      <c r="A13" s="345" t="s">
        <v>471</v>
      </c>
      <c r="B13" s="346" t="s">
        <v>472</v>
      </c>
      <c r="C13" s="327">
        <v>-605.20000000000005</v>
      </c>
      <c r="D13" s="327">
        <v>-262.59999999999991</v>
      </c>
      <c r="E13" s="328">
        <v>72.200000000000159</v>
      </c>
      <c r="F13" s="329">
        <v>-795.5999999999998</v>
      </c>
      <c r="G13" s="330">
        <v>3025.6</v>
      </c>
      <c r="H13" s="327">
        <v>875.40000000000009</v>
      </c>
      <c r="I13" s="328">
        <v>1094.7999999999993</v>
      </c>
      <c r="J13" s="329">
        <v>4995.7999999999993</v>
      </c>
      <c r="K13" s="331">
        <f t="shared" si="0"/>
        <v>-0.20002644103648864</v>
      </c>
      <c r="L13" s="332">
        <f t="shared" si="1"/>
        <v>-0.29997715330134783</v>
      </c>
      <c r="M13" s="333">
        <f t="shared" si="2"/>
        <v>6.594811837778608E-2</v>
      </c>
      <c r="N13" s="334">
        <f t="shared" si="3"/>
        <v>-0.15925377316946232</v>
      </c>
      <c r="O13" s="78"/>
      <c r="P13" s="78"/>
      <c r="Q13" s="78"/>
    </row>
    <row r="14" spans="1:17" x14ac:dyDescent="0.25">
      <c r="A14" s="347" t="s">
        <v>277</v>
      </c>
      <c r="B14" s="348" t="s">
        <v>301</v>
      </c>
      <c r="C14" s="349">
        <v>-372.8</v>
      </c>
      <c r="D14" s="349">
        <v>-216.2</v>
      </c>
      <c r="E14" s="350">
        <v>-65.600000000000023</v>
      </c>
      <c r="F14" s="351">
        <v>-654.6</v>
      </c>
      <c r="G14" s="352">
        <v>1013.2</v>
      </c>
      <c r="H14" s="349">
        <v>434.4</v>
      </c>
      <c r="I14" s="350">
        <v>259.60000000000014</v>
      </c>
      <c r="J14" s="351">
        <v>1707.2</v>
      </c>
      <c r="K14" s="353">
        <f t="shared" si="0"/>
        <v>-0.36794315041452824</v>
      </c>
      <c r="L14" s="354">
        <f t="shared" si="1"/>
        <v>-0.49769797421731121</v>
      </c>
      <c r="M14" s="355">
        <f t="shared" si="2"/>
        <v>-0.25269645608628655</v>
      </c>
      <c r="N14" s="356">
        <f t="shared" si="3"/>
        <v>-0.38343486410496719</v>
      </c>
      <c r="O14" s="78"/>
      <c r="P14" s="78"/>
      <c r="Q14" s="78"/>
    </row>
    <row r="15" spans="1:17" x14ac:dyDescent="0.25">
      <c r="A15" s="347" t="s">
        <v>278</v>
      </c>
      <c r="B15" s="348" t="s">
        <v>302</v>
      </c>
      <c r="C15" s="349">
        <v>-256.60000000000002</v>
      </c>
      <c r="D15" s="349">
        <v>-37.200000000000003</v>
      </c>
      <c r="E15" s="350">
        <v>58.600000000000023</v>
      </c>
      <c r="F15" s="351">
        <v>-235.2</v>
      </c>
      <c r="G15" s="352">
        <v>1417.4</v>
      </c>
      <c r="H15" s="349">
        <v>288.8</v>
      </c>
      <c r="I15" s="350">
        <v>606.39999999999986</v>
      </c>
      <c r="J15" s="351">
        <v>2312.6</v>
      </c>
      <c r="K15" s="353">
        <f t="shared" si="0"/>
        <v>-0.18103569916748977</v>
      </c>
      <c r="L15" s="354">
        <f t="shared" si="1"/>
        <v>-0.12880886426592797</v>
      </c>
      <c r="M15" s="355">
        <f t="shared" si="2"/>
        <v>9.6635883905013251E-2</v>
      </c>
      <c r="N15" s="356">
        <f t="shared" si="3"/>
        <v>-0.10170371010983309</v>
      </c>
      <c r="O15" s="78"/>
      <c r="P15" s="78"/>
      <c r="Q15" s="78"/>
    </row>
    <row r="16" spans="1:17" x14ac:dyDescent="0.25">
      <c r="A16" s="357" t="s">
        <v>286</v>
      </c>
      <c r="B16" s="358" t="s">
        <v>288</v>
      </c>
      <c r="C16" s="359">
        <v>2324.6</v>
      </c>
      <c r="D16" s="359">
        <v>674.6</v>
      </c>
      <c r="E16" s="360">
        <v>262.40000000000009</v>
      </c>
      <c r="F16" s="361">
        <v>3261.6</v>
      </c>
      <c r="G16" s="362">
        <v>499</v>
      </c>
      <c r="H16" s="359">
        <v>222.4</v>
      </c>
      <c r="I16" s="360">
        <v>45.8</v>
      </c>
      <c r="J16" s="361">
        <v>767.2</v>
      </c>
      <c r="K16" s="363" t="s">
        <v>355</v>
      </c>
      <c r="L16" s="364" t="s">
        <v>355</v>
      </c>
      <c r="M16" s="365" t="s">
        <v>355</v>
      </c>
      <c r="N16" s="366" t="s">
        <v>355</v>
      </c>
      <c r="O16" s="78"/>
      <c r="P16" s="78"/>
      <c r="Q16" s="78"/>
    </row>
    <row r="17" spans="1:17" x14ac:dyDescent="0.25">
      <c r="A17" s="357" t="s">
        <v>266</v>
      </c>
      <c r="B17" s="358" t="s">
        <v>267</v>
      </c>
      <c r="C17" s="359">
        <v>15</v>
      </c>
      <c r="D17" s="359">
        <v>1</v>
      </c>
      <c r="E17" s="360">
        <v>122</v>
      </c>
      <c r="F17" s="361">
        <v>138</v>
      </c>
      <c r="G17" s="362">
        <v>2.2000000000000002</v>
      </c>
      <c r="H17" s="359">
        <v>0</v>
      </c>
      <c r="I17" s="360">
        <v>5</v>
      </c>
      <c r="J17" s="361">
        <v>7.2</v>
      </c>
      <c r="K17" s="363" t="s">
        <v>355</v>
      </c>
      <c r="L17" s="364" t="s">
        <v>355</v>
      </c>
      <c r="M17" s="365" t="s">
        <v>355</v>
      </c>
      <c r="N17" s="366" t="s">
        <v>355</v>
      </c>
      <c r="O17" s="78"/>
      <c r="P17" s="78"/>
      <c r="Q17" s="78"/>
    </row>
    <row r="18" spans="1:17" ht="16.5" thickBot="1" x14ac:dyDescent="0.3">
      <c r="A18" s="369" t="s">
        <v>266</v>
      </c>
      <c r="B18" s="370" t="s">
        <v>464</v>
      </c>
      <c r="C18" s="371">
        <v>839.60000000000036</v>
      </c>
      <c r="D18" s="371">
        <v>-193.39999999999981</v>
      </c>
      <c r="E18" s="372">
        <v>3014.3999999999996</v>
      </c>
      <c r="F18" s="373">
        <v>3660.6</v>
      </c>
      <c r="G18" s="374">
        <v>19034.400000000005</v>
      </c>
      <c r="H18" s="371">
        <v>9175.1999999999916</v>
      </c>
      <c r="I18" s="372">
        <v>12849.600000000006</v>
      </c>
      <c r="J18" s="373">
        <v>41059.200000000004</v>
      </c>
      <c r="K18" s="375">
        <f>C18/G18</f>
        <v>4.4109612070777127E-2</v>
      </c>
      <c r="L18" s="376">
        <f>D18/H18</f>
        <v>-2.1078559595431159E-2</v>
      </c>
      <c r="M18" s="377">
        <f>E18/I18</f>
        <v>0.23459096002988405</v>
      </c>
      <c r="N18" s="378">
        <f>F18/J18</f>
        <v>8.9154196866962812E-2</v>
      </c>
      <c r="O18" s="78"/>
      <c r="P18" s="78"/>
      <c r="Q18" s="78"/>
    </row>
    <row r="19" spans="1:17" ht="15.75" x14ac:dyDescent="0.25">
      <c r="A19" s="379" t="s">
        <v>16</v>
      </c>
      <c r="B19" s="311"/>
      <c r="C19" s="315"/>
      <c r="D19" s="315"/>
      <c r="E19" s="315"/>
      <c r="F19" s="315"/>
      <c r="G19" s="315"/>
      <c r="H19" s="315"/>
      <c r="I19" s="317"/>
      <c r="J19" s="317"/>
      <c r="K19" s="317"/>
      <c r="L19" s="317"/>
      <c r="M19" s="317"/>
      <c r="N19" s="317"/>
      <c r="O19" s="78"/>
      <c r="P19" s="78"/>
      <c r="Q19" s="78"/>
    </row>
    <row r="20" spans="1:17" ht="15.75" x14ac:dyDescent="0.25">
      <c r="A20" s="380" t="s">
        <v>0</v>
      </c>
      <c r="B20" s="311"/>
      <c r="C20" s="315"/>
      <c r="D20" s="315"/>
      <c r="E20" s="315"/>
      <c r="F20" s="315"/>
      <c r="G20" s="385"/>
      <c r="H20" s="385"/>
      <c r="I20" s="385"/>
      <c r="J20" s="317"/>
      <c r="K20" s="317"/>
      <c r="L20" s="317"/>
      <c r="M20" s="317"/>
      <c r="N20" s="317"/>
      <c r="O20" s="78"/>
      <c r="P20" s="78"/>
      <c r="Q20" s="78"/>
    </row>
    <row r="21" spans="1:17" ht="15.75" x14ac:dyDescent="0.25">
      <c r="A21" s="311"/>
      <c r="B21" s="311"/>
      <c r="C21" s="315"/>
      <c r="D21" s="315"/>
      <c r="E21" s="315"/>
      <c r="F21" s="315"/>
      <c r="G21" s="384"/>
      <c r="H21" s="384"/>
      <c r="I21" s="384"/>
      <c r="J21" s="384"/>
      <c r="K21" s="317"/>
      <c r="L21" s="317"/>
      <c r="M21" s="317"/>
      <c r="N21" s="317"/>
      <c r="O21" s="78"/>
      <c r="P21" s="78"/>
      <c r="Q21" s="78"/>
    </row>
    <row r="22" spans="1:17" ht="15.75" x14ac:dyDescent="0.25">
      <c r="A22" s="311"/>
      <c r="B22" s="311"/>
      <c r="C22" s="315"/>
      <c r="D22" s="315"/>
      <c r="E22" s="315"/>
      <c r="F22" s="315"/>
      <c r="G22" s="385"/>
      <c r="H22" s="385"/>
      <c r="I22" s="385"/>
      <c r="J22" s="317"/>
      <c r="K22" s="317"/>
      <c r="L22" s="317"/>
      <c r="M22" s="317"/>
      <c r="N22" s="317"/>
      <c r="O22" s="78"/>
      <c r="P22" s="78"/>
      <c r="Q22" s="78"/>
    </row>
  </sheetData>
  <hyperlinks>
    <hyperlink ref="A20" location="Contents!A1" display="Back to contents" xr:uid="{7DFE0425-4ACE-4C3F-8E78-EF88ACF91D69}"/>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U41"/>
  <sheetViews>
    <sheetView workbookViewId="0"/>
  </sheetViews>
  <sheetFormatPr defaultColWidth="0" defaultRowHeight="15" customHeight="1" zeroHeight="1" x14ac:dyDescent="0.25"/>
  <cols>
    <col min="1" max="20" width="9.140625" style="78" customWidth="1"/>
    <col min="21" max="21" width="0" style="78" hidden="1" customWidth="1"/>
    <col min="22" max="25" width="9.140625" style="78" hidden="1" customWidth="1"/>
    <col min="26" max="16384" width="9.140625" style="78" hidden="1"/>
  </cols>
  <sheetData>
    <row r="1" spans="1:10" s="5" customFormat="1" ht="15.75" x14ac:dyDescent="0.25">
      <c r="A1" s="10" t="s">
        <v>628</v>
      </c>
      <c r="B1" s="10"/>
    </row>
    <row r="2" spans="1:10" x14ac:dyDescent="0.25">
      <c r="A2" s="189" t="s">
        <v>399</v>
      </c>
    </row>
    <row r="3" spans="1:10" x14ac:dyDescent="0.25">
      <c r="B3" s="67"/>
      <c r="C3" s="67"/>
      <c r="D3" s="67"/>
      <c r="E3" s="67"/>
      <c r="F3" s="67"/>
      <c r="G3" s="67"/>
      <c r="H3" s="67"/>
    </row>
    <row r="4" spans="1:10" ht="15.75" x14ac:dyDescent="0.25">
      <c r="A4" s="71"/>
      <c r="B4" s="67"/>
      <c r="C4" s="67"/>
      <c r="D4" s="67"/>
      <c r="E4" s="67"/>
      <c r="F4" s="67"/>
      <c r="G4" s="67"/>
      <c r="H4" s="67"/>
    </row>
    <row r="5" spans="1:10" ht="15.75" x14ac:dyDescent="0.25">
      <c r="B5" s="71"/>
      <c r="C5" s="67"/>
      <c r="D5" s="67" t="s">
        <v>46</v>
      </c>
      <c r="E5" s="67" t="s">
        <v>552</v>
      </c>
      <c r="F5" s="67" t="s">
        <v>553</v>
      </c>
      <c r="G5" s="67"/>
      <c r="H5" s="67"/>
    </row>
    <row r="6" spans="1:10" ht="15.75" x14ac:dyDescent="0.25">
      <c r="B6" s="71" t="s">
        <v>389</v>
      </c>
      <c r="C6" s="67" t="s">
        <v>463</v>
      </c>
      <c r="D6" s="135">
        <v>4023.3999999999992</v>
      </c>
      <c r="E6" s="135">
        <v>2010.5999999999992</v>
      </c>
      <c r="F6" s="135">
        <v>5841.0000000000027</v>
      </c>
      <c r="G6" s="67"/>
      <c r="H6" s="67"/>
    </row>
    <row r="7" spans="1:10" ht="15.75" x14ac:dyDescent="0.25">
      <c r="B7" s="71"/>
      <c r="C7" s="67" t="s">
        <v>391</v>
      </c>
      <c r="D7" s="183">
        <v>4626.9999999999991</v>
      </c>
      <c r="E7" s="183">
        <v>2339.3999999999992</v>
      </c>
      <c r="F7" s="183">
        <v>4616.8000000000029</v>
      </c>
      <c r="G7" s="67"/>
      <c r="H7" s="67"/>
    </row>
    <row r="8" spans="1:10" ht="15.75" x14ac:dyDescent="0.25">
      <c r="B8" s="71"/>
      <c r="C8" s="67"/>
      <c r="D8" s="67"/>
      <c r="E8" s="67"/>
      <c r="F8" s="67"/>
      <c r="G8" s="67"/>
      <c r="H8" s="67"/>
    </row>
    <row r="9" spans="1:10" ht="15.75" x14ac:dyDescent="0.25">
      <c r="B9" s="71"/>
      <c r="C9" s="67" t="s">
        <v>463</v>
      </c>
      <c r="D9" s="135">
        <v>1030</v>
      </c>
      <c r="E9" s="135">
        <v>2784.6</v>
      </c>
      <c r="F9" s="135">
        <v>1087.1999999999994</v>
      </c>
      <c r="G9" s="67"/>
      <c r="H9" s="67"/>
    </row>
    <row r="10" spans="1:10" ht="15.75" x14ac:dyDescent="0.25">
      <c r="B10" s="71" t="s">
        <v>298</v>
      </c>
      <c r="C10" s="67" t="s">
        <v>391</v>
      </c>
      <c r="D10" s="183">
        <v>1166.4000000000001</v>
      </c>
      <c r="E10" s="183">
        <v>2973.4</v>
      </c>
      <c r="F10" s="183">
        <v>741.59999999999945</v>
      </c>
      <c r="G10" s="67"/>
      <c r="H10" s="67"/>
      <c r="I10" s="61"/>
      <c r="J10" s="61"/>
    </row>
    <row r="11" spans="1:10" ht="15.75" x14ac:dyDescent="0.25">
      <c r="B11" s="71"/>
      <c r="C11" s="67"/>
      <c r="D11" s="67"/>
      <c r="E11" s="67"/>
      <c r="F11" s="67"/>
      <c r="G11" s="67"/>
      <c r="H11" s="67"/>
    </row>
    <row r="12" spans="1:10" ht="15.75" x14ac:dyDescent="0.25">
      <c r="B12" s="71"/>
      <c r="C12" s="67" t="s">
        <v>463</v>
      </c>
      <c r="D12" s="135">
        <v>4180.8</v>
      </c>
      <c r="E12" s="135">
        <v>1356.1999999999998</v>
      </c>
      <c r="F12" s="135">
        <v>3985.7999999999993</v>
      </c>
      <c r="G12" s="67"/>
      <c r="H12" s="67"/>
    </row>
    <row r="13" spans="1:10" ht="15.75" x14ac:dyDescent="0.25">
      <c r="B13" s="71" t="s">
        <v>469</v>
      </c>
      <c r="C13" s="67" t="s">
        <v>391</v>
      </c>
      <c r="D13" s="183">
        <v>4470.8</v>
      </c>
      <c r="E13" s="183">
        <v>1493.5999999999997</v>
      </c>
      <c r="F13" s="183">
        <v>3489.7999999999993</v>
      </c>
      <c r="G13" s="67"/>
      <c r="H13" s="67"/>
    </row>
    <row r="14" spans="1:10" ht="15.75" x14ac:dyDescent="0.25">
      <c r="B14" s="71"/>
      <c r="C14" s="67"/>
      <c r="D14" s="67"/>
      <c r="E14" s="67"/>
      <c r="F14" s="67"/>
      <c r="G14" s="67"/>
      <c r="H14" s="67"/>
    </row>
    <row r="15" spans="1:10" ht="15.75" x14ac:dyDescent="0.25">
      <c r="B15" s="71"/>
      <c r="C15" s="67" t="s">
        <v>463</v>
      </c>
      <c r="D15" s="135">
        <v>2420.3999999999996</v>
      </c>
      <c r="E15" s="135">
        <v>612.80000000000018</v>
      </c>
      <c r="F15" s="135">
        <v>1166.9999999999995</v>
      </c>
      <c r="G15" s="67"/>
      <c r="H15" s="67"/>
    </row>
    <row r="16" spans="1:10" ht="15.75" x14ac:dyDescent="0.25">
      <c r="B16" s="71" t="s">
        <v>472</v>
      </c>
      <c r="C16" s="67" t="s">
        <v>391</v>
      </c>
      <c r="D16" s="183">
        <v>3025.6</v>
      </c>
      <c r="E16" s="183">
        <v>875.40000000000009</v>
      </c>
      <c r="F16" s="183">
        <v>1094.7999999999993</v>
      </c>
      <c r="G16" s="67"/>
      <c r="H16" s="67"/>
    </row>
    <row r="17" spans="1:8" ht="15.75" x14ac:dyDescent="0.25">
      <c r="B17" s="71"/>
      <c r="C17" s="67"/>
      <c r="D17" s="183"/>
      <c r="E17" s="183"/>
      <c r="F17" s="183"/>
      <c r="G17" s="67"/>
      <c r="H17" s="67"/>
    </row>
    <row r="18" spans="1:8" ht="15.75" x14ac:dyDescent="0.25">
      <c r="A18" s="71"/>
      <c r="G18" s="67"/>
      <c r="H18" s="67"/>
    </row>
    <row r="19" spans="1:8" ht="15.75" x14ac:dyDescent="0.25">
      <c r="A19" s="71"/>
      <c r="G19" s="67"/>
      <c r="H19" s="67"/>
    </row>
    <row r="20" spans="1:8" ht="15.75" x14ac:dyDescent="0.25">
      <c r="A20" s="71"/>
      <c r="B20" s="67"/>
      <c r="C20" s="71"/>
      <c r="D20" s="71"/>
      <c r="E20" s="71"/>
      <c r="F20" s="71"/>
      <c r="G20" s="67"/>
      <c r="H20" s="67"/>
    </row>
    <row r="21" spans="1:8" ht="15.75" x14ac:dyDescent="0.25">
      <c r="A21" s="71"/>
      <c r="B21" s="67"/>
      <c r="C21" s="135"/>
      <c r="D21" s="135"/>
      <c r="E21" s="135"/>
      <c r="F21" s="135"/>
      <c r="G21" s="67"/>
      <c r="H21" s="67"/>
    </row>
    <row r="22" spans="1:8" ht="15.75" x14ac:dyDescent="0.25">
      <c r="A22" s="71"/>
      <c r="B22" s="67"/>
      <c r="C22" s="135"/>
      <c r="D22" s="135"/>
      <c r="E22" s="135"/>
      <c r="F22" s="135"/>
      <c r="G22" s="67"/>
      <c r="H22" s="67"/>
    </row>
    <row r="23" spans="1:8" ht="15.75" x14ac:dyDescent="0.25">
      <c r="A23" s="71"/>
      <c r="B23" s="67"/>
      <c r="C23" s="67"/>
      <c r="D23" s="67"/>
      <c r="E23" s="67"/>
      <c r="F23" s="67"/>
      <c r="G23" s="67"/>
      <c r="H23" s="67"/>
    </row>
    <row r="24" spans="1:8" ht="15.75" x14ac:dyDescent="0.25">
      <c r="A24" s="71"/>
      <c r="B24" s="67"/>
      <c r="C24" s="67"/>
      <c r="D24" s="67"/>
      <c r="E24" s="67"/>
      <c r="F24" s="67"/>
      <c r="G24" s="67"/>
      <c r="H24" s="67"/>
    </row>
    <row r="25" spans="1:8" ht="15.75" x14ac:dyDescent="0.25">
      <c r="A25" s="71"/>
      <c r="B25" s="67"/>
      <c r="C25" s="67"/>
      <c r="D25" s="67"/>
      <c r="E25" s="67"/>
      <c r="F25" s="67"/>
      <c r="G25" s="67"/>
      <c r="H25" s="67"/>
    </row>
    <row r="26" spans="1:8" ht="15.75" x14ac:dyDescent="0.25">
      <c r="A26" s="71"/>
      <c r="B26" s="67"/>
      <c r="C26" s="67"/>
      <c r="D26" s="67"/>
      <c r="E26" s="67"/>
      <c r="F26" s="67"/>
      <c r="G26" s="67"/>
      <c r="H26" s="67"/>
    </row>
    <row r="27" spans="1:8"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1" ht="15" customHeight="1" x14ac:dyDescent="0.25"/>
    <row r="34" spans="1:1" ht="15" customHeight="1" x14ac:dyDescent="0.25"/>
    <row r="35" spans="1:1" ht="15" customHeight="1" x14ac:dyDescent="0.25"/>
    <row r="36" spans="1:1" ht="15" customHeight="1" x14ac:dyDescent="0.25"/>
    <row r="37" spans="1:1" ht="15" customHeight="1" x14ac:dyDescent="0.25"/>
    <row r="38" spans="1:1" ht="15" customHeight="1" x14ac:dyDescent="0.25"/>
    <row r="39" spans="1:1" ht="15" customHeight="1" x14ac:dyDescent="0.25">
      <c r="A39" s="68" t="s">
        <v>0</v>
      </c>
    </row>
    <row r="40" spans="1:1" ht="15" customHeight="1" x14ac:dyDescent="0.25"/>
    <row r="41" spans="1:1" ht="15" customHeight="1" x14ac:dyDescent="0.25"/>
  </sheetData>
  <hyperlinks>
    <hyperlink ref="A39" location="Contents!A1" display="Back to contents" xr:uid="{00000000-0004-0000-2C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CD31F-3F12-423D-96C5-F5772A5FFB31}">
  <sheetPr>
    <tabColor rgb="FF8DB4E2"/>
  </sheetPr>
  <dimension ref="A1:V105"/>
  <sheetViews>
    <sheetView zoomScaleNormal="100" workbookViewId="0">
      <pane xSplit="2" ySplit="3" topLeftCell="G4" activePane="bottomRight" state="frozen"/>
      <selection pane="topRight"/>
      <selection pane="bottomLeft"/>
      <selection pane="bottomRight"/>
    </sheetView>
  </sheetViews>
  <sheetFormatPr defaultColWidth="0" defaultRowHeight="0" customHeight="1" zeroHeight="1" x14ac:dyDescent="0.25"/>
  <cols>
    <col min="1" max="1" width="11.5703125" style="71" customWidth="1"/>
    <col min="2" max="2" width="58.7109375" style="71" customWidth="1"/>
    <col min="3" max="8" width="18.42578125" style="67" customWidth="1"/>
    <col min="9" max="14" width="18.42578125" style="69" customWidth="1"/>
    <col min="15" max="16" width="9.28515625" style="69" customWidth="1"/>
    <col min="17" max="16384" width="9.28515625" style="69" hidden="1"/>
  </cols>
  <sheetData>
    <row r="1" spans="1:14" s="71" customFormat="1" ht="15.75" x14ac:dyDescent="0.25">
      <c r="A1" s="70" t="s">
        <v>629</v>
      </c>
      <c r="B1" s="70"/>
    </row>
    <row r="2" spans="1:14" ht="11.25" customHeight="1" thickBot="1" x14ac:dyDescent="0.3">
      <c r="A2" s="189" t="s">
        <v>393</v>
      </c>
      <c r="B2" s="178"/>
      <c r="D2" s="59"/>
    </row>
    <row r="3" spans="1:14" s="71" customFormat="1" ht="63" x14ac:dyDescent="0.25">
      <c r="A3" s="287" t="s">
        <v>269</v>
      </c>
      <c r="B3" s="288" t="s">
        <v>268</v>
      </c>
      <c r="C3" s="289" t="s">
        <v>508</v>
      </c>
      <c r="D3" s="289" t="s">
        <v>545</v>
      </c>
      <c r="E3" s="290" t="s">
        <v>504</v>
      </c>
      <c r="F3" s="256" t="s">
        <v>505</v>
      </c>
      <c r="G3" s="291" t="s">
        <v>611</v>
      </c>
      <c r="H3" s="292" t="s">
        <v>612</v>
      </c>
      <c r="I3" s="293" t="s">
        <v>613</v>
      </c>
      <c r="J3" s="309" t="s">
        <v>614</v>
      </c>
      <c r="K3" s="294" t="s">
        <v>509</v>
      </c>
      <c r="L3" s="289" t="s">
        <v>507</v>
      </c>
      <c r="M3" s="290" t="s">
        <v>506</v>
      </c>
      <c r="N3" s="256" t="s">
        <v>503</v>
      </c>
    </row>
    <row r="4" spans="1:14" s="71" customFormat="1" ht="20.100000000000001" customHeight="1" x14ac:dyDescent="0.25">
      <c r="A4" s="296" t="s">
        <v>465</v>
      </c>
      <c r="B4" s="236" t="s">
        <v>389</v>
      </c>
      <c r="C4" s="252">
        <v>159.40000000000003</v>
      </c>
      <c r="D4" s="252">
        <v>117.00000000000001</v>
      </c>
      <c r="E4" s="265">
        <v>15.399999999999984</v>
      </c>
      <c r="F4" s="257">
        <v>291.8</v>
      </c>
      <c r="G4" s="263">
        <v>3699.9999999999995</v>
      </c>
      <c r="H4" s="252">
        <v>4502.2000000000007</v>
      </c>
      <c r="I4" s="265">
        <v>3381</v>
      </c>
      <c r="J4" s="257">
        <v>11583.2</v>
      </c>
      <c r="K4" s="273">
        <f t="shared" ref="K4:K21" si="0">C4/G4</f>
        <v>4.3081081081081093E-2</v>
      </c>
      <c r="L4" s="274">
        <f t="shared" ref="L4:L21" si="1">D4/H4</f>
        <v>2.5987295100173249E-2</v>
      </c>
      <c r="M4" s="275">
        <f t="shared" ref="M4:M21" si="2">E4/I4</f>
        <v>4.5548654244306373E-3</v>
      </c>
      <c r="N4" s="267">
        <f t="shared" ref="N4:N21" si="3">F4/J4</f>
        <v>2.519165688238138E-2</v>
      </c>
    </row>
    <row r="5" spans="1:14" ht="12.6" customHeight="1" x14ac:dyDescent="0.2">
      <c r="A5" s="297" t="s">
        <v>270</v>
      </c>
      <c r="B5" s="101" t="s">
        <v>290</v>
      </c>
      <c r="C5" s="225">
        <v>-34</v>
      </c>
      <c r="D5" s="225">
        <v>2.4</v>
      </c>
      <c r="E5" s="228">
        <v>33.200000000000003</v>
      </c>
      <c r="F5" s="259">
        <v>1.6</v>
      </c>
      <c r="G5" s="229">
        <v>383</v>
      </c>
      <c r="H5" s="225">
        <v>462.6</v>
      </c>
      <c r="I5" s="228">
        <v>343</v>
      </c>
      <c r="J5" s="259">
        <v>1188.5999999999999</v>
      </c>
      <c r="K5" s="279">
        <f t="shared" si="0"/>
        <v>-8.877284595300261E-2</v>
      </c>
      <c r="L5" s="280">
        <f t="shared" si="1"/>
        <v>5.1880674448767832E-3</v>
      </c>
      <c r="M5" s="281">
        <f t="shared" si="2"/>
        <v>9.6793002915451898E-2</v>
      </c>
      <c r="N5" s="269">
        <f t="shared" si="3"/>
        <v>1.3461214874642439E-3</v>
      </c>
    </row>
    <row r="6" spans="1:14" ht="12.6" customHeight="1" x14ac:dyDescent="0.2">
      <c r="A6" s="297" t="s">
        <v>271</v>
      </c>
      <c r="B6" s="101" t="s">
        <v>292</v>
      </c>
      <c r="C6" s="225">
        <v>6</v>
      </c>
      <c r="D6" s="225">
        <v>-19.8</v>
      </c>
      <c r="E6" s="228">
        <v>-17.399999999999999</v>
      </c>
      <c r="F6" s="259">
        <v>-31.2</v>
      </c>
      <c r="G6" s="229">
        <v>866.2</v>
      </c>
      <c r="H6" s="225">
        <v>1045.4000000000001</v>
      </c>
      <c r="I6" s="228">
        <v>765.2</v>
      </c>
      <c r="J6" s="259">
        <v>2676.8</v>
      </c>
      <c r="K6" s="279">
        <f t="shared" si="0"/>
        <v>6.9268067420918955E-3</v>
      </c>
      <c r="L6" s="280">
        <f t="shared" si="1"/>
        <v>-1.8940118614884253E-2</v>
      </c>
      <c r="M6" s="281">
        <f t="shared" si="2"/>
        <v>-2.2739153162571874E-2</v>
      </c>
      <c r="N6" s="269">
        <f t="shared" si="3"/>
        <v>-1.1655708308427973E-2</v>
      </c>
    </row>
    <row r="7" spans="1:14" ht="12.6" customHeight="1" x14ac:dyDescent="0.2">
      <c r="A7" s="297" t="s">
        <v>283</v>
      </c>
      <c r="B7" s="101" t="s">
        <v>293</v>
      </c>
      <c r="C7" s="225">
        <v>-4.5999999999999996</v>
      </c>
      <c r="D7" s="225">
        <v>-4.2</v>
      </c>
      <c r="E7" s="228">
        <v>-23.2</v>
      </c>
      <c r="F7" s="259">
        <v>-32</v>
      </c>
      <c r="G7" s="229">
        <v>261.60000000000002</v>
      </c>
      <c r="H7" s="225">
        <v>316.39999999999998</v>
      </c>
      <c r="I7" s="228">
        <v>241.2</v>
      </c>
      <c r="J7" s="259">
        <v>819.2</v>
      </c>
      <c r="K7" s="279">
        <f t="shared" si="0"/>
        <v>-1.7584097859327213E-2</v>
      </c>
      <c r="L7" s="280">
        <f t="shared" si="1"/>
        <v>-1.3274336283185842E-2</v>
      </c>
      <c r="M7" s="281">
        <f t="shared" si="2"/>
        <v>-9.6185737976782759E-2</v>
      </c>
      <c r="N7" s="269">
        <f t="shared" si="3"/>
        <v>-3.90625E-2</v>
      </c>
    </row>
    <row r="8" spans="1:14" ht="12.6" customHeight="1" x14ac:dyDescent="0.2">
      <c r="A8" s="297" t="s">
        <v>284</v>
      </c>
      <c r="B8" s="101" t="s">
        <v>294</v>
      </c>
      <c r="C8" s="225">
        <v>-3.6</v>
      </c>
      <c r="D8" s="225">
        <v>12.8</v>
      </c>
      <c r="E8" s="228">
        <v>-16</v>
      </c>
      <c r="F8" s="259">
        <v>-6.8</v>
      </c>
      <c r="G8" s="229">
        <v>235.6</v>
      </c>
      <c r="H8" s="225">
        <v>287.2</v>
      </c>
      <c r="I8" s="228">
        <v>216</v>
      </c>
      <c r="J8" s="259">
        <v>738.8</v>
      </c>
      <c r="K8" s="279">
        <f t="shared" si="0"/>
        <v>-1.5280135823429542E-2</v>
      </c>
      <c r="L8" s="280">
        <f t="shared" si="1"/>
        <v>4.4568245125348196E-2</v>
      </c>
      <c r="M8" s="281">
        <f t="shared" si="2"/>
        <v>-7.407407407407407E-2</v>
      </c>
      <c r="N8" s="269">
        <f t="shared" si="3"/>
        <v>-9.204114780725501E-3</v>
      </c>
    </row>
    <row r="9" spans="1:14" ht="12.6" customHeight="1" x14ac:dyDescent="0.2">
      <c r="A9" s="295" t="s">
        <v>273</v>
      </c>
      <c r="B9" s="105" t="s">
        <v>296</v>
      </c>
      <c r="C9" s="253">
        <v>20.8</v>
      </c>
      <c r="D9" s="253">
        <v>8.8000000000000007</v>
      </c>
      <c r="E9" s="230">
        <v>-20.6</v>
      </c>
      <c r="F9" s="258">
        <v>9</v>
      </c>
      <c r="G9" s="231">
        <v>277.39999999999998</v>
      </c>
      <c r="H9" s="253">
        <v>334.4</v>
      </c>
      <c r="I9" s="230">
        <v>254.2</v>
      </c>
      <c r="J9" s="258">
        <v>866</v>
      </c>
      <c r="K9" s="276">
        <f t="shared" si="0"/>
        <v>7.498197548666187E-2</v>
      </c>
      <c r="L9" s="277">
        <f t="shared" si="1"/>
        <v>2.6315789473684216E-2</v>
      </c>
      <c r="M9" s="278">
        <f t="shared" si="2"/>
        <v>-8.1038552321007096E-2</v>
      </c>
      <c r="N9" s="268">
        <f t="shared" si="3"/>
        <v>1.0392609699769052E-2</v>
      </c>
    </row>
    <row r="10" spans="1:14" ht="20.100000000000001" customHeight="1" x14ac:dyDescent="0.25">
      <c r="A10" s="388" t="s">
        <v>466</v>
      </c>
      <c r="B10" s="389" t="s">
        <v>467</v>
      </c>
      <c r="C10" s="252">
        <v>60.8</v>
      </c>
      <c r="D10" s="252">
        <v>104.6</v>
      </c>
      <c r="E10" s="265">
        <v>39.4</v>
      </c>
      <c r="F10" s="257">
        <v>204.80000000000004</v>
      </c>
      <c r="G10" s="263">
        <v>247.2</v>
      </c>
      <c r="H10" s="252">
        <v>333.4</v>
      </c>
      <c r="I10" s="265">
        <v>264.20000000000005</v>
      </c>
      <c r="J10" s="257">
        <v>844.80000000000007</v>
      </c>
      <c r="K10" s="273">
        <f t="shared" si="0"/>
        <v>0.2459546925566343</v>
      </c>
      <c r="L10" s="274">
        <f t="shared" si="1"/>
        <v>0.31373725254949009</v>
      </c>
      <c r="M10" s="275">
        <f t="shared" si="2"/>
        <v>0.14912944738834213</v>
      </c>
      <c r="N10" s="267">
        <f t="shared" si="3"/>
        <v>0.24242424242424246</v>
      </c>
    </row>
    <row r="11" spans="1:14" ht="20.100000000000001" customHeight="1" x14ac:dyDescent="0.25">
      <c r="A11" s="296" t="s">
        <v>502</v>
      </c>
      <c r="B11" s="236" t="s">
        <v>470</v>
      </c>
      <c r="C11" s="252">
        <v>129.20000000000002</v>
      </c>
      <c r="D11" s="252">
        <v>2.3999999999999941</v>
      </c>
      <c r="E11" s="265">
        <v>79</v>
      </c>
      <c r="F11" s="257">
        <v>210.59999999999997</v>
      </c>
      <c r="G11" s="263">
        <v>1967.1999999999998</v>
      </c>
      <c r="H11" s="252">
        <v>2512.1999999999998</v>
      </c>
      <c r="I11" s="265">
        <v>1830.6000000000001</v>
      </c>
      <c r="J11" s="257">
        <v>6309.9999999999982</v>
      </c>
      <c r="K11" s="273">
        <f t="shared" si="0"/>
        <v>6.567710451403011E-2</v>
      </c>
      <c r="L11" s="274">
        <f t="shared" si="1"/>
        <v>9.5533795080009329E-4</v>
      </c>
      <c r="M11" s="275">
        <f t="shared" si="2"/>
        <v>4.3155249644925155E-2</v>
      </c>
      <c r="N11" s="267">
        <f t="shared" si="3"/>
        <v>3.337559429477021E-2</v>
      </c>
    </row>
    <row r="12" spans="1:14" ht="12.6" customHeight="1" x14ac:dyDescent="0.2">
      <c r="A12" s="295" t="s">
        <v>285</v>
      </c>
      <c r="B12" s="105" t="s">
        <v>298</v>
      </c>
      <c r="C12" s="225">
        <v>67.599999999999994</v>
      </c>
      <c r="D12" s="225">
        <v>-66</v>
      </c>
      <c r="E12" s="228">
        <v>18.8</v>
      </c>
      <c r="F12" s="259">
        <v>20.399999999999999</v>
      </c>
      <c r="G12" s="229">
        <v>1527.2</v>
      </c>
      <c r="H12" s="225">
        <v>1946</v>
      </c>
      <c r="I12" s="228">
        <v>1408.2</v>
      </c>
      <c r="J12" s="259">
        <v>4881.3999999999996</v>
      </c>
      <c r="K12" s="279">
        <f t="shared" si="0"/>
        <v>4.4264012572027236E-2</v>
      </c>
      <c r="L12" s="280">
        <f t="shared" si="1"/>
        <v>-3.391572456320658E-2</v>
      </c>
      <c r="M12" s="281">
        <f t="shared" si="2"/>
        <v>1.3350376366993325E-2</v>
      </c>
      <c r="N12" s="269">
        <f t="shared" si="3"/>
        <v>4.1791289384193056E-3</v>
      </c>
    </row>
    <row r="13" spans="1:14" ht="20.100000000000001" customHeight="1" x14ac:dyDescent="0.25">
      <c r="A13" s="296" t="s">
        <v>468</v>
      </c>
      <c r="B13" s="236" t="s">
        <v>469</v>
      </c>
      <c r="C13" s="252">
        <v>89.800000000000011</v>
      </c>
      <c r="D13" s="252">
        <v>69.2</v>
      </c>
      <c r="E13" s="265">
        <v>-90.399999999999977</v>
      </c>
      <c r="F13" s="257">
        <v>68.59999999999998</v>
      </c>
      <c r="G13" s="263">
        <v>3003.6000000000004</v>
      </c>
      <c r="H13" s="252">
        <v>3703.0000000000005</v>
      </c>
      <c r="I13" s="265">
        <v>2747.6</v>
      </c>
      <c r="J13" s="257">
        <v>9454.1999999999989</v>
      </c>
      <c r="K13" s="273">
        <f t="shared" si="0"/>
        <v>2.989745638567053E-2</v>
      </c>
      <c r="L13" s="274">
        <f t="shared" si="1"/>
        <v>1.8687550634620576E-2</v>
      </c>
      <c r="M13" s="275">
        <f t="shared" si="2"/>
        <v>-3.2901441257825001E-2</v>
      </c>
      <c r="N13" s="267">
        <f t="shared" si="3"/>
        <v>7.256034355101435E-3</v>
      </c>
    </row>
    <row r="14" spans="1:14" ht="12.6" customHeight="1" x14ac:dyDescent="0.2">
      <c r="A14" s="297" t="s">
        <v>275</v>
      </c>
      <c r="B14" s="101" t="s">
        <v>299</v>
      </c>
      <c r="C14" s="225">
        <v>7</v>
      </c>
      <c r="D14" s="225">
        <v>-28.2</v>
      </c>
      <c r="E14" s="228">
        <v>-89.6</v>
      </c>
      <c r="F14" s="259">
        <v>-110.8</v>
      </c>
      <c r="G14" s="229">
        <v>1337.8</v>
      </c>
      <c r="H14" s="225">
        <v>1618.6</v>
      </c>
      <c r="I14" s="228">
        <v>1200</v>
      </c>
      <c r="J14" s="259">
        <v>4156.3999999999996</v>
      </c>
      <c r="K14" s="279">
        <f t="shared" si="0"/>
        <v>5.2324712214082822E-3</v>
      </c>
      <c r="L14" s="280">
        <f t="shared" si="1"/>
        <v>-1.7422463857654762E-2</v>
      </c>
      <c r="M14" s="281">
        <f t="shared" si="2"/>
        <v>-7.4666666666666659E-2</v>
      </c>
      <c r="N14" s="269">
        <f t="shared" si="3"/>
        <v>-2.6657684534693485E-2</v>
      </c>
    </row>
    <row r="15" spans="1:14" ht="12.6" customHeight="1" x14ac:dyDescent="0.2">
      <c r="A15" s="295" t="s">
        <v>276</v>
      </c>
      <c r="B15" s="105" t="s">
        <v>300</v>
      </c>
      <c r="C15" s="225">
        <v>-82.8</v>
      </c>
      <c r="D15" s="225">
        <v>-56.6</v>
      </c>
      <c r="E15" s="228">
        <v>-81.8</v>
      </c>
      <c r="F15" s="259">
        <v>-221.2</v>
      </c>
      <c r="G15" s="229">
        <v>764.6</v>
      </c>
      <c r="H15" s="225">
        <v>919.8</v>
      </c>
      <c r="I15" s="228">
        <v>662.2</v>
      </c>
      <c r="J15" s="259">
        <v>2346.6</v>
      </c>
      <c r="K15" s="279">
        <f t="shared" si="0"/>
        <v>-0.10829191734240125</v>
      </c>
      <c r="L15" s="280">
        <f t="shared" si="1"/>
        <v>-6.1535116329636881E-2</v>
      </c>
      <c r="M15" s="281">
        <f t="shared" si="2"/>
        <v>-0.12352763515554212</v>
      </c>
      <c r="N15" s="269">
        <f t="shared" si="3"/>
        <v>-9.4264041592090689E-2</v>
      </c>
    </row>
    <row r="16" spans="1:14" ht="20.100000000000001" customHeight="1" x14ac:dyDescent="0.25">
      <c r="A16" s="296" t="s">
        <v>471</v>
      </c>
      <c r="B16" s="236" t="s">
        <v>472</v>
      </c>
      <c r="C16" s="252">
        <v>-317.60000000000002</v>
      </c>
      <c r="D16" s="252">
        <v>-425.2</v>
      </c>
      <c r="E16" s="265">
        <v>-52.800000000000004</v>
      </c>
      <c r="F16" s="257">
        <v>-795.5999999999998</v>
      </c>
      <c r="G16" s="263">
        <v>1614.9999999999998</v>
      </c>
      <c r="H16" s="252">
        <v>1998.1999999999998</v>
      </c>
      <c r="I16" s="265">
        <v>1382.6</v>
      </c>
      <c r="J16" s="257">
        <v>4995.7999999999993</v>
      </c>
      <c r="K16" s="273">
        <f t="shared" si="0"/>
        <v>-0.19665634674922605</v>
      </c>
      <c r="L16" s="274">
        <f t="shared" si="1"/>
        <v>-0.21279151236112503</v>
      </c>
      <c r="M16" s="275">
        <f t="shared" si="2"/>
        <v>-3.8188919427166214E-2</v>
      </c>
      <c r="N16" s="267">
        <f t="shared" si="3"/>
        <v>-0.15925377316946232</v>
      </c>
    </row>
    <row r="17" spans="1:22" ht="12.6" customHeight="1" x14ac:dyDescent="0.2">
      <c r="A17" s="297" t="s">
        <v>277</v>
      </c>
      <c r="B17" s="101" t="s">
        <v>301</v>
      </c>
      <c r="C17" s="225">
        <v>-238</v>
      </c>
      <c r="D17" s="225">
        <v>-296.39999999999998</v>
      </c>
      <c r="E17" s="228">
        <v>-120.2</v>
      </c>
      <c r="F17" s="259">
        <v>-654.6</v>
      </c>
      <c r="G17" s="229">
        <v>565</v>
      </c>
      <c r="H17" s="225">
        <v>690.8</v>
      </c>
      <c r="I17" s="228">
        <v>451.4</v>
      </c>
      <c r="J17" s="259">
        <v>1707.2</v>
      </c>
      <c r="K17" s="279">
        <f t="shared" si="0"/>
        <v>-0.42123893805309737</v>
      </c>
      <c r="L17" s="280">
        <f t="shared" si="1"/>
        <v>-0.42906774753908511</v>
      </c>
      <c r="M17" s="281">
        <f t="shared" si="2"/>
        <v>-0.26628267611874173</v>
      </c>
      <c r="N17" s="269">
        <f t="shared" si="3"/>
        <v>-0.38343486410496719</v>
      </c>
    </row>
    <row r="18" spans="1:22" ht="12.6" customHeight="1" x14ac:dyDescent="0.2">
      <c r="A18" s="295" t="s">
        <v>278</v>
      </c>
      <c r="B18" s="105" t="s">
        <v>302</v>
      </c>
      <c r="C18" s="225">
        <v>-85.4</v>
      </c>
      <c r="D18" s="225">
        <v>-172.6</v>
      </c>
      <c r="E18" s="228">
        <v>22.8</v>
      </c>
      <c r="F18" s="259">
        <v>-235.2</v>
      </c>
      <c r="G18" s="229">
        <v>734.6</v>
      </c>
      <c r="H18" s="225">
        <v>930</v>
      </c>
      <c r="I18" s="228">
        <v>648</v>
      </c>
      <c r="J18" s="259">
        <v>2312.6</v>
      </c>
      <c r="K18" s="279">
        <f t="shared" si="0"/>
        <v>-0.116253743533896</v>
      </c>
      <c r="L18" s="280">
        <f t="shared" si="1"/>
        <v>-0.18559139784946235</v>
      </c>
      <c r="M18" s="281">
        <f t="shared" si="2"/>
        <v>3.5185185185185187E-2</v>
      </c>
      <c r="N18" s="269">
        <f t="shared" si="3"/>
        <v>-0.10170371010983309</v>
      </c>
    </row>
    <row r="19" spans="1:22" ht="20.100000000000001" customHeight="1" x14ac:dyDescent="0.25">
      <c r="A19" s="296" t="s">
        <v>473</v>
      </c>
      <c r="B19" s="236" t="s">
        <v>424</v>
      </c>
      <c r="C19" s="252">
        <v>95.4</v>
      </c>
      <c r="D19" s="252">
        <v>131.20000000000002</v>
      </c>
      <c r="E19" s="265">
        <v>115.59999999999998</v>
      </c>
      <c r="F19" s="257">
        <v>342.20000000000005</v>
      </c>
      <c r="G19" s="263">
        <v>665.4</v>
      </c>
      <c r="H19" s="252">
        <v>836.2</v>
      </c>
      <c r="I19" s="265">
        <v>631.20000000000005</v>
      </c>
      <c r="J19" s="257">
        <v>2132.7999999999997</v>
      </c>
      <c r="K19" s="273">
        <f t="shared" si="0"/>
        <v>0.14337240757439135</v>
      </c>
      <c r="L19" s="274">
        <f t="shared" si="1"/>
        <v>0.15690026309495336</v>
      </c>
      <c r="M19" s="275">
        <f t="shared" si="2"/>
        <v>0.18314321926489222</v>
      </c>
      <c r="N19" s="267">
        <f t="shared" si="3"/>
        <v>0.16044636159039763</v>
      </c>
    </row>
    <row r="20" spans="1:22" ht="12.6" customHeight="1" x14ac:dyDescent="0.2">
      <c r="A20" s="297" t="s">
        <v>279</v>
      </c>
      <c r="B20" s="105" t="s">
        <v>303</v>
      </c>
      <c r="C20" s="225">
        <v>69</v>
      </c>
      <c r="D20" s="225">
        <v>76</v>
      </c>
      <c r="E20" s="228">
        <v>24.2</v>
      </c>
      <c r="F20" s="259">
        <v>169.2</v>
      </c>
      <c r="G20" s="229">
        <v>233.2</v>
      </c>
      <c r="H20" s="225">
        <v>296</v>
      </c>
      <c r="I20" s="228">
        <v>232.6</v>
      </c>
      <c r="J20" s="259">
        <v>761.8</v>
      </c>
      <c r="K20" s="279">
        <f t="shared" si="0"/>
        <v>0.29588336192109777</v>
      </c>
      <c r="L20" s="280">
        <f t="shared" si="1"/>
        <v>0.25675675675675674</v>
      </c>
      <c r="M20" s="281">
        <f t="shared" si="2"/>
        <v>0.10404127257093723</v>
      </c>
      <c r="N20" s="269">
        <f t="shared" si="3"/>
        <v>0.22210553951168285</v>
      </c>
    </row>
    <row r="21" spans="1:22" ht="20.100000000000001" customHeight="1" x14ac:dyDescent="0.25">
      <c r="A21" s="300" t="s">
        <v>477</v>
      </c>
      <c r="B21" s="70" t="s">
        <v>476</v>
      </c>
      <c r="C21" s="252">
        <v>-24.799999999999997</v>
      </c>
      <c r="D21" s="252">
        <v>33.400000000000006</v>
      </c>
      <c r="E21" s="265">
        <v>10.799999999999999</v>
      </c>
      <c r="F21" s="257">
        <v>19.399999999999999</v>
      </c>
      <c r="G21" s="263">
        <v>226.20000000000002</v>
      </c>
      <c r="H21" s="252">
        <v>262.39999999999998</v>
      </c>
      <c r="I21" s="265">
        <v>200.6</v>
      </c>
      <c r="J21" s="257">
        <v>689.2</v>
      </c>
      <c r="K21" s="273">
        <f t="shared" si="0"/>
        <v>-0.10963748894783376</v>
      </c>
      <c r="L21" s="274">
        <f t="shared" si="1"/>
        <v>0.12728658536585369</v>
      </c>
      <c r="M21" s="275">
        <f t="shared" si="2"/>
        <v>5.3838484546360914E-2</v>
      </c>
      <c r="N21" s="267">
        <f t="shared" si="3"/>
        <v>2.8148578061520598E-2</v>
      </c>
    </row>
    <row r="22" spans="1:22" ht="20.100000000000001" customHeight="1" x14ac:dyDescent="0.2">
      <c r="A22" s="298" t="s">
        <v>286</v>
      </c>
      <c r="B22" s="30" t="s">
        <v>288</v>
      </c>
      <c r="C22" s="254">
        <v>1693</v>
      </c>
      <c r="D22" s="254">
        <v>1468.4</v>
      </c>
      <c r="E22" s="226">
        <v>100.2</v>
      </c>
      <c r="F22" s="260">
        <v>3261.6</v>
      </c>
      <c r="G22" s="227">
        <v>0</v>
      </c>
      <c r="H22" s="254">
        <v>338.6</v>
      </c>
      <c r="I22" s="226">
        <v>428.6</v>
      </c>
      <c r="J22" s="260">
        <v>767.2</v>
      </c>
      <c r="K22" s="282" t="s">
        <v>355</v>
      </c>
      <c r="L22" s="283" t="s">
        <v>355</v>
      </c>
      <c r="M22" s="284" t="s">
        <v>355</v>
      </c>
      <c r="N22" s="270" t="s">
        <v>355</v>
      </c>
    </row>
    <row r="23" spans="1:22" ht="20.100000000000001" customHeight="1" x14ac:dyDescent="0.25">
      <c r="A23" s="300" t="s">
        <v>481</v>
      </c>
      <c r="B23" s="70" t="s">
        <v>480</v>
      </c>
      <c r="C23" s="252">
        <v>-7.6000000000000005</v>
      </c>
      <c r="D23" s="252">
        <v>-20.399999999999999</v>
      </c>
      <c r="E23" s="265">
        <v>-89.199999999999989</v>
      </c>
      <c r="F23" s="257">
        <v>-117.20000000000002</v>
      </c>
      <c r="G23" s="263">
        <v>728.8</v>
      </c>
      <c r="H23" s="252">
        <v>903.8</v>
      </c>
      <c r="I23" s="265">
        <v>682.19999999999993</v>
      </c>
      <c r="J23" s="257">
        <v>2314.7999999999997</v>
      </c>
      <c r="K23" s="273">
        <f t="shared" ref="K23:N24" si="4">C23/G23</f>
        <v>-1.0428100987925359E-2</v>
      </c>
      <c r="L23" s="274">
        <f t="shared" si="4"/>
        <v>-2.2571365346315556E-2</v>
      </c>
      <c r="M23" s="275">
        <f t="shared" si="4"/>
        <v>-0.13075344473761361</v>
      </c>
      <c r="N23" s="267">
        <f t="shared" si="4"/>
        <v>-5.0630724036633851E-2</v>
      </c>
    </row>
    <row r="24" spans="1:22" ht="12.6" customHeight="1" x14ac:dyDescent="0.2">
      <c r="A24" s="295" t="s">
        <v>281</v>
      </c>
      <c r="B24" s="246" t="s">
        <v>289</v>
      </c>
      <c r="C24" s="253">
        <v>26.4</v>
      </c>
      <c r="D24" s="253">
        <v>9.8000000000000007</v>
      </c>
      <c r="E24" s="230">
        <v>26.6</v>
      </c>
      <c r="F24" s="258">
        <v>62.8</v>
      </c>
      <c r="G24" s="231">
        <v>214.6</v>
      </c>
      <c r="H24" s="253">
        <v>290.8</v>
      </c>
      <c r="I24" s="230">
        <v>235</v>
      </c>
      <c r="J24" s="258">
        <v>740.4</v>
      </c>
      <c r="K24" s="276">
        <f t="shared" si="4"/>
        <v>0.12301957129543337</v>
      </c>
      <c r="L24" s="277">
        <f t="shared" si="4"/>
        <v>3.3700137551581848E-2</v>
      </c>
      <c r="M24" s="278">
        <f t="shared" si="4"/>
        <v>0.11319148936170213</v>
      </c>
      <c r="N24" s="268">
        <f t="shared" si="4"/>
        <v>8.4819016747703938E-2</v>
      </c>
    </row>
    <row r="25" spans="1:22" ht="20.100000000000001" customHeight="1" x14ac:dyDescent="0.2">
      <c r="A25" s="298" t="s">
        <v>266</v>
      </c>
      <c r="B25" s="30" t="s">
        <v>267</v>
      </c>
      <c r="C25" s="254">
        <v>5</v>
      </c>
      <c r="D25" s="254">
        <v>17</v>
      </c>
      <c r="E25" s="226">
        <v>116</v>
      </c>
      <c r="F25" s="260">
        <v>138</v>
      </c>
      <c r="G25" s="227">
        <v>1</v>
      </c>
      <c r="H25" s="254">
        <v>2.2000000000000002</v>
      </c>
      <c r="I25" s="226">
        <v>4</v>
      </c>
      <c r="J25" s="260">
        <v>7.2</v>
      </c>
      <c r="K25" s="282" t="s">
        <v>355</v>
      </c>
      <c r="L25" s="283" t="s">
        <v>355</v>
      </c>
      <c r="M25" s="284" t="s">
        <v>355</v>
      </c>
      <c r="N25" s="270" t="s">
        <v>355</v>
      </c>
    </row>
    <row r="26" spans="1:22" ht="20.100000000000001" customHeight="1" thickBot="1" x14ac:dyDescent="0.3">
      <c r="A26" s="301" t="s">
        <v>266</v>
      </c>
      <c r="B26" s="302" t="s">
        <v>464</v>
      </c>
      <c r="C26" s="303">
        <v>1909.2000000000003</v>
      </c>
      <c r="D26" s="303">
        <v>1526.3999999999999</v>
      </c>
      <c r="E26" s="304">
        <v>224.99999999999994</v>
      </c>
      <c r="F26" s="262">
        <v>3660.6</v>
      </c>
      <c r="G26" s="305">
        <v>12777.2</v>
      </c>
      <c r="H26" s="303">
        <v>16158.199999999997</v>
      </c>
      <c r="I26" s="304">
        <v>12123.799999999997</v>
      </c>
      <c r="J26" s="262">
        <v>41059.200000000004</v>
      </c>
      <c r="K26" s="306">
        <f>C26/G26</f>
        <v>0.14942240866543532</v>
      </c>
      <c r="L26" s="307">
        <f>D26/H26</f>
        <v>9.4465967743931886E-2</v>
      </c>
      <c r="M26" s="308">
        <f>E26/I26</f>
        <v>1.8558537752189908E-2</v>
      </c>
      <c r="N26" s="272">
        <f>F26/J26</f>
        <v>8.9154196866962812E-2</v>
      </c>
    </row>
    <row r="27" spans="1:22" ht="15.75" customHeight="1" x14ac:dyDescent="0.25">
      <c r="A27" s="74" t="s">
        <v>16</v>
      </c>
    </row>
    <row r="28" spans="1:22" ht="15.75" customHeight="1" x14ac:dyDescent="0.25">
      <c r="A28" s="68" t="s">
        <v>0</v>
      </c>
      <c r="G28" s="69"/>
      <c r="H28" s="69"/>
    </row>
    <row r="29" spans="1:22" ht="15.75" customHeight="1" x14ac:dyDescent="0.25">
      <c r="G29" s="69"/>
      <c r="H29" s="69"/>
    </row>
    <row r="30" spans="1:22" s="71" customFormat="1" ht="15.75" customHeight="1" x14ac:dyDescent="0.25">
      <c r="C30" s="67"/>
      <c r="D30" s="67"/>
      <c r="E30" s="67"/>
      <c r="F30" s="67"/>
      <c r="G30" s="67"/>
      <c r="H30" s="67"/>
      <c r="I30" s="69"/>
      <c r="J30" s="69"/>
      <c r="K30" s="69"/>
      <c r="L30" s="69"/>
      <c r="M30" s="69"/>
      <c r="N30" s="69"/>
      <c r="O30" s="69"/>
      <c r="P30" s="69"/>
      <c r="Q30" s="69"/>
      <c r="R30" s="69"/>
      <c r="S30" s="69"/>
      <c r="T30" s="69"/>
      <c r="U30" s="69"/>
      <c r="V30" s="69"/>
    </row>
    <row r="31" spans="1:22" s="71" customFormat="1" ht="15.75" hidden="1" customHeight="1" x14ac:dyDescent="0.25">
      <c r="C31" s="67"/>
      <c r="D31" s="67"/>
      <c r="E31" s="67"/>
      <c r="F31" s="67"/>
      <c r="G31" s="67"/>
      <c r="H31" s="67"/>
      <c r="I31" s="69"/>
      <c r="J31" s="69"/>
      <c r="K31" s="69"/>
      <c r="L31" s="69"/>
      <c r="M31" s="69"/>
      <c r="N31" s="69"/>
      <c r="O31" s="69"/>
      <c r="P31" s="69"/>
      <c r="Q31" s="69"/>
      <c r="R31" s="69"/>
      <c r="S31" s="69"/>
      <c r="T31" s="69"/>
      <c r="U31" s="69"/>
      <c r="V31" s="69"/>
    </row>
    <row r="32" spans="1:22" s="71" customFormat="1" ht="15.75" hidden="1" customHeight="1" x14ac:dyDescent="0.25">
      <c r="C32" s="67"/>
      <c r="D32" s="67"/>
      <c r="E32" s="67"/>
      <c r="F32" s="67"/>
      <c r="G32" s="67"/>
      <c r="H32" s="67"/>
      <c r="I32" s="69"/>
      <c r="J32" s="69"/>
      <c r="K32" s="69"/>
      <c r="L32" s="69"/>
      <c r="M32" s="69"/>
      <c r="N32" s="69"/>
      <c r="O32" s="69"/>
      <c r="P32" s="69"/>
      <c r="Q32" s="69"/>
      <c r="R32" s="69"/>
      <c r="S32" s="69"/>
      <c r="T32" s="69"/>
      <c r="U32" s="69"/>
      <c r="V32" s="69"/>
    </row>
    <row r="33" spans="3:22" s="71" customFormat="1" ht="15.75" hidden="1" customHeight="1" x14ac:dyDescent="0.25">
      <c r="C33" s="67"/>
      <c r="D33" s="67"/>
      <c r="E33" s="67"/>
      <c r="F33" s="67"/>
      <c r="G33" s="67"/>
      <c r="H33" s="67"/>
      <c r="I33" s="69"/>
      <c r="J33" s="69"/>
      <c r="K33" s="69"/>
      <c r="L33" s="69"/>
      <c r="M33" s="69"/>
      <c r="N33" s="69"/>
      <c r="O33" s="69"/>
      <c r="P33" s="69"/>
      <c r="Q33" s="69"/>
      <c r="R33" s="69"/>
      <c r="S33" s="69"/>
      <c r="T33" s="69"/>
      <c r="U33" s="69"/>
      <c r="V33" s="69"/>
    </row>
    <row r="34" spans="3:22" s="71" customFormat="1" ht="15.75" hidden="1" customHeight="1" x14ac:dyDescent="0.25">
      <c r="C34" s="67"/>
      <c r="D34" s="67"/>
      <c r="E34" s="67"/>
      <c r="F34" s="67"/>
      <c r="G34" s="67"/>
      <c r="H34" s="67"/>
      <c r="I34" s="69"/>
      <c r="J34" s="69"/>
      <c r="K34" s="69"/>
      <c r="L34" s="69"/>
      <c r="M34" s="69"/>
      <c r="N34" s="69"/>
      <c r="O34" s="69"/>
      <c r="P34" s="69"/>
      <c r="Q34" s="69"/>
      <c r="R34" s="69"/>
      <c r="S34" s="69"/>
      <c r="T34" s="69"/>
      <c r="U34" s="69"/>
      <c r="V34" s="69"/>
    </row>
    <row r="35" spans="3:22" s="71" customFormat="1" ht="15.75" hidden="1" customHeight="1" x14ac:dyDescent="0.25">
      <c r="C35" s="67"/>
      <c r="D35" s="67"/>
      <c r="E35" s="67"/>
      <c r="F35" s="67"/>
      <c r="G35" s="67"/>
      <c r="H35" s="67"/>
      <c r="I35" s="69"/>
      <c r="J35" s="69"/>
      <c r="K35" s="69"/>
      <c r="L35" s="69"/>
      <c r="M35" s="69"/>
      <c r="N35" s="69"/>
      <c r="O35" s="69"/>
      <c r="P35" s="69"/>
      <c r="Q35" s="69"/>
      <c r="R35" s="69"/>
      <c r="S35" s="69"/>
      <c r="T35" s="69"/>
      <c r="U35" s="69"/>
      <c r="V35" s="69"/>
    </row>
    <row r="36" spans="3:22" s="71" customFormat="1" ht="15.75" hidden="1" customHeight="1" x14ac:dyDescent="0.25">
      <c r="C36" s="67"/>
      <c r="D36" s="67"/>
      <c r="E36" s="67"/>
      <c r="F36" s="67"/>
      <c r="G36" s="67"/>
      <c r="H36" s="67"/>
      <c r="I36" s="69"/>
      <c r="J36" s="69"/>
      <c r="K36" s="69"/>
      <c r="L36" s="69"/>
      <c r="M36" s="69"/>
      <c r="N36" s="69"/>
      <c r="O36" s="69"/>
      <c r="P36" s="69"/>
      <c r="Q36" s="69"/>
      <c r="R36" s="69"/>
      <c r="S36" s="69"/>
      <c r="T36" s="69"/>
      <c r="U36" s="69"/>
      <c r="V36" s="69"/>
    </row>
    <row r="37" spans="3:22" s="71" customFormat="1" ht="15.75" hidden="1" customHeight="1" x14ac:dyDescent="0.25">
      <c r="C37" s="67"/>
      <c r="D37" s="67"/>
      <c r="E37" s="67"/>
      <c r="F37" s="67"/>
      <c r="G37" s="67"/>
      <c r="H37" s="67"/>
      <c r="I37" s="69"/>
      <c r="J37" s="69"/>
      <c r="K37" s="69"/>
      <c r="L37" s="69"/>
      <c r="M37" s="69"/>
      <c r="N37" s="69"/>
      <c r="O37" s="69"/>
      <c r="P37" s="69"/>
      <c r="Q37" s="69"/>
      <c r="R37" s="69"/>
      <c r="S37" s="69"/>
      <c r="T37" s="69"/>
      <c r="U37" s="69"/>
      <c r="V37" s="69"/>
    </row>
    <row r="38" spans="3:22" s="71" customFormat="1" ht="15.75" hidden="1" customHeight="1" x14ac:dyDescent="0.25">
      <c r="C38" s="67"/>
      <c r="D38" s="67"/>
      <c r="E38" s="67"/>
      <c r="F38" s="67"/>
      <c r="G38" s="67"/>
      <c r="H38" s="67"/>
      <c r="I38" s="69"/>
      <c r="J38" s="69"/>
      <c r="K38" s="69"/>
      <c r="L38" s="69"/>
      <c r="M38" s="69"/>
      <c r="N38" s="69"/>
      <c r="O38" s="69"/>
      <c r="P38" s="69"/>
      <c r="Q38" s="69"/>
      <c r="R38" s="69"/>
      <c r="S38" s="69"/>
      <c r="T38" s="69"/>
      <c r="U38" s="69"/>
      <c r="V38" s="69"/>
    </row>
    <row r="39" spans="3:22" s="71" customFormat="1" ht="15.75" hidden="1" customHeight="1" x14ac:dyDescent="0.25">
      <c r="C39" s="67"/>
      <c r="D39" s="67"/>
      <c r="E39" s="67"/>
      <c r="F39" s="67"/>
      <c r="G39" s="67"/>
      <c r="H39" s="67"/>
      <c r="I39" s="69"/>
      <c r="J39" s="69"/>
      <c r="K39" s="69"/>
      <c r="L39" s="69"/>
      <c r="M39" s="69"/>
      <c r="N39" s="69"/>
      <c r="O39" s="69"/>
      <c r="P39" s="69"/>
      <c r="Q39" s="69"/>
      <c r="R39" s="69"/>
      <c r="S39" s="69"/>
      <c r="T39" s="69"/>
      <c r="U39" s="69"/>
      <c r="V39" s="69"/>
    </row>
    <row r="40" spans="3:22" s="71" customFormat="1" ht="15.75" hidden="1" customHeight="1" x14ac:dyDescent="0.25">
      <c r="C40" s="67"/>
      <c r="D40" s="67"/>
      <c r="E40" s="67"/>
      <c r="F40" s="67"/>
      <c r="G40" s="67"/>
      <c r="H40" s="67"/>
      <c r="I40" s="69"/>
      <c r="J40" s="69"/>
      <c r="K40" s="69"/>
      <c r="L40" s="69"/>
      <c r="M40" s="69"/>
      <c r="N40" s="69"/>
      <c r="O40" s="69"/>
      <c r="P40" s="69"/>
      <c r="Q40" s="69"/>
      <c r="R40" s="69"/>
      <c r="S40" s="69"/>
      <c r="T40" s="69"/>
      <c r="U40" s="69"/>
      <c r="V40" s="69"/>
    </row>
    <row r="41" spans="3:22" s="71" customFormat="1" ht="15.75" hidden="1" customHeight="1" x14ac:dyDescent="0.25">
      <c r="C41" s="67"/>
      <c r="D41" s="67"/>
      <c r="E41" s="67"/>
      <c r="F41" s="67"/>
      <c r="G41" s="67"/>
      <c r="H41" s="67"/>
      <c r="I41" s="69"/>
      <c r="J41" s="69"/>
      <c r="K41" s="69"/>
      <c r="L41" s="69"/>
      <c r="M41" s="69"/>
      <c r="N41" s="69"/>
      <c r="O41" s="69"/>
      <c r="P41" s="69"/>
      <c r="Q41" s="69"/>
      <c r="R41" s="69"/>
      <c r="S41" s="69"/>
      <c r="T41" s="69"/>
      <c r="U41" s="69"/>
      <c r="V41" s="69"/>
    </row>
    <row r="42" spans="3:22" s="71" customFormat="1" ht="15.75" hidden="1" customHeight="1" x14ac:dyDescent="0.25">
      <c r="C42" s="67"/>
      <c r="D42" s="67"/>
      <c r="E42" s="67"/>
      <c r="F42" s="67"/>
      <c r="G42" s="67"/>
      <c r="H42" s="67"/>
      <c r="I42" s="69"/>
      <c r="J42" s="69"/>
      <c r="K42" s="69"/>
      <c r="L42" s="69"/>
      <c r="M42" s="69"/>
      <c r="N42" s="69"/>
      <c r="O42" s="69"/>
      <c r="P42" s="69"/>
      <c r="Q42" s="69"/>
      <c r="R42" s="69"/>
      <c r="S42" s="69"/>
      <c r="T42" s="69"/>
      <c r="U42" s="69"/>
      <c r="V42" s="69"/>
    </row>
    <row r="43" spans="3:22" s="71" customFormat="1" ht="15.75" hidden="1" customHeight="1" x14ac:dyDescent="0.25">
      <c r="C43" s="67"/>
      <c r="D43" s="67"/>
      <c r="E43" s="67"/>
      <c r="F43" s="67"/>
      <c r="G43" s="67"/>
      <c r="H43" s="67"/>
      <c r="I43" s="69"/>
      <c r="J43" s="69"/>
      <c r="K43" s="69"/>
      <c r="L43" s="69"/>
      <c r="M43" s="69"/>
      <c r="N43" s="69"/>
      <c r="O43" s="69"/>
      <c r="P43" s="69"/>
      <c r="Q43" s="69"/>
      <c r="R43" s="69"/>
      <c r="S43" s="69"/>
      <c r="T43" s="69"/>
      <c r="U43" s="69"/>
      <c r="V43" s="69"/>
    </row>
    <row r="44" spans="3:22" s="71" customFormat="1" ht="15.75" hidden="1" customHeight="1" x14ac:dyDescent="0.25">
      <c r="C44" s="67"/>
      <c r="D44" s="67"/>
      <c r="E44" s="67"/>
      <c r="F44" s="67"/>
      <c r="G44" s="67"/>
      <c r="H44" s="67"/>
      <c r="I44" s="69"/>
      <c r="J44" s="69"/>
      <c r="K44" s="69"/>
      <c r="L44" s="69"/>
      <c r="M44" s="69"/>
      <c r="N44" s="69"/>
      <c r="O44" s="69"/>
      <c r="P44" s="69"/>
      <c r="Q44" s="69"/>
      <c r="R44" s="69"/>
      <c r="S44" s="69"/>
      <c r="T44" s="69"/>
      <c r="U44" s="69"/>
      <c r="V44" s="69"/>
    </row>
    <row r="45" spans="3:22" s="71" customFormat="1" ht="15.75" hidden="1" customHeight="1" x14ac:dyDescent="0.25">
      <c r="C45" s="67"/>
      <c r="D45" s="67"/>
      <c r="E45" s="67"/>
      <c r="F45" s="67"/>
      <c r="G45" s="67"/>
      <c r="H45" s="67"/>
      <c r="I45" s="69"/>
      <c r="J45" s="69"/>
      <c r="K45" s="69"/>
      <c r="L45" s="69"/>
      <c r="M45" s="69"/>
      <c r="N45" s="69"/>
      <c r="O45" s="69"/>
      <c r="P45" s="69"/>
      <c r="Q45" s="69"/>
      <c r="R45" s="69"/>
      <c r="S45" s="69"/>
      <c r="T45" s="69"/>
      <c r="U45" s="69"/>
      <c r="V45" s="69"/>
    </row>
    <row r="46" spans="3:22" s="71" customFormat="1" ht="15.75" hidden="1" customHeight="1" x14ac:dyDescent="0.25">
      <c r="C46" s="67"/>
      <c r="D46" s="67"/>
      <c r="E46" s="67"/>
      <c r="F46" s="67"/>
      <c r="G46" s="67"/>
      <c r="H46" s="67"/>
      <c r="I46" s="69"/>
      <c r="J46" s="69"/>
      <c r="K46" s="69"/>
      <c r="L46" s="69"/>
      <c r="M46" s="69"/>
      <c r="N46" s="69"/>
      <c r="O46" s="69"/>
      <c r="P46" s="69"/>
      <c r="Q46" s="69"/>
      <c r="R46" s="69"/>
      <c r="S46" s="69"/>
      <c r="T46" s="69"/>
      <c r="U46" s="69"/>
      <c r="V46" s="69"/>
    </row>
    <row r="47" spans="3:22" s="71" customFormat="1" ht="15.75" hidden="1" customHeight="1" x14ac:dyDescent="0.25">
      <c r="C47" s="67"/>
      <c r="D47" s="67"/>
      <c r="E47" s="67"/>
      <c r="F47" s="67"/>
      <c r="G47" s="67"/>
      <c r="H47" s="67"/>
      <c r="I47" s="69"/>
      <c r="J47" s="69"/>
      <c r="K47" s="69"/>
      <c r="L47" s="69"/>
      <c r="M47" s="69"/>
      <c r="N47" s="69"/>
      <c r="O47" s="69"/>
      <c r="P47" s="69"/>
      <c r="Q47" s="69"/>
      <c r="R47" s="69"/>
      <c r="S47" s="69"/>
      <c r="T47" s="69"/>
      <c r="U47" s="69"/>
      <c r="V47" s="69"/>
    </row>
    <row r="48" spans="3:22" s="71" customFormat="1" ht="15.75" hidden="1" customHeight="1" x14ac:dyDescent="0.25">
      <c r="C48" s="67"/>
      <c r="D48" s="67"/>
      <c r="E48" s="67"/>
      <c r="F48" s="67"/>
      <c r="G48" s="67"/>
      <c r="H48" s="67"/>
      <c r="I48" s="69"/>
      <c r="J48" s="69"/>
      <c r="K48" s="69"/>
      <c r="L48" s="69"/>
      <c r="M48" s="69"/>
      <c r="N48" s="69"/>
      <c r="O48" s="69"/>
      <c r="P48" s="69"/>
      <c r="Q48" s="69"/>
      <c r="R48" s="69"/>
      <c r="S48" s="69"/>
      <c r="T48" s="69"/>
      <c r="U48" s="69"/>
      <c r="V48" s="69"/>
    </row>
    <row r="49" spans="3:22" s="71" customFormat="1" ht="15.75" hidden="1" customHeight="1" x14ac:dyDescent="0.25">
      <c r="C49" s="67"/>
      <c r="D49" s="67"/>
      <c r="E49" s="67"/>
      <c r="F49" s="67"/>
      <c r="G49" s="67"/>
      <c r="H49" s="67"/>
      <c r="I49" s="69"/>
      <c r="J49" s="69"/>
      <c r="K49" s="69"/>
      <c r="L49" s="69"/>
      <c r="M49" s="69"/>
      <c r="N49" s="69"/>
      <c r="O49" s="69"/>
      <c r="P49" s="69"/>
      <c r="Q49" s="69"/>
      <c r="R49" s="69"/>
      <c r="S49" s="69"/>
      <c r="T49" s="69"/>
      <c r="U49" s="69"/>
      <c r="V49" s="69"/>
    </row>
    <row r="50" spans="3:22" s="71" customFormat="1" ht="15.75" hidden="1" customHeight="1" x14ac:dyDescent="0.25">
      <c r="C50" s="67"/>
      <c r="D50" s="67"/>
      <c r="E50" s="67"/>
      <c r="F50" s="67"/>
      <c r="G50" s="67"/>
      <c r="H50" s="67"/>
      <c r="I50" s="69"/>
      <c r="J50" s="69"/>
      <c r="K50" s="69"/>
      <c r="L50" s="69"/>
      <c r="M50" s="69"/>
      <c r="N50" s="69"/>
      <c r="O50" s="69"/>
      <c r="P50" s="69"/>
      <c r="Q50" s="69"/>
      <c r="R50" s="69"/>
      <c r="S50" s="69"/>
      <c r="T50" s="69"/>
      <c r="U50" s="69"/>
      <c r="V50" s="69"/>
    </row>
    <row r="51" spans="3:22" s="71" customFormat="1" ht="15.75" hidden="1" customHeight="1" x14ac:dyDescent="0.25">
      <c r="C51" s="67"/>
      <c r="D51" s="67"/>
      <c r="E51" s="67"/>
      <c r="F51" s="67"/>
      <c r="G51" s="67"/>
      <c r="H51" s="67"/>
      <c r="I51" s="69"/>
      <c r="J51" s="69"/>
      <c r="K51" s="69"/>
      <c r="L51" s="69"/>
      <c r="M51" s="69"/>
      <c r="N51" s="69"/>
      <c r="O51" s="69"/>
      <c r="P51" s="69"/>
      <c r="Q51" s="69"/>
      <c r="R51" s="69"/>
      <c r="S51" s="69"/>
      <c r="T51" s="69"/>
      <c r="U51" s="69"/>
      <c r="V51" s="69"/>
    </row>
    <row r="52" spans="3:22" s="71" customFormat="1" ht="15.75" hidden="1" customHeight="1" x14ac:dyDescent="0.25">
      <c r="C52" s="67"/>
      <c r="D52" s="67"/>
      <c r="E52" s="67"/>
      <c r="F52" s="67"/>
      <c r="G52" s="67"/>
      <c r="H52" s="67"/>
      <c r="I52" s="69"/>
      <c r="J52" s="69"/>
      <c r="K52" s="69"/>
      <c r="L52" s="69"/>
      <c r="M52" s="69"/>
      <c r="N52" s="69"/>
      <c r="O52" s="69"/>
      <c r="P52" s="69"/>
      <c r="Q52" s="69"/>
      <c r="R52" s="69"/>
      <c r="S52" s="69"/>
      <c r="T52" s="69"/>
      <c r="U52" s="69"/>
      <c r="V52" s="69"/>
    </row>
    <row r="53" spans="3:22" s="71" customFormat="1" ht="15.75" hidden="1" customHeight="1" x14ac:dyDescent="0.25">
      <c r="C53" s="67"/>
      <c r="D53" s="67"/>
      <c r="E53" s="67"/>
      <c r="F53" s="67"/>
      <c r="G53" s="67"/>
      <c r="H53" s="67"/>
      <c r="I53" s="69"/>
      <c r="J53" s="69"/>
      <c r="K53" s="69"/>
      <c r="L53" s="69"/>
      <c r="M53" s="69"/>
      <c r="N53" s="69"/>
      <c r="O53" s="69"/>
      <c r="P53" s="69"/>
      <c r="Q53" s="69"/>
      <c r="R53" s="69"/>
      <c r="S53" s="69"/>
      <c r="T53" s="69"/>
      <c r="U53" s="69"/>
      <c r="V53" s="69"/>
    </row>
    <row r="54" spans="3:22" s="71" customFormat="1" ht="15.75" hidden="1" customHeight="1" x14ac:dyDescent="0.25">
      <c r="C54" s="67"/>
      <c r="D54" s="67"/>
      <c r="E54" s="67"/>
      <c r="F54" s="67"/>
      <c r="G54" s="67"/>
      <c r="H54" s="67"/>
      <c r="I54" s="69"/>
      <c r="J54" s="69"/>
      <c r="K54" s="69"/>
      <c r="L54" s="69"/>
      <c r="M54" s="69"/>
      <c r="N54" s="69"/>
      <c r="O54" s="69"/>
      <c r="P54" s="69"/>
      <c r="Q54" s="69"/>
      <c r="R54" s="69"/>
      <c r="S54" s="69"/>
      <c r="T54" s="69"/>
      <c r="U54" s="69"/>
      <c r="V54" s="69"/>
    </row>
    <row r="55" spans="3:22" s="71" customFormat="1" ht="15.75" hidden="1" customHeight="1" x14ac:dyDescent="0.25">
      <c r="C55" s="67"/>
      <c r="D55" s="67"/>
      <c r="E55" s="67"/>
      <c r="F55" s="67"/>
      <c r="G55" s="67"/>
      <c r="H55" s="67"/>
      <c r="I55" s="69"/>
      <c r="J55" s="69"/>
      <c r="K55" s="69"/>
      <c r="L55" s="69"/>
      <c r="M55" s="69"/>
      <c r="N55" s="69"/>
      <c r="O55" s="69"/>
      <c r="P55" s="69"/>
      <c r="Q55" s="69"/>
      <c r="R55" s="69"/>
      <c r="S55" s="69"/>
      <c r="T55" s="69"/>
      <c r="U55" s="69"/>
      <c r="V55" s="69"/>
    </row>
    <row r="56" spans="3:22" s="71" customFormat="1" ht="15.75" hidden="1" customHeight="1" x14ac:dyDescent="0.25">
      <c r="C56" s="67"/>
      <c r="D56" s="67"/>
      <c r="E56" s="67"/>
      <c r="F56" s="67"/>
      <c r="G56" s="67"/>
      <c r="H56" s="67"/>
      <c r="I56" s="69"/>
      <c r="J56" s="69"/>
      <c r="K56" s="69"/>
      <c r="L56" s="69"/>
      <c r="M56" s="69"/>
      <c r="N56" s="69"/>
      <c r="O56" s="69"/>
      <c r="P56" s="69"/>
      <c r="Q56" s="69"/>
      <c r="R56" s="69"/>
      <c r="S56" s="69"/>
      <c r="T56" s="69"/>
      <c r="U56" s="69"/>
      <c r="V56" s="69"/>
    </row>
    <row r="57" spans="3:22" s="71" customFormat="1" ht="15.75" hidden="1" customHeight="1" x14ac:dyDescent="0.25">
      <c r="C57" s="67"/>
      <c r="D57" s="67"/>
      <c r="E57" s="67"/>
      <c r="F57" s="67"/>
      <c r="G57" s="67"/>
      <c r="H57" s="67"/>
      <c r="I57" s="69"/>
      <c r="J57" s="69"/>
      <c r="K57" s="69"/>
      <c r="L57" s="69"/>
      <c r="M57" s="69"/>
      <c r="N57" s="69"/>
      <c r="O57" s="69"/>
      <c r="P57" s="69"/>
      <c r="Q57" s="69"/>
      <c r="R57" s="69"/>
      <c r="S57" s="69"/>
      <c r="T57" s="69"/>
      <c r="U57" s="69"/>
      <c r="V57" s="69"/>
    </row>
    <row r="58" spans="3:22" s="71" customFormat="1" ht="15.75" hidden="1" customHeight="1" x14ac:dyDescent="0.25">
      <c r="C58" s="67"/>
      <c r="D58" s="67"/>
      <c r="E58" s="67"/>
      <c r="F58" s="67"/>
      <c r="G58" s="67"/>
      <c r="H58" s="67"/>
      <c r="I58" s="69"/>
      <c r="J58" s="69"/>
      <c r="K58" s="69"/>
      <c r="L58" s="69"/>
      <c r="M58" s="69"/>
      <c r="N58" s="69"/>
      <c r="O58" s="69"/>
      <c r="P58" s="69"/>
      <c r="Q58" s="69"/>
      <c r="R58" s="69"/>
      <c r="S58" s="69"/>
      <c r="T58" s="69"/>
      <c r="U58" s="69"/>
      <c r="V58" s="69"/>
    </row>
    <row r="59" spans="3:22" s="71" customFormat="1" ht="15.75" hidden="1" customHeight="1" x14ac:dyDescent="0.25">
      <c r="C59" s="67"/>
      <c r="D59" s="67"/>
      <c r="E59" s="67"/>
      <c r="F59" s="67"/>
      <c r="G59" s="67"/>
      <c r="H59" s="67"/>
      <c r="I59" s="69"/>
      <c r="J59" s="69"/>
      <c r="K59" s="69"/>
      <c r="L59" s="69"/>
      <c r="M59" s="69"/>
      <c r="N59" s="69"/>
      <c r="O59" s="69"/>
      <c r="P59" s="69"/>
      <c r="Q59" s="69"/>
      <c r="R59" s="69"/>
      <c r="S59" s="69"/>
      <c r="T59" s="69"/>
      <c r="U59" s="69"/>
      <c r="V59" s="69"/>
    </row>
    <row r="60" spans="3:22" s="71" customFormat="1" ht="15.75" hidden="1" customHeight="1" x14ac:dyDescent="0.25">
      <c r="C60" s="67"/>
      <c r="D60" s="67"/>
      <c r="E60" s="67"/>
      <c r="F60" s="67"/>
      <c r="G60" s="67"/>
      <c r="H60" s="67"/>
      <c r="I60" s="69"/>
      <c r="J60" s="69"/>
      <c r="K60" s="69"/>
      <c r="L60" s="69"/>
      <c r="M60" s="69"/>
      <c r="N60" s="69"/>
      <c r="O60" s="69"/>
      <c r="P60" s="69"/>
      <c r="Q60" s="69"/>
      <c r="R60" s="69"/>
      <c r="S60" s="69"/>
      <c r="T60" s="69"/>
      <c r="U60" s="69"/>
      <c r="V60" s="69"/>
    </row>
    <row r="61" spans="3:22" s="71" customFormat="1" ht="15.75" hidden="1" customHeight="1" x14ac:dyDescent="0.25">
      <c r="C61" s="67"/>
      <c r="D61" s="67"/>
      <c r="E61" s="67"/>
      <c r="F61" s="67"/>
      <c r="G61" s="67"/>
      <c r="H61" s="67"/>
      <c r="I61" s="69"/>
      <c r="J61" s="69"/>
      <c r="K61" s="69"/>
      <c r="L61" s="69"/>
      <c r="M61" s="69"/>
      <c r="N61" s="69"/>
      <c r="O61" s="69"/>
      <c r="P61" s="69"/>
      <c r="Q61" s="69"/>
      <c r="R61" s="69"/>
      <c r="S61" s="69"/>
      <c r="T61" s="69"/>
      <c r="U61" s="69"/>
      <c r="V61" s="69"/>
    </row>
    <row r="62" spans="3:22" s="71" customFormat="1" ht="15.75" hidden="1" customHeight="1" x14ac:dyDescent="0.25">
      <c r="C62" s="67"/>
      <c r="D62" s="67"/>
      <c r="E62" s="67"/>
      <c r="F62" s="67"/>
      <c r="G62" s="67"/>
      <c r="H62" s="67"/>
      <c r="I62" s="69"/>
      <c r="J62" s="69"/>
      <c r="K62" s="69"/>
      <c r="L62" s="69"/>
      <c r="M62" s="69"/>
      <c r="N62" s="69"/>
      <c r="O62" s="69"/>
      <c r="P62" s="69"/>
      <c r="Q62" s="69"/>
      <c r="R62" s="69"/>
      <c r="S62" s="69"/>
      <c r="T62" s="69"/>
      <c r="U62" s="69"/>
      <c r="V62" s="69"/>
    </row>
    <row r="63" spans="3:22" s="71" customFormat="1" ht="15.75" hidden="1" customHeight="1" x14ac:dyDescent="0.25">
      <c r="C63" s="67"/>
      <c r="D63" s="67"/>
      <c r="E63" s="67"/>
      <c r="F63" s="67"/>
      <c r="G63" s="67"/>
      <c r="H63" s="67"/>
      <c r="I63" s="69"/>
      <c r="J63" s="69"/>
      <c r="K63" s="69"/>
      <c r="L63" s="69"/>
      <c r="M63" s="69"/>
      <c r="N63" s="69"/>
      <c r="O63" s="69"/>
      <c r="P63" s="69"/>
      <c r="Q63" s="69"/>
      <c r="R63" s="69"/>
      <c r="S63" s="69"/>
      <c r="T63" s="69"/>
      <c r="U63" s="69"/>
      <c r="V63" s="69"/>
    </row>
    <row r="64" spans="3:22" s="71" customFormat="1" ht="15.75" hidden="1" customHeight="1" x14ac:dyDescent="0.25">
      <c r="C64" s="67"/>
      <c r="D64" s="67"/>
      <c r="E64" s="67"/>
      <c r="F64" s="67"/>
      <c r="G64" s="67"/>
      <c r="H64" s="67"/>
      <c r="I64" s="69"/>
      <c r="J64" s="69"/>
      <c r="K64" s="69"/>
      <c r="L64" s="69"/>
      <c r="M64" s="69"/>
      <c r="N64" s="69"/>
      <c r="O64" s="69"/>
      <c r="P64" s="69"/>
      <c r="Q64" s="69"/>
      <c r="R64" s="69"/>
      <c r="S64" s="69"/>
      <c r="T64" s="69"/>
      <c r="U64" s="69"/>
      <c r="V64" s="69"/>
    </row>
    <row r="65" spans="3:22" s="71" customFormat="1" ht="15.75" hidden="1" customHeight="1" x14ac:dyDescent="0.25">
      <c r="C65" s="67"/>
      <c r="D65" s="67"/>
      <c r="E65" s="67"/>
      <c r="F65" s="67"/>
      <c r="G65" s="67"/>
      <c r="H65" s="67"/>
      <c r="I65" s="69"/>
      <c r="J65" s="69"/>
      <c r="K65" s="69"/>
      <c r="L65" s="69"/>
      <c r="M65" s="69"/>
      <c r="N65" s="69"/>
      <c r="O65" s="69"/>
      <c r="P65" s="69"/>
      <c r="Q65" s="69"/>
      <c r="R65" s="69"/>
      <c r="S65" s="69"/>
      <c r="T65" s="69"/>
      <c r="U65" s="69"/>
      <c r="V65" s="69"/>
    </row>
    <row r="66" spans="3:22" s="71" customFormat="1" ht="15.75" hidden="1" customHeight="1" x14ac:dyDescent="0.25">
      <c r="C66" s="67"/>
      <c r="D66" s="67"/>
      <c r="E66" s="67"/>
      <c r="F66" s="67"/>
      <c r="G66" s="67"/>
      <c r="H66" s="67"/>
      <c r="I66" s="69"/>
      <c r="J66" s="69"/>
      <c r="K66" s="69"/>
      <c r="L66" s="69"/>
      <c r="M66" s="69"/>
      <c r="N66" s="69"/>
      <c r="O66" s="69"/>
      <c r="P66" s="69"/>
      <c r="Q66" s="69"/>
      <c r="R66" s="69"/>
      <c r="S66" s="69"/>
      <c r="T66" s="69"/>
      <c r="U66" s="69"/>
      <c r="V66" s="69"/>
    </row>
    <row r="67" spans="3:22" s="71" customFormat="1" ht="15.75" hidden="1" customHeight="1" x14ac:dyDescent="0.25">
      <c r="C67" s="67"/>
      <c r="D67" s="67"/>
      <c r="E67" s="67"/>
      <c r="F67" s="67"/>
      <c r="G67" s="67"/>
      <c r="H67" s="67"/>
      <c r="I67" s="69"/>
      <c r="J67" s="69"/>
      <c r="K67" s="69"/>
      <c r="L67" s="69"/>
      <c r="M67" s="69"/>
      <c r="N67" s="69"/>
      <c r="O67" s="69"/>
      <c r="P67" s="69"/>
      <c r="Q67" s="69"/>
      <c r="R67" s="69"/>
      <c r="S67" s="69"/>
      <c r="T67" s="69"/>
      <c r="U67" s="69"/>
      <c r="V67" s="69"/>
    </row>
    <row r="68" spans="3:22" s="71" customFormat="1" ht="15.75" hidden="1" customHeight="1" x14ac:dyDescent="0.25">
      <c r="C68" s="67"/>
      <c r="D68" s="67"/>
      <c r="E68" s="67"/>
      <c r="F68" s="67"/>
      <c r="G68" s="67"/>
      <c r="H68" s="67"/>
      <c r="I68" s="69"/>
      <c r="J68" s="69"/>
      <c r="K68" s="69"/>
      <c r="L68" s="69"/>
      <c r="M68" s="69"/>
      <c r="N68" s="69"/>
      <c r="O68" s="69"/>
      <c r="P68" s="69"/>
      <c r="Q68" s="69"/>
      <c r="R68" s="69"/>
      <c r="S68" s="69"/>
      <c r="T68" s="69"/>
      <c r="U68" s="69"/>
      <c r="V68" s="69"/>
    </row>
    <row r="69" spans="3:22" s="71" customFormat="1" ht="15.75" hidden="1" customHeight="1" x14ac:dyDescent="0.25">
      <c r="C69" s="67"/>
      <c r="D69" s="67"/>
      <c r="E69" s="67"/>
      <c r="F69" s="67"/>
      <c r="G69" s="67"/>
      <c r="H69" s="67"/>
      <c r="I69" s="69"/>
      <c r="J69" s="69"/>
      <c r="K69" s="69"/>
      <c r="L69" s="69"/>
      <c r="M69" s="69"/>
      <c r="N69" s="69"/>
      <c r="O69" s="69"/>
      <c r="P69" s="69"/>
      <c r="Q69" s="69"/>
      <c r="R69" s="69"/>
      <c r="S69" s="69"/>
      <c r="T69" s="69"/>
      <c r="U69" s="69"/>
      <c r="V69" s="69"/>
    </row>
    <row r="70" spans="3:22" s="71" customFormat="1" ht="15.75" hidden="1" customHeight="1" x14ac:dyDescent="0.25">
      <c r="C70" s="67"/>
      <c r="D70" s="67"/>
      <c r="E70" s="67"/>
      <c r="F70" s="67"/>
      <c r="G70" s="67"/>
      <c r="H70" s="67"/>
      <c r="I70" s="69"/>
      <c r="J70" s="69"/>
      <c r="K70" s="69"/>
      <c r="L70" s="69"/>
      <c r="M70" s="69"/>
      <c r="N70" s="69"/>
      <c r="O70" s="69"/>
      <c r="P70" s="69"/>
      <c r="Q70" s="69"/>
      <c r="R70" s="69"/>
      <c r="S70" s="69"/>
      <c r="T70" s="69"/>
      <c r="U70" s="69"/>
      <c r="V70" s="69"/>
    </row>
    <row r="71" spans="3:22" s="71" customFormat="1" ht="15.75" hidden="1" customHeight="1" x14ac:dyDescent="0.25">
      <c r="C71" s="67"/>
      <c r="D71" s="67"/>
      <c r="E71" s="67"/>
      <c r="F71" s="67"/>
      <c r="G71" s="67"/>
      <c r="H71" s="67"/>
      <c r="I71" s="69"/>
      <c r="J71" s="69"/>
      <c r="K71" s="69"/>
      <c r="L71" s="69"/>
      <c r="M71" s="69"/>
      <c r="N71" s="69"/>
      <c r="O71" s="69"/>
      <c r="P71" s="69"/>
      <c r="Q71" s="69"/>
      <c r="R71" s="69"/>
      <c r="S71" s="69"/>
      <c r="T71" s="69"/>
      <c r="U71" s="69"/>
      <c r="V71" s="69"/>
    </row>
    <row r="72" spans="3:22" s="71" customFormat="1" ht="15.75" hidden="1" customHeight="1" x14ac:dyDescent="0.25">
      <c r="C72" s="67"/>
      <c r="D72" s="67"/>
      <c r="E72" s="67"/>
      <c r="F72" s="67"/>
      <c r="G72" s="67"/>
      <c r="H72" s="67"/>
      <c r="I72" s="69"/>
      <c r="J72" s="69"/>
      <c r="K72" s="69"/>
      <c r="L72" s="69"/>
      <c r="M72" s="69"/>
      <c r="N72" s="69"/>
      <c r="O72" s="69"/>
      <c r="P72" s="69"/>
      <c r="Q72" s="69"/>
      <c r="R72" s="69"/>
      <c r="S72" s="69"/>
      <c r="T72" s="69"/>
      <c r="U72" s="69"/>
      <c r="V72" s="69"/>
    </row>
    <row r="73" spans="3:22" s="71" customFormat="1" ht="15.75" hidden="1" customHeight="1" x14ac:dyDescent="0.25">
      <c r="C73" s="67"/>
      <c r="D73" s="67"/>
      <c r="E73" s="67"/>
      <c r="F73" s="67"/>
      <c r="G73" s="67"/>
      <c r="H73" s="67"/>
      <c r="I73" s="69"/>
      <c r="J73" s="69"/>
      <c r="K73" s="69"/>
      <c r="L73" s="69"/>
      <c r="M73" s="69"/>
      <c r="N73" s="69"/>
      <c r="O73" s="69"/>
      <c r="P73" s="69"/>
      <c r="Q73" s="69"/>
      <c r="R73" s="69"/>
      <c r="S73" s="69"/>
      <c r="T73" s="69"/>
      <c r="U73" s="69"/>
      <c r="V73" s="69"/>
    </row>
    <row r="74" spans="3:22" ht="15.75" hidden="1" customHeight="1" x14ac:dyDescent="0.25"/>
    <row r="75" spans="3:22" ht="15.75" hidden="1" customHeight="1" x14ac:dyDescent="0.25"/>
    <row r="76" spans="3:22" ht="15.75" hidden="1" customHeight="1" x14ac:dyDescent="0.25"/>
    <row r="77" spans="3:22" ht="15.75" hidden="1" customHeight="1" x14ac:dyDescent="0.25"/>
    <row r="78" spans="3:22" ht="15.75" hidden="1" customHeight="1" x14ac:dyDescent="0.25"/>
    <row r="79" spans="3:22" ht="15.75" hidden="1" customHeight="1" x14ac:dyDescent="0.25"/>
    <row r="80" spans="3:22" ht="15.75" hidden="1" customHeight="1" x14ac:dyDescent="0.25"/>
    <row r="81" ht="15.75" hidden="1" customHeight="1" x14ac:dyDescent="0.25"/>
    <row r="82" ht="15.75" hidden="1" customHeight="1" x14ac:dyDescent="0.25"/>
    <row r="83" ht="15.75" hidden="1" customHeight="1" x14ac:dyDescent="0.25"/>
    <row r="84" ht="15.75" hidden="1" customHeight="1" x14ac:dyDescent="0.25"/>
    <row r="85" ht="15.75" hidden="1" customHeight="1" x14ac:dyDescent="0.25"/>
    <row r="86" ht="15.75" hidden="1" customHeight="1" x14ac:dyDescent="0.25"/>
    <row r="87" ht="15.75" hidden="1" customHeight="1" x14ac:dyDescent="0.25"/>
    <row r="88" ht="15.75" hidden="1" customHeight="1" x14ac:dyDescent="0.25"/>
    <row r="89" ht="15.75" hidden="1" customHeight="1" x14ac:dyDescent="0.25"/>
    <row r="90" ht="15.75" hidden="1" customHeight="1" x14ac:dyDescent="0.25"/>
    <row r="91" ht="15.75" hidden="1" customHeight="1" x14ac:dyDescent="0.25"/>
    <row r="92" ht="15.75" hidden="1" customHeight="1" x14ac:dyDescent="0.25"/>
    <row r="93" ht="15.75" hidden="1" customHeight="1" x14ac:dyDescent="0.25"/>
    <row r="94" ht="15.75" hidden="1" customHeight="1" x14ac:dyDescent="0.25"/>
    <row r="95" ht="15.75" hidden="1" customHeight="1" x14ac:dyDescent="0.25"/>
    <row r="96" ht="15.75" hidden="1" customHeight="1" x14ac:dyDescent="0.25"/>
    <row r="97" ht="15.75" hidden="1" customHeight="1" x14ac:dyDescent="0.25"/>
    <row r="98" ht="15.75" hidden="1" customHeight="1" x14ac:dyDescent="0.25"/>
    <row r="99" ht="15.75" hidden="1" customHeight="1" x14ac:dyDescent="0.25"/>
    <row r="100" ht="15.75" hidden="1" customHeight="1" x14ac:dyDescent="0.25"/>
    <row r="101" ht="15.75" hidden="1" customHeight="1" x14ac:dyDescent="0.25"/>
    <row r="102" ht="15.75" hidden="1" customHeight="1" x14ac:dyDescent="0.25"/>
    <row r="103" ht="15.75" hidden="1" customHeight="1" x14ac:dyDescent="0.25"/>
    <row r="104" ht="15.75" hidden="1" customHeight="1" x14ac:dyDescent="0.25"/>
    <row r="105" ht="15.75" hidden="1" customHeight="1" x14ac:dyDescent="0.25"/>
  </sheetData>
  <hyperlinks>
    <hyperlink ref="A28" location="Contents!A1" display="Back to contents" xr:uid="{A9D18D9A-284A-46D6-B752-7263C5D7295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514B-B7B9-4D54-898F-ED052FEA92C5}">
  <sheetPr>
    <tabColor rgb="FF8DB4E2"/>
  </sheetPr>
  <dimension ref="A1:R93"/>
  <sheetViews>
    <sheetView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2.42578125" customWidth="1"/>
    <col min="2" max="2" width="59.140625" customWidth="1"/>
    <col min="3" max="11" width="18" customWidth="1"/>
    <col min="12" max="13" width="8.7109375" customWidth="1"/>
    <col min="14" max="14" width="8.7109375" hidden="1" customWidth="1"/>
    <col min="15" max="18" width="0" hidden="1" customWidth="1"/>
    <col min="19" max="16384" width="8.7109375" hidden="1"/>
  </cols>
  <sheetData>
    <row r="1" spans="1:14" ht="15.75" x14ac:dyDescent="0.25">
      <c r="A1" s="70" t="s">
        <v>630</v>
      </c>
      <c r="B1" s="70"/>
      <c r="C1" s="71"/>
      <c r="D1" s="71"/>
      <c r="E1" s="71"/>
      <c r="F1" s="71"/>
      <c r="G1" s="71"/>
      <c r="H1" s="71"/>
      <c r="I1" s="71"/>
      <c r="J1" s="71"/>
      <c r="K1" s="71"/>
      <c r="L1" s="78"/>
      <c r="M1" s="78"/>
      <c r="N1" s="78"/>
    </row>
    <row r="2" spans="1:14" ht="16.5" thickBot="1" x14ac:dyDescent="0.3">
      <c r="A2" s="189" t="s">
        <v>393</v>
      </c>
      <c r="B2" s="178"/>
      <c r="C2" s="67"/>
      <c r="D2" s="67"/>
      <c r="E2" s="67"/>
      <c r="F2" s="67"/>
      <c r="G2" s="69"/>
      <c r="H2" s="69"/>
      <c r="I2" s="69"/>
      <c r="J2" s="69"/>
      <c r="K2" s="69"/>
      <c r="L2" s="78"/>
      <c r="M2" s="78"/>
      <c r="N2" s="78"/>
    </row>
    <row r="3" spans="1:14" ht="63" x14ac:dyDescent="0.25">
      <c r="A3" s="287" t="s">
        <v>269</v>
      </c>
      <c r="B3" s="288" t="s">
        <v>268</v>
      </c>
      <c r="C3" s="289" t="s">
        <v>517</v>
      </c>
      <c r="D3" s="290" t="s">
        <v>516</v>
      </c>
      <c r="E3" s="256" t="s">
        <v>36</v>
      </c>
      <c r="F3" s="291" t="s">
        <v>609</v>
      </c>
      <c r="G3" s="293" t="s">
        <v>610</v>
      </c>
      <c r="H3" s="309" t="s">
        <v>520</v>
      </c>
      <c r="I3" s="294" t="s">
        <v>518</v>
      </c>
      <c r="J3" s="290" t="s">
        <v>519</v>
      </c>
      <c r="K3" s="256" t="s">
        <v>331</v>
      </c>
      <c r="L3" s="78"/>
      <c r="M3" s="78"/>
      <c r="N3" s="78"/>
    </row>
    <row r="4" spans="1:14" ht="15.75" x14ac:dyDescent="0.25">
      <c r="A4" s="299" t="s">
        <v>353</v>
      </c>
      <c r="B4" s="248" t="s">
        <v>354</v>
      </c>
      <c r="C4" s="252">
        <v>-40.199999999999996</v>
      </c>
      <c r="D4" s="265">
        <v>-19.000000000000007</v>
      </c>
      <c r="E4" s="257">
        <v>-59.2</v>
      </c>
      <c r="F4" s="263">
        <v>211.39999999999998</v>
      </c>
      <c r="G4" s="265">
        <v>258.40000000000003</v>
      </c>
      <c r="H4" s="257">
        <v>469.8</v>
      </c>
      <c r="I4" s="273">
        <f t="shared" ref="I4:I26" si="0">C4/F4</f>
        <v>-0.19016083254493851</v>
      </c>
      <c r="J4" s="275">
        <f t="shared" ref="J4:J26" si="1">D4/G4</f>
        <v>-7.3529411764705899E-2</v>
      </c>
      <c r="K4" s="267">
        <f t="shared" ref="K4:K26" si="2">E4/H4</f>
        <v>-0.12601106853980418</v>
      </c>
      <c r="L4" s="78"/>
      <c r="M4" s="78"/>
      <c r="N4" s="78"/>
    </row>
    <row r="5" spans="1:14" ht="15.75" x14ac:dyDescent="0.25">
      <c r="A5" s="296" t="s">
        <v>465</v>
      </c>
      <c r="B5" s="236" t="s">
        <v>389</v>
      </c>
      <c r="C5" s="252">
        <v>169.60000000000008</v>
      </c>
      <c r="D5" s="265">
        <v>122.19999999999993</v>
      </c>
      <c r="E5" s="257">
        <v>291.8</v>
      </c>
      <c r="F5" s="263">
        <v>6080.4000000000005</v>
      </c>
      <c r="G5" s="265">
        <v>5502.8</v>
      </c>
      <c r="H5" s="257">
        <v>11583.2</v>
      </c>
      <c r="I5" s="273">
        <f t="shared" si="0"/>
        <v>2.7892901782777459E-2</v>
      </c>
      <c r="J5" s="275">
        <f t="shared" si="1"/>
        <v>2.2206876499236739E-2</v>
      </c>
      <c r="K5" s="267">
        <f t="shared" si="2"/>
        <v>2.519165688238138E-2</v>
      </c>
      <c r="L5" s="78"/>
      <c r="M5" s="78"/>
      <c r="N5" s="78"/>
    </row>
    <row r="6" spans="1:14" x14ac:dyDescent="0.25">
      <c r="A6" s="297" t="s">
        <v>270</v>
      </c>
      <c r="B6" s="101" t="s">
        <v>290</v>
      </c>
      <c r="C6" s="225">
        <v>9</v>
      </c>
      <c r="D6" s="228">
        <v>-7.4</v>
      </c>
      <c r="E6" s="259">
        <v>1.6</v>
      </c>
      <c r="F6" s="229">
        <v>638</v>
      </c>
      <c r="G6" s="228">
        <v>550.59999999999991</v>
      </c>
      <c r="H6" s="259">
        <v>1188.5999999999999</v>
      </c>
      <c r="I6" s="279">
        <f t="shared" si="0"/>
        <v>1.4106583072100314E-2</v>
      </c>
      <c r="J6" s="281">
        <f t="shared" si="1"/>
        <v>-1.3439883763167456E-2</v>
      </c>
      <c r="K6" s="269">
        <f t="shared" si="2"/>
        <v>1.3461214874642439E-3</v>
      </c>
      <c r="L6" s="78"/>
      <c r="M6" s="78"/>
      <c r="N6" s="78"/>
    </row>
    <row r="7" spans="1:14" x14ac:dyDescent="0.25">
      <c r="A7" s="297" t="s">
        <v>282</v>
      </c>
      <c r="B7" s="101" t="s">
        <v>291</v>
      </c>
      <c r="C7" s="225">
        <v>35.4</v>
      </c>
      <c r="D7" s="228">
        <v>31.000000000000007</v>
      </c>
      <c r="E7" s="259">
        <v>66.400000000000006</v>
      </c>
      <c r="F7" s="229">
        <v>330</v>
      </c>
      <c r="G7" s="228">
        <v>309</v>
      </c>
      <c r="H7" s="259">
        <v>639</v>
      </c>
      <c r="I7" s="279">
        <f t="shared" si="0"/>
        <v>0.10727272727272727</v>
      </c>
      <c r="J7" s="281">
        <f t="shared" si="1"/>
        <v>0.10032362459546929</v>
      </c>
      <c r="K7" s="269">
        <f t="shared" si="2"/>
        <v>0.10391236306729265</v>
      </c>
      <c r="L7" s="78"/>
      <c r="M7" s="78"/>
      <c r="N7" s="78"/>
    </row>
    <row r="8" spans="1:14" x14ac:dyDescent="0.25">
      <c r="A8" s="297" t="s">
        <v>271</v>
      </c>
      <c r="B8" s="101" t="s">
        <v>292</v>
      </c>
      <c r="C8" s="225">
        <v>-53</v>
      </c>
      <c r="D8" s="228">
        <v>21.8</v>
      </c>
      <c r="E8" s="259">
        <v>-31.2</v>
      </c>
      <c r="F8" s="229">
        <v>1432.4</v>
      </c>
      <c r="G8" s="228">
        <v>1244.4000000000001</v>
      </c>
      <c r="H8" s="259">
        <v>2676.8</v>
      </c>
      <c r="I8" s="279">
        <f t="shared" si="0"/>
        <v>-3.7000837754817086E-2</v>
      </c>
      <c r="J8" s="281">
        <f t="shared" si="1"/>
        <v>1.7518482802957248E-2</v>
      </c>
      <c r="K8" s="269">
        <f t="shared" si="2"/>
        <v>-1.1655708308427973E-2</v>
      </c>
      <c r="L8" s="78"/>
      <c r="M8" s="78"/>
      <c r="N8" s="78"/>
    </row>
    <row r="9" spans="1:14" x14ac:dyDescent="0.25">
      <c r="A9" s="297" t="s">
        <v>272</v>
      </c>
      <c r="B9" s="101" t="s">
        <v>295</v>
      </c>
      <c r="C9" s="225">
        <v>5.8</v>
      </c>
      <c r="D9" s="228">
        <v>1.7999999999999998</v>
      </c>
      <c r="E9" s="259">
        <v>7.6</v>
      </c>
      <c r="F9" s="229">
        <v>295.2</v>
      </c>
      <c r="G9" s="228">
        <v>315.2</v>
      </c>
      <c r="H9" s="259">
        <v>610.4</v>
      </c>
      <c r="I9" s="279">
        <f t="shared" si="0"/>
        <v>1.9647696476964769E-2</v>
      </c>
      <c r="J9" s="281">
        <f t="shared" si="1"/>
        <v>5.7106598984771571E-3</v>
      </c>
      <c r="K9" s="269">
        <f t="shared" si="2"/>
        <v>1.2450851900393184E-2</v>
      </c>
      <c r="L9" s="78"/>
      <c r="M9" s="78"/>
      <c r="N9" s="78"/>
    </row>
    <row r="10" spans="1:14" x14ac:dyDescent="0.25">
      <c r="A10" s="295" t="s">
        <v>273</v>
      </c>
      <c r="B10" s="105" t="s">
        <v>296</v>
      </c>
      <c r="C10" s="253">
        <v>13.4</v>
      </c>
      <c r="D10" s="230">
        <v>-4.4000000000000004</v>
      </c>
      <c r="E10" s="258">
        <v>9</v>
      </c>
      <c r="F10" s="231">
        <v>477.6</v>
      </c>
      <c r="G10" s="230">
        <v>388.4</v>
      </c>
      <c r="H10" s="258">
        <v>866</v>
      </c>
      <c r="I10" s="276">
        <f t="shared" si="0"/>
        <v>2.8056951423785594E-2</v>
      </c>
      <c r="J10" s="278">
        <f t="shared" si="1"/>
        <v>-1.1328527291452112E-2</v>
      </c>
      <c r="K10" s="268">
        <f t="shared" si="2"/>
        <v>1.0392609699769052E-2</v>
      </c>
      <c r="L10" s="78"/>
      <c r="M10" s="78"/>
      <c r="N10" s="78"/>
    </row>
    <row r="11" spans="1:14" ht="15.75" x14ac:dyDescent="0.25">
      <c r="A11" s="296" t="s">
        <v>466</v>
      </c>
      <c r="B11" s="236" t="s">
        <v>467</v>
      </c>
      <c r="C11" s="252">
        <v>111</v>
      </c>
      <c r="D11" s="265">
        <v>93.80000000000004</v>
      </c>
      <c r="E11" s="257">
        <v>204.80000000000004</v>
      </c>
      <c r="F11" s="263">
        <v>427.8</v>
      </c>
      <c r="G11" s="265">
        <v>417.00000000000006</v>
      </c>
      <c r="H11" s="257">
        <v>844.80000000000007</v>
      </c>
      <c r="I11" s="273">
        <f t="shared" si="0"/>
        <v>0.2594670406732118</v>
      </c>
      <c r="J11" s="275">
        <f t="shared" si="1"/>
        <v>0.22494004796163075</v>
      </c>
      <c r="K11" s="267">
        <f t="shared" si="2"/>
        <v>0.24242424242424246</v>
      </c>
      <c r="L11" s="78"/>
      <c r="M11" s="78"/>
      <c r="N11" s="78"/>
    </row>
    <row r="12" spans="1:14" x14ac:dyDescent="0.25">
      <c r="A12" s="295" t="s">
        <v>274</v>
      </c>
      <c r="B12" s="105" t="s">
        <v>297</v>
      </c>
      <c r="C12" s="253">
        <v>90.4</v>
      </c>
      <c r="D12" s="230">
        <v>65.199999999999989</v>
      </c>
      <c r="E12" s="258">
        <v>155.6</v>
      </c>
      <c r="F12" s="231">
        <v>302.60000000000002</v>
      </c>
      <c r="G12" s="230">
        <v>290.79999999999995</v>
      </c>
      <c r="H12" s="258">
        <v>593.4</v>
      </c>
      <c r="I12" s="276">
        <f t="shared" si="0"/>
        <v>0.29874421678783875</v>
      </c>
      <c r="J12" s="278">
        <f t="shared" si="1"/>
        <v>0.22420907840440166</v>
      </c>
      <c r="K12" s="268">
        <f t="shared" si="2"/>
        <v>0.26221772834512974</v>
      </c>
      <c r="L12" s="78"/>
      <c r="M12" s="78"/>
      <c r="N12" s="78"/>
    </row>
    <row r="13" spans="1:14" ht="15.75" x14ac:dyDescent="0.25">
      <c r="A13" s="296" t="s">
        <v>502</v>
      </c>
      <c r="B13" s="236" t="s">
        <v>470</v>
      </c>
      <c r="C13" s="252">
        <v>164.59999999999997</v>
      </c>
      <c r="D13" s="265">
        <v>46</v>
      </c>
      <c r="E13" s="257">
        <v>210.59999999999997</v>
      </c>
      <c r="F13" s="263">
        <v>2397.6</v>
      </c>
      <c r="G13" s="265">
        <v>3912.3999999999983</v>
      </c>
      <c r="H13" s="257">
        <v>6309.9999999999982</v>
      </c>
      <c r="I13" s="273">
        <f t="shared" si="0"/>
        <v>6.8651985318651979E-2</v>
      </c>
      <c r="J13" s="275">
        <f t="shared" si="1"/>
        <v>1.1757489009303757E-2</v>
      </c>
      <c r="K13" s="267">
        <f t="shared" si="2"/>
        <v>3.337559429477021E-2</v>
      </c>
      <c r="L13" s="78"/>
      <c r="M13" s="78"/>
      <c r="N13" s="78"/>
    </row>
    <row r="14" spans="1:14" x14ac:dyDescent="0.25">
      <c r="A14" s="295" t="s">
        <v>285</v>
      </c>
      <c r="B14" s="105" t="s">
        <v>298</v>
      </c>
      <c r="C14" s="225">
        <v>-1.8</v>
      </c>
      <c r="D14" s="228">
        <v>22.2</v>
      </c>
      <c r="E14" s="259">
        <v>20.399999999999999</v>
      </c>
      <c r="F14" s="229">
        <v>1577.4</v>
      </c>
      <c r="G14" s="228">
        <v>3303.9999999999995</v>
      </c>
      <c r="H14" s="259">
        <v>4881.3999999999996</v>
      </c>
      <c r="I14" s="279">
        <f t="shared" si="0"/>
        <v>-1.1411182959300114E-3</v>
      </c>
      <c r="J14" s="281">
        <f t="shared" si="1"/>
        <v>6.7191283292978212E-3</v>
      </c>
      <c r="K14" s="269">
        <f t="shared" si="2"/>
        <v>4.1791289384193056E-3</v>
      </c>
      <c r="L14" s="78"/>
      <c r="M14" s="78"/>
      <c r="N14" s="78"/>
    </row>
    <row r="15" spans="1:14" ht="15.75" x14ac:dyDescent="0.25">
      <c r="A15" s="296" t="s">
        <v>468</v>
      </c>
      <c r="B15" s="236" t="s">
        <v>469</v>
      </c>
      <c r="C15" s="252">
        <v>80.800000000000054</v>
      </c>
      <c r="D15" s="265">
        <v>-12.200000000000074</v>
      </c>
      <c r="E15" s="257">
        <v>68.59999999999998</v>
      </c>
      <c r="F15" s="263">
        <v>4884</v>
      </c>
      <c r="G15" s="265">
        <v>4570.1999999999989</v>
      </c>
      <c r="H15" s="257">
        <v>9454.1999999999989</v>
      </c>
      <c r="I15" s="273">
        <f t="shared" si="0"/>
        <v>1.6543816543816554E-2</v>
      </c>
      <c r="J15" s="275">
        <f t="shared" si="1"/>
        <v>-2.6694674193689723E-3</v>
      </c>
      <c r="K15" s="267">
        <f t="shared" si="2"/>
        <v>7.256034355101435E-3</v>
      </c>
      <c r="L15" s="78"/>
      <c r="M15" s="78"/>
      <c r="N15" s="78"/>
    </row>
    <row r="16" spans="1:14" x14ac:dyDescent="0.25">
      <c r="A16" s="297" t="s">
        <v>275</v>
      </c>
      <c r="B16" s="101" t="s">
        <v>299</v>
      </c>
      <c r="C16" s="225">
        <v>-33.799999999999997</v>
      </c>
      <c r="D16" s="228">
        <v>-77</v>
      </c>
      <c r="E16" s="259">
        <v>-110.8</v>
      </c>
      <c r="F16" s="229">
        <v>2570</v>
      </c>
      <c r="G16" s="228">
        <v>1586.3999999999996</v>
      </c>
      <c r="H16" s="259">
        <v>4156.3999999999996</v>
      </c>
      <c r="I16" s="279">
        <f t="shared" si="0"/>
        <v>-1.3151750972762645E-2</v>
      </c>
      <c r="J16" s="281">
        <f t="shared" si="1"/>
        <v>-4.853756933938478E-2</v>
      </c>
      <c r="K16" s="269">
        <f t="shared" si="2"/>
        <v>-2.6657684534693485E-2</v>
      </c>
      <c r="L16" s="78"/>
      <c r="M16" s="78"/>
      <c r="N16" s="78"/>
    </row>
    <row r="17" spans="1:14" x14ac:dyDescent="0.25">
      <c r="A17" s="297" t="s">
        <v>344</v>
      </c>
      <c r="B17" s="101" t="s">
        <v>343</v>
      </c>
      <c r="C17" s="225">
        <v>39</v>
      </c>
      <c r="D17" s="228">
        <v>48.400000000000006</v>
      </c>
      <c r="E17" s="259">
        <v>87.4</v>
      </c>
      <c r="F17" s="229">
        <v>202.2</v>
      </c>
      <c r="G17" s="228">
        <v>333.8</v>
      </c>
      <c r="H17" s="259">
        <v>536</v>
      </c>
      <c r="I17" s="279">
        <f t="shared" si="0"/>
        <v>0.19287833827893175</v>
      </c>
      <c r="J17" s="281">
        <f t="shared" si="1"/>
        <v>0.14499700419412823</v>
      </c>
      <c r="K17" s="269">
        <f t="shared" si="2"/>
        <v>0.16305970149253732</v>
      </c>
      <c r="L17" s="78"/>
      <c r="M17" s="78"/>
      <c r="N17" s="78"/>
    </row>
    <row r="18" spans="1:14" x14ac:dyDescent="0.25">
      <c r="A18" s="297" t="s">
        <v>346</v>
      </c>
      <c r="B18" s="101" t="s">
        <v>345</v>
      </c>
      <c r="C18" s="225">
        <v>19.8</v>
      </c>
      <c r="D18" s="228">
        <v>2.3999999999999986</v>
      </c>
      <c r="E18" s="259">
        <v>22.2</v>
      </c>
      <c r="F18" s="229">
        <v>239.2</v>
      </c>
      <c r="G18" s="228">
        <v>297.2</v>
      </c>
      <c r="H18" s="259">
        <v>536.4</v>
      </c>
      <c r="I18" s="279">
        <f t="shared" si="0"/>
        <v>8.2775919732441472E-2</v>
      </c>
      <c r="J18" s="281">
        <f t="shared" si="1"/>
        <v>8.0753701211305467E-3</v>
      </c>
      <c r="K18" s="269">
        <f t="shared" si="2"/>
        <v>4.1387024608501119E-2</v>
      </c>
      <c r="L18" s="78"/>
      <c r="M18" s="78"/>
      <c r="N18" s="78"/>
    </row>
    <row r="19" spans="1:14" x14ac:dyDescent="0.25">
      <c r="A19" s="295" t="s">
        <v>276</v>
      </c>
      <c r="B19" s="105" t="s">
        <v>300</v>
      </c>
      <c r="C19" s="225">
        <v>-57.6</v>
      </c>
      <c r="D19" s="228">
        <v>-163.6</v>
      </c>
      <c r="E19" s="259">
        <v>-221.2</v>
      </c>
      <c r="F19" s="229">
        <v>1016.8</v>
      </c>
      <c r="G19" s="228">
        <v>1329.8</v>
      </c>
      <c r="H19" s="259">
        <v>2346.6</v>
      </c>
      <c r="I19" s="279">
        <f t="shared" si="0"/>
        <v>-5.6648308418568064E-2</v>
      </c>
      <c r="J19" s="281">
        <f t="shared" si="1"/>
        <v>-0.12302601895021807</v>
      </c>
      <c r="K19" s="269">
        <f t="shared" si="2"/>
        <v>-9.4264041592090689E-2</v>
      </c>
      <c r="L19" s="78"/>
      <c r="M19" s="78"/>
      <c r="N19" s="78"/>
    </row>
    <row r="20" spans="1:14" ht="15.75" x14ac:dyDescent="0.25">
      <c r="A20" s="296" t="s">
        <v>471</v>
      </c>
      <c r="B20" s="236" t="s">
        <v>472</v>
      </c>
      <c r="C20" s="252">
        <v>-354.00000000000006</v>
      </c>
      <c r="D20" s="265">
        <v>-441.59999999999974</v>
      </c>
      <c r="E20" s="257">
        <v>-795.5999999999998</v>
      </c>
      <c r="F20" s="263">
        <v>2391.4000000000005</v>
      </c>
      <c r="G20" s="265">
        <v>2604.3999999999987</v>
      </c>
      <c r="H20" s="257">
        <v>4995.7999999999993</v>
      </c>
      <c r="I20" s="273">
        <f t="shared" si="0"/>
        <v>-0.14803044241866689</v>
      </c>
      <c r="J20" s="275">
        <f t="shared" si="1"/>
        <v>-0.16955920749500844</v>
      </c>
      <c r="K20" s="267">
        <f t="shared" si="2"/>
        <v>-0.15925377316946232</v>
      </c>
      <c r="L20" s="78"/>
      <c r="M20" s="78"/>
      <c r="N20" s="78"/>
    </row>
    <row r="21" spans="1:14" x14ac:dyDescent="0.25">
      <c r="A21" s="297" t="s">
        <v>277</v>
      </c>
      <c r="B21" s="101" t="s">
        <v>301</v>
      </c>
      <c r="C21" s="225">
        <v>-287</v>
      </c>
      <c r="D21" s="228">
        <v>-367.6</v>
      </c>
      <c r="E21" s="259">
        <v>-654.6</v>
      </c>
      <c r="F21" s="229">
        <v>727</v>
      </c>
      <c r="G21" s="228">
        <v>980.2</v>
      </c>
      <c r="H21" s="259">
        <v>1707.2</v>
      </c>
      <c r="I21" s="279">
        <f t="shared" si="0"/>
        <v>-0.39477303988995871</v>
      </c>
      <c r="J21" s="281">
        <f t="shared" si="1"/>
        <v>-0.3750255049989798</v>
      </c>
      <c r="K21" s="269">
        <f t="shared" si="2"/>
        <v>-0.38343486410496719</v>
      </c>
      <c r="L21" s="78"/>
      <c r="M21" s="78"/>
      <c r="N21" s="78"/>
    </row>
    <row r="22" spans="1:14" x14ac:dyDescent="0.25">
      <c r="A22" s="297" t="s">
        <v>278</v>
      </c>
      <c r="B22" s="101" t="s">
        <v>302</v>
      </c>
      <c r="C22" s="225">
        <v>-128.4</v>
      </c>
      <c r="D22" s="228">
        <v>-106.79999999999998</v>
      </c>
      <c r="E22" s="259">
        <v>-235.2</v>
      </c>
      <c r="F22" s="229">
        <v>1126.5999999999999</v>
      </c>
      <c r="G22" s="228">
        <v>1186</v>
      </c>
      <c r="H22" s="259">
        <v>2312.6</v>
      </c>
      <c r="I22" s="279">
        <f t="shared" si="0"/>
        <v>-0.11397124090182853</v>
      </c>
      <c r="J22" s="281">
        <f t="shared" si="1"/>
        <v>-9.0050590219224264E-2</v>
      </c>
      <c r="K22" s="269">
        <f t="shared" si="2"/>
        <v>-0.10170371010983309</v>
      </c>
      <c r="L22" s="78"/>
      <c r="M22" s="78"/>
      <c r="N22" s="78"/>
    </row>
    <row r="23" spans="1:14" x14ac:dyDescent="0.25">
      <c r="A23" s="295" t="s">
        <v>348</v>
      </c>
      <c r="B23" s="105" t="s">
        <v>347</v>
      </c>
      <c r="C23" s="253">
        <v>14.2</v>
      </c>
      <c r="D23" s="230">
        <v>21.2</v>
      </c>
      <c r="E23" s="258">
        <v>35.4</v>
      </c>
      <c r="F23" s="231">
        <v>315</v>
      </c>
      <c r="G23" s="230">
        <v>213.39999999999998</v>
      </c>
      <c r="H23" s="258">
        <v>528.4</v>
      </c>
      <c r="I23" s="276">
        <f t="shared" si="0"/>
        <v>4.507936507936508E-2</v>
      </c>
      <c r="J23" s="278">
        <f t="shared" si="1"/>
        <v>9.9343955014058113E-2</v>
      </c>
      <c r="K23" s="268">
        <f t="shared" si="2"/>
        <v>6.6994700984102956E-2</v>
      </c>
      <c r="L23" s="78"/>
      <c r="M23" s="78"/>
      <c r="N23" s="78"/>
    </row>
    <row r="24" spans="1:14" ht="15.75" x14ac:dyDescent="0.25">
      <c r="A24" s="296" t="s">
        <v>473</v>
      </c>
      <c r="B24" s="236" t="s">
        <v>424</v>
      </c>
      <c r="C24" s="252">
        <v>151.4</v>
      </c>
      <c r="D24" s="265">
        <v>190.80000000000004</v>
      </c>
      <c r="E24" s="257">
        <v>342.20000000000005</v>
      </c>
      <c r="F24" s="263">
        <v>1062.6000000000001</v>
      </c>
      <c r="G24" s="265">
        <v>1070.1999999999996</v>
      </c>
      <c r="H24" s="257">
        <v>2132.7999999999997</v>
      </c>
      <c r="I24" s="273">
        <f t="shared" si="0"/>
        <v>0.14248070769809898</v>
      </c>
      <c r="J24" s="275">
        <f t="shared" si="1"/>
        <v>0.17828443281629613</v>
      </c>
      <c r="K24" s="267">
        <f t="shared" si="2"/>
        <v>0.16044636159039763</v>
      </c>
      <c r="L24" s="78"/>
      <c r="M24" s="78"/>
      <c r="N24" s="78"/>
    </row>
    <row r="25" spans="1:14" x14ac:dyDescent="0.25">
      <c r="A25" s="295" t="s">
        <v>279</v>
      </c>
      <c r="B25" s="105" t="s">
        <v>303</v>
      </c>
      <c r="C25" s="253">
        <v>63.8</v>
      </c>
      <c r="D25" s="230">
        <v>105.39999999999999</v>
      </c>
      <c r="E25" s="258">
        <v>169.2</v>
      </c>
      <c r="F25" s="231">
        <v>444.2</v>
      </c>
      <c r="G25" s="230">
        <v>317.59999999999997</v>
      </c>
      <c r="H25" s="258">
        <v>761.8</v>
      </c>
      <c r="I25" s="276">
        <f t="shared" si="0"/>
        <v>0.14362899594777126</v>
      </c>
      <c r="J25" s="278">
        <f t="shared" si="1"/>
        <v>0.33186397984886651</v>
      </c>
      <c r="K25" s="268">
        <f t="shared" si="2"/>
        <v>0.22210553951168285</v>
      </c>
      <c r="L25" s="78"/>
      <c r="M25" s="78"/>
      <c r="N25" s="78"/>
    </row>
    <row r="26" spans="1:14" x14ac:dyDescent="0.25">
      <c r="A26" s="295" t="s">
        <v>280</v>
      </c>
      <c r="B26" s="246" t="s">
        <v>287</v>
      </c>
      <c r="C26" s="253">
        <v>12.8</v>
      </c>
      <c r="D26" s="230">
        <v>7.3999999999999986</v>
      </c>
      <c r="E26" s="258">
        <v>20.2</v>
      </c>
      <c r="F26" s="231">
        <v>267.60000000000002</v>
      </c>
      <c r="G26" s="230">
        <v>394.4</v>
      </c>
      <c r="H26" s="258">
        <v>662</v>
      </c>
      <c r="I26" s="276">
        <f t="shared" si="0"/>
        <v>4.7832585949177879E-2</v>
      </c>
      <c r="J26" s="278">
        <f t="shared" si="1"/>
        <v>1.8762677484787015E-2</v>
      </c>
      <c r="K26" s="268">
        <f t="shared" si="2"/>
        <v>3.051359516616314E-2</v>
      </c>
      <c r="L26" s="78"/>
      <c r="M26" s="78"/>
      <c r="N26" s="78"/>
    </row>
    <row r="27" spans="1:14" x14ac:dyDescent="0.25">
      <c r="A27" s="298" t="s">
        <v>286</v>
      </c>
      <c r="B27" s="30" t="s">
        <v>288</v>
      </c>
      <c r="C27" s="254">
        <v>1737.8</v>
      </c>
      <c r="D27" s="226">
        <v>1523.8</v>
      </c>
      <c r="E27" s="260">
        <v>3261.6</v>
      </c>
      <c r="F27" s="227">
        <v>396</v>
      </c>
      <c r="G27" s="226">
        <v>371.20000000000005</v>
      </c>
      <c r="H27" s="260">
        <v>767.2</v>
      </c>
      <c r="I27" s="282" t="s">
        <v>355</v>
      </c>
      <c r="J27" s="284" t="s">
        <v>355</v>
      </c>
      <c r="K27" s="270" t="s">
        <v>355</v>
      </c>
      <c r="L27" s="78"/>
      <c r="M27" s="78"/>
      <c r="N27" s="78"/>
    </row>
    <row r="28" spans="1:14" ht="15.75" x14ac:dyDescent="0.25">
      <c r="A28" s="300" t="s">
        <v>481</v>
      </c>
      <c r="B28" s="70" t="s">
        <v>480</v>
      </c>
      <c r="C28" s="252">
        <v>-74.400000000000006</v>
      </c>
      <c r="D28" s="265">
        <v>-42.800000000000011</v>
      </c>
      <c r="E28" s="257">
        <v>-117.20000000000002</v>
      </c>
      <c r="F28" s="263">
        <v>1485.8</v>
      </c>
      <c r="G28" s="265">
        <v>828.99999999999977</v>
      </c>
      <c r="H28" s="257">
        <v>2314.7999999999997</v>
      </c>
      <c r="I28" s="273">
        <f t="shared" ref="I28:K29" si="3">C28/F28</f>
        <v>-5.0074034190335182E-2</v>
      </c>
      <c r="J28" s="275">
        <f t="shared" si="3"/>
        <v>-5.162846803377566E-2</v>
      </c>
      <c r="K28" s="267">
        <f t="shared" si="3"/>
        <v>-5.0630724036633851E-2</v>
      </c>
      <c r="L28" s="78"/>
      <c r="M28" s="78"/>
      <c r="N28" s="78"/>
    </row>
    <row r="29" spans="1:14" x14ac:dyDescent="0.25">
      <c r="A29" s="295" t="s">
        <v>281</v>
      </c>
      <c r="B29" s="246" t="s">
        <v>289</v>
      </c>
      <c r="C29" s="253">
        <v>36.200000000000003</v>
      </c>
      <c r="D29" s="230">
        <v>26.599999999999994</v>
      </c>
      <c r="E29" s="258">
        <v>62.8</v>
      </c>
      <c r="F29" s="231">
        <v>362.8</v>
      </c>
      <c r="G29" s="230">
        <v>377.59999999999997</v>
      </c>
      <c r="H29" s="258">
        <v>740.4</v>
      </c>
      <c r="I29" s="276">
        <f t="shared" si="3"/>
        <v>9.97794928335171E-2</v>
      </c>
      <c r="J29" s="278">
        <f t="shared" si="3"/>
        <v>7.0444915254237281E-2</v>
      </c>
      <c r="K29" s="268">
        <f t="shared" si="3"/>
        <v>8.4819016747703938E-2</v>
      </c>
      <c r="L29" s="78"/>
      <c r="M29" s="78"/>
      <c r="N29" s="78"/>
    </row>
    <row r="30" spans="1:14" x14ac:dyDescent="0.25">
      <c r="A30" s="298" t="s">
        <v>266</v>
      </c>
      <c r="B30" s="30" t="s">
        <v>267</v>
      </c>
      <c r="C30" s="254">
        <v>102</v>
      </c>
      <c r="D30" s="226">
        <v>36</v>
      </c>
      <c r="E30" s="260">
        <v>138</v>
      </c>
      <c r="F30" s="227">
        <v>4</v>
      </c>
      <c r="G30" s="226">
        <v>3.2</v>
      </c>
      <c r="H30" s="260">
        <v>7.2</v>
      </c>
      <c r="I30" s="282" t="s">
        <v>355</v>
      </c>
      <c r="J30" s="284" t="s">
        <v>355</v>
      </c>
      <c r="K30" s="270" t="s">
        <v>355</v>
      </c>
      <c r="L30" s="78"/>
      <c r="M30" s="78"/>
      <c r="N30" s="78"/>
    </row>
    <row r="31" spans="1:14" ht="16.5" thickBot="1" x14ac:dyDescent="0.3">
      <c r="A31" s="301" t="s">
        <v>266</v>
      </c>
      <c r="B31" s="302" t="s">
        <v>464</v>
      </c>
      <c r="C31" s="303">
        <v>2113.7999999999997</v>
      </c>
      <c r="D31" s="304">
        <v>1546.8000000000002</v>
      </c>
      <c r="E31" s="262">
        <v>3660.6</v>
      </c>
      <c r="F31" s="305">
        <v>20242.200000000004</v>
      </c>
      <c r="G31" s="304">
        <v>20817</v>
      </c>
      <c r="H31" s="262">
        <v>41059.200000000004</v>
      </c>
      <c r="I31" s="306">
        <f>C31/F31</f>
        <v>0.10442540830542131</v>
      </c>
      <c r="J31" s="308">
        <f>D31/G31</f>
        <v>7.4304654849401935E-2</v>
      </c>
      <c r="K31" s="272">
        <f>E31/H31</f>
        <v>8.9154196866962812E-2</v>
      </c>
      <c r="L31" s="78"/>
      <c r="M31" s="78"/>
      <c r="N31" s="78"/>
    </row>
    <row r="32" spans="1:14" ht="15.75" x14ac:dyDescent="0.25">
      <c r="A32" s="74" t="s">
        <v>16</v>
      </c>
      <c r="B32" s="71"/>
      <c r="C32" s="67"/>
      <c r="D32" s="67"/>
      <c r="E32" s="67"/>
      <c r="F32" s="67"/>
      <c r="G32" s="69"/>
      <c r="H32" s="69"/>
      <c r="I32" s="69"/>
      <c r="J32" s="69"/>
      <c r="K32" s="69"/>
      <c r="L32" s="78"/>
      <c r="M32" s="78"/>
      <c r="N32" s="78"/>
    </row>
    <row r="33" spans="1:14" ht="15.75" x14ac:dyDescent="0.25">
      <c r="A33" s="68" t="s">
        <v>0</v>
      </c>
      <c r="B33" s="71"/>
      <c r="C33" s="67"/>
      <c r="D33" s="67"/>
      <c r="E33" s="67"/>
      <c r="F33" s="69"/>
      <c r="G33" s="69"/>
      <c r="H33" s="69"/>
      <c r="I33" s="69"/>
      <c r="J33" s="69"/>
      <c r="K33" s="69"/>
      <c r="L33" s="78"/>
      <c r="M33" s="78"/>
      <c r="N33" s="78"/>
    </row>
    <row r="34" spans="1:14" ht="15.75" x14ac:dyDescent="0.25">
      <c r="A34" s="71"/>
      <c r="B34" s="71"/>
      <c r="C34" s="67"/>
      <c r="D34" s="67"/>
      <c r="E34" s="67"/>
      <c r="F34" s="69"/>
      <c r="G34" s="69"/>
      <c r="H34" s="69"/>
      <c r="I34" s="69"/>
      <c r="J34" s="69"/>
      <c r="K34" s="69"/>
      <c r="L34" s="78"/>
      <c r="M34" s="78"/>
      <c r="N34" s="78"/>
    </row>
    <row r="35" spans="1:14" ht="15.75" x14ac:dyDescent="0.25">
      <c r="A35" s="71"/>
      <c r="B35" s="71"/>
      <c r="C35" s="67"/>
      <c r="D35" s="67"/>
      <c r="E35" s="67"/>
      <c r="F35" s="69"/>
      <c r="G35" s="69"/>
      <c r="H35" s="69"/>
      <c r="I35" s="69"/>
      <c r="J35" s="69"/>
      <c r="K35" s="69"/>
      <c r="L35" s="78"/>
      <c r="M35" s="78"/>
      <c r="N35" s="78"/>
    </row>
    <row r="90" x14ac:dyDescent="0.25"/>
    <row r="91" x14ac:dyDescent="0.25"/>
    <row r="92" x14ac:dyDescent="0.25"/>
    <row r="93" x14ac:dyDescent="0.25"/>
  </sheetData>
  <hyperlinks>
    <hyperlink ref="A33" location="Contents!A1" display="Back to contents" xr:uid="{68515A07-20C3-4EF5-BD2B-6B7F970B2FBD}"/>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5C396-DF89-48A3-B243-B24A78D172AF}">
  <sheetPr>
    <tabColor rgb="FF8DB4E2"/>
  </sheetPr>
  <dimension ref="A1:Q26"/>
  <sheetViews>
    <sheetView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2.5703125" customWidth="1"/>
    <col min="2" max="2" width="58" customWidth="1"/>
    <col min="3" max="14" width="18.5703125" customWidth="1"/>
    <col min="15" max="16" width="8.7109375" customWidth="1"/>
    <col min="17" max="16384" width="8.7109375" hidden="1"/>
  </cols>
  <sheetData>
    <row r="1" spans="1:17" ht="15.75" x14ac:dyDescent="0.25">
      <c r="A1" s="70" t="s">
        <v>631</v>
      </c>
      <c r="B1" s="70"/>
      <c r="C1" s="71"/>
      <c r="D1" s="71"/>
      <c r="E1" s="71"/>
      <c r="F1" s="71"/>
      <c r="G1" s="71"/>
      <c r="H1" s="71"/>
      <c r="I1" s="71"/>
      <c r="J1" s="71"/>
      <c r="K1" s="71"/>
      <c r="L1" s="71"/>
      <c r="M1" s="71"/>
      <c r="N1" s="71"/>
      <c r="O1" s="78"/>
      <c r="P1" s="78"/>
      <c r="Q1" s="78"/>
    </row>
    <row r="2" spans="1:17" ht="16.5" thickBot="1" x14ac:dyDescent="0.3">
      <c r="A2" s="189" t="s">
        <v>393</v>
      </c>
      <c r="B2" s="178"/>
      <c r="C2" s="67"/>
      <c r="D2" s="59"/>
      <c r="E2" s="67"/>
      <c r="F2" s="67"/>
      <c r="G2" s="67"/>
      <c r="H2" s="67"/>
      <c r="I2" s="69"/>
      <c r="J2" s="69"/>
      <c r="K2" s="69"/>
      <c r="L2" s="69"/>
      <c r="M2" s="69"/>
      <c r="N2" s="69"/>
      <c r="O2" s="78"/>
      <c r="P2" s="78"/>
      <c r="Q2" s="78"/>
    </row>
    <row r="3" spans="1:17" ht="63" x14ac:dyDescent="0.25">
      <c r="A3" s="287" t="s">
        <v>269</v>
      </c>
      <c r="B3" s="288" t="s">
        <v>268</v>
      </c>
      <c r="C3" s="289" t="s">
        <v>530</v>
      </c>
      <c r="D3" s="289" t="s">
        <v>532</v>
      </c>
      <c r="E3" s="290" t="s">
        <v>526</v>
      </c>
      <c r="F3" s="256" t="s">
        <v>528</v>
      </c>
      <c r="G3" s="291" t="s">
        <v>605</v>
      </c>
      <c r="H3" s="292" t="s">
        <v>606</v>
      </c>
      <c r="I3" s="293" t="s">
        <v>607</v>
      </c>
      <c r="J3" s="309" t="s">
        <v>608</v>
      </c>
      <c r="K3" s="294" t="s">
        <v>531</v>
      </c>
      <c r="L3" s="289" t="s">
        <v>525</v>
      </c>
      <c r="M3" s="290" t="s">
        <v>527</v>
      </c>
      <c r="N3" s="256" t="s">
        <v>529</v>
      </c>
      <c r="O3" s="78"/>
      <c r="P3" s="78"/>
      <c r="Q3" s="78"/>
    </row>
    <row r="4" spans="1:17" ht="15.75" x14ac:dyDescent="0.25">
      <c r="A4" s="296" t="s">
        <v>465</v>
      </c>
      <c r="B4" s="236" t="s">
        <v>389</v>
      </c>
      <c r="C4" s="252">
        <v>-101.00000000000003</v>
      </c>
      <c r="D4" s="252">
        <v>186.4</v>
      </c>
      <c r="E4" s="265">
        <v>206.40000000000003</v>
      </c>
      <c r="F4" s="257">
        <v>291.8</v>
      </c>
      <c r="G4" s="263">
        <v>5588.3999999999987</v>
      </c>
      <c r="H4" s="252">
        <v>3680.4</v>
      </c>
      <c r="I4" s="265">
        <v>2314.4000000000015</v>
      </c>
      <c r="J4" s="257">
        <v>11583.2</v>
      </c>
      <c r="K4" s="273">
        <f t="shared" ref="K4:K18" si="0">C4/G4</f>
        <v>-1.8073151528165497E-2</v>
      </c>
      <c r="L4" s="274">
        <f t="shared" ref="L4:L18" si="1">D4/H4</f>
        <v>5.064666884034344E-2</v>
      </c>
      <c r="M4" s="275">
        <f t="shared" ref="M4:M18" si="2">E4/I4</f>
        <v>8.918078119599028E-2</v>
      </c>
      <c r="N4" s="267">
        <f t="shared" ref="N4:N18" si="3">F4/J4</f>
        <v>2.519165688238138E-2</v>
      </c>
      <c r="O4" s="78"/>
      <c r="P4" s="78"/>
      <c r="Q4" s="78"/>
    </row>
    <row r="5" spans="1:17" x14ac:dyDescent="0.25">
      <c r="A5" s="297" t="s">
        <v>270</v>
      </c>
      <c r="B5" s="101" t="s">
        <v>290</v>
      </c>
      <c r="C5" s="225">
        <v>-4.4000000000000004</v>
      </c>
      <c r="D5" s="225">
        <v>-19.2</v>
      </c>
      <c r="E5" s="228">
        <v>25.200000000000003</v>
      </c>
      <c r="F5" s="259">
        <v>1.6</v>
      </c>
      <c r="G5" s="229">
        <v>521.6</v>
      </c>
      <c r="H5" s="225">
        <v>370.2</v>
      </c>
      <c r="I5" s="228">
        <v>296.79999999999995</v>
      </c>
      <c r="J5" s="259">
        <v>1188.5999999999999</v>
      </c>
      <c r="K5" s="279">
        <f t="shared" si="0"/>
        <v>-8.4355828220858894E-3</v>
      </c>
      <c r="L5" s="280">
        <f t="shared" si="1"/>
        <v>-5.1863857374392218E-2</v>
      </c>
      <c r="M5" s="281">
        <f t="shared" si="2"/>
        <v>8.4905660377358513E-2</v>
      </c>
      <c r="N5" s="269">
        <f t="shared" si="3"/>
        <v>1.3461214874642439E-3</v>
      </c>
      <c r="O5" s="78"/>
      <c r="P5" s="78"/>
      <c r="Q5" s="78"/>
    </row>
    <row r="6" spans="1:17" x14ac:dyDescent="0.25">
      <c r="A6" s="297" t="s">
        <v>271</v>
      </c>
      <c r="B6" s="101" t="s">
        <v>292</v>
      </c>
      <c r="C6" s="225">
        <v>-68.400000000000006</v>
      </c>
      <c r="D6" s="225">
        <v>15</v>
      </c>
      <c r="E6" s="228">
        <v>22.200000000000006</v>
      </c>
      <c r="F6" s="259">
        <v>-31.2</v>
      </c>
      <c r="G6" s="229">
        <v>1444.8</v>
      </c>
      <c r="H6" s="225">
        <v>873.2</v>
      </c>
      <c r="I6" s="228">
        <v>358.80000000000018</v>
      </c>
      <c r="J6" s="259">
        <v>2676.8</v>
      </c>
      <c r="K6" s="279">
        <f t="shared" si="0"/>
        <v>-4.7342192691029905E-2</v>
      </c>
      <c r="L6" s="280">
        <f t="shared" si="1"/>
        <v>1.7178195144296839E-2</v>
      </c>
      <c r="M6" s="281">
        <f t="shared" si="2"/>
        <v>6.1872909698996642E-2</v>
      </c>
      <c r="N6" s="269">
        <f t="shared" si="3"/>
        <v>-1.1655708308427973E-2</v>
      </c>
      <c r="O6" s="78"/>
      <c r="P6" s="78"/>
      <c r="Q6" s="78"/>
    </row>
    <row r="7" spans="1:17" x14ac:dyDescent="0.25">
      <c r="A7" s="297" t="s">
        <v>284</v>
      </c>
      <c r="B7" s="101" t="s">
        <v>294</v>
      </c>
      <c r="C7" s="225">
        <v>1.2</v>
      </c>
      <c r="D7" s="225">
        <v>17.399999999999999</v>
      </c>
      <c r="E7" s="228">
        <v>-25.4</v>
      </c>
      <c r="F7" s="259">
        <v>-6.8</v>
      </c>
      <c r="G7" s="229">
        <v>204.8</v>
      </c>
      <c r="H7" s="225">
        <v>279.60000000000002</v>
      </c>
      <c r="I7" s="228">
        <v>254.39999999999992</v>
      </c>
      <c r="J7" s="259">
        <v>738.8</v>
      </c>
      <c r="K7" s="279">
        <f t="shared" si="0"/>
        <v>5.8593749999999991E-3</v>
      </c>
      <c r="L7" s="280">
        <f t="shared" si="1"/>
        <v>6.2231759656652348E-2</v>
      </c>
      <c r="M7" s="281">
        <f t="shared" si="2"/>
        <v>-9.9842767295597504E-2</v>
      </c>
      <c r="N7" s="269">
        <f t="shared" si="3"/>
        <v>-9.204114780725501E-3</v>
      </c>
      <c r="O7" s="78"/>
      <c r="P7" s="78"/>
      <c r="Q7" s="78"/>
    </row>
    <row r="8" spans="1:17" x14ac:dyDescent="0.25">
      <c r="A8" s="295" t="s">
        <v>273</v>
      </c>
      <c r="B8" s="105" t="s">
        <v>296</v>
      </c>
      <c r="C8" s="253">
        <v>-14.2</v>
      </c>
      <c r="D8" s="253">
        <v>-5.6</v>
      </c>
      <c r="E8" s="230">
        <v>28.799999999999997</v>
      </c>
      <c r="F8" s="258">
        <v>9</v>
      </c>
      <c r="G8" s="231">
        <v>364.8</v>
      </c>
      <c r="H8" s="253">
        <v>300.8</v>
      </c>
      <c r="I8" s="230">
        <v>200.39999999999998</v>
      </c>
      <c r="J8" s="258">
        <v>866</v>
      </c>
      <c r="K8" s="276">
        <f t="shared" si="0"/>
        <v>-3.8925438596491224E-2</v>
      </c>
      <c r="L8" s="277">
        <f t="shared" si="1"/>
        <v>-1.8617021276595744E-2</v>
      </c>
      <c r="M8" s="278">
        <f t="shared" si="2"/>
        <v>0.1437125748502994</v>
      </c>
      <c r="N8" s="268">
        <f t="shared" si="3"/>
        <v>1.0392609699769052E-2</v>
      </c>
      <c r="O8" s="78"/>
      <c r="P8" s="78"/>
      <c r="Q8" s="78"/>
    </row>
    <row r="9" spans="1:17" ht="15.75" x14ac:dyDescent="0.25">
      <c r="A9" s="388" t="s">
        <v>466</v>
      </c>
      <c r="B9" s="389" t="s">
        <v>467</v>
      </c>
      <c r="C9" s="252">
        <v>72.600000000000023</v>
      </c>
      <c r="D9" s="252">
        <v>91.399999999999991</v>
      </c>
      <c r="E9" s="265">
        <v>40.80000000000004</v>
      </c>
      <c r="F9" s="257">
        <v>204.80000000000004</v>
      </c>
      <c r="G9" s="263">
        <v>343.59999999999997</v>
      </c>
      <c r="H9" s="252">
        <v>247.8</v>
      </c>
      <c r="I9" s="265">
        <v>253.40000000000009</v>
      </c>
      <c r="J9" s="257">
        <v>844.80000000000007</v>
      </c>
      <c r="K9" s="273">
        <f t="shared" si="0"/>
        <v>0.21129220023282896</v>
      </c>
      <c r="L9" s="274">
        <f t="shared" si="1"/>
        <v>0.36884584342211457</v>
      </c>
      <c r="M9" s="275">
        <f t="shared" si="2"/>
        <v>0.16101026045777436</v>
      </c>
      <c r="N9" s="267">
        <f t="shared" si="3"/>
        <v>0.24242424242424246</v>
      </c>
      <c r="O9" s="78"/>
      <c r="P9" s="78"/>
      <c r="Q9" s="78"/>
    </row>
    <row r="10" spans="1:17" ht="15.75" x14ac:dyDescent="0.25">
      <c r="A10" s="296" t="s">
        <v>502</v>
      </c>
      <c r="B10" s="236" t="s">
        <v>470</v>
      </c>
      <c r="C10" s="252">
        <v>1.0000000000000031</v>
      </c>
      <c r="D10" s="252">
        <v>141.20000000000002</v>
      </c>
      <c r="E10" s="265">
        <v>68.399999999999949</v>
      </c>
      <c r="F10" s="257">
        <v>210.59999999999997</v>
      </c>
      <c r="G10" s="263">
        <v>948.80000000000007</v>
      </c>
      <c r="H10" s="252">
        <v>1842.6</v>
      </c>
      <c r="I10" s="265">
        <v>3518.5999999999981</v>
      </c>
      <c r="J10" s="257">
        <v>6309.9999999999982</v>
      </c>
      <c r="K10" s="273">
        <f t="shared" si="0"/>
        <v>1.0539629005059054E-3</v>
      </c>
      <c r="L10" s="274">
        <f t="shared" si="1"/>
        <v>7.663084771518508E-2</v>
      </c>
      <c r="M10" s="275">
        <f t="shared" si="2"/>
        <v>1.9439549820951512E-2</v>
      </c>
      <c r="N10" s="267">
        <f t="shared" si="3"/>
        <v>3.337559429477021E-2</v>
      </c>
      <c r="O10" s="78"/>
      <c r="P10" s="78"/>
      <c r="Q10" s="78"/>
    </row>
    <row r="11" spans="1:17" x14ac:dyDescent="0.25">
      <c r="A11" s="295" t="s">
        <v>285</v>
      </c>
      <c r="B11" s="105" t="s">
        <v>298</v>
      </c>
      <c r="C11" s="225">
        <v>-5.6</v>
      </c>
      <c r="D11" s="225">
        <v>67.2</v>
      </c>
      <c r="E11" s="228">
        <v>-41.2</v>
      </c>
      <c r="F11" s="259">
        <v>20.399999999999999</v>
      </c>
      <c r="G11" s="229">
        <v>269</v>
      </c>
      <c r="H11" s="225">
        <v>1378.2</v>
      </c>
      <c r="I11" s="228">
        <v>3234.2</v>
      </c>
      <c r="J11" s="259">
        <v>4881.3999999999996</v>
      </c>
      <c r="K11" s="279">
        <f t="shared" si="0"/>
        <v>-2.0817843866171002E-2</v>
      </c>
      <c r="L11" s="280">
        <f t="shared" si="1"/>
        <v>4.8759251197213756E-2</v>
      </c>
      <c r="M11" s="281">
        <f t="shared" si="2"/>
        <v>-1.2738853503184716E-2</v>
      </c>
      <c r="N11" s="269">
        <f t="shared" si="3"/>
        <v>4.1791289384193056E-3</v>
      </c>
      <c r="O11" s="78"/>
      <c r="P11" s="78"/>
      <c r="Q11" s="78"/>
    </row>
    <row r="12" spans="1:17" ht="15.75" x14ac:dyDescent="0.25">
      <c r="A12" s="296" t="s">
        <v>468</v>
      </c>
      <c r="B12" s="236" t="s">
        <v>469</v>
      </c>
      <c r="C12" s="252">
        <v>58.000000000000007</v>
      </c>
      <c r="D12" s="252">
        <v>-49.200000000000017</v>
      </c>
      <c r="E12" s="265">
        <v>59.79999999999999</v>
      </c>
      <c r="F12" s="257">
        <v>68.59999999999998</v>
      </c>
      <c r="G12" s="263">
        <v>2775.2</v>
      </c>
      <c r="H12" s="252">
        <v>2830.8</v>
      </c>
      <c r="I12" s="265">
        <v>3848.1999999999989</v>
      </c>
      <c r="J12" s="257">
        <v>9454.1999999999989</v>
      </c>
      <c r="K12" s="273">
        <f t="shared" si="0"/>
        <v>2.0899394638224277E-2</v>
      </c>
      <c r="L12" s="274">
        <f t="shared" si="1"/>
        <v>-1.7380245866892755E-2</v>
      </c>
      <c r="M12" s="275">
        <f t="shared" si="2"/>
        <v>1.5539732862117355E-2</v>
      </c>
      <c r="N12" s="267">
        <f t="shared" si="3"/>
        <v>7.256034355101435E-3</v>
      </c>
      <c r="O12" s="78"/>
      <c r="P12" s="78"/>
      <c r="Q12" s="78"/>
    </row>
    <row r="13" spans="1:17" x14ac:dyDescent="0.25">
      <c r="A13" s="297" t="s">
        <v>275</v>
      </c>
      <c r="B13" s="101" t="s">
        <v>299</v>
      </c>
      <c r="C13" s="225">
        <v>-1.4</v>
      </c>
      <c r="D13" s="225">
        <v>-66</v>
      </c>
      <c r="E13" s="228">
        <v>-43.399999999999991</v>
      </c>
      <c r="F13" s="259">
        <v>-110.8</v>
      </c>
      <c r="G13" s="229">
        <v>1510.2</v>
      </c>
      <c r="H13" s="225">
        <v>1265.8</v>
      </c>
      <c r="I13" s="228">
        <v>1380.3999999999996</v>
      </c>
      <c r="J13" s="259">
        <v>4156.3999999999996</v>
      </c>
      <c r="K13" s="279">
        <f t="shared" si="0"/>
        <v>-9.270295325122499E-4</v>
      </c>
      <c r="L13" s="280">
        <f t="shared" si="1"/>
        <v>-5.2140938536893666E-2</v>
      </c>
      <c r="M13" s="281">
        <f t="shared" si="2"/>
        <v>-3.1440162271805273E-2</v>
      </c>
      <c r="N13" s="269">
        <f t="shared" si="3"/>
        <v>-2.6657684534693485E-2</v>
      </c>
      <c r="O13" s="78"/>
      <c r="P13" s="78"/>
      <c r="Q13" s="78"/>
    </row>
    <row r="14" spans="1:17" x14ac:dyDescent="0.25">
      <c r="A14" s="295" t="s">
        <v>276</v>
      </c>
      <c r="B14" s="105" t="s">
        <v>300</v>
      </c>
      <c r="C14" s="225">
        <v>18.8</v>
      </c>
      <c r="D14" s="225">
        <v>-90.4</v>
      </c>
      <c r="E14" s="228">
        <v>-149.59999999999997</v>
      </c>
      <c r="F14" s="259">
        <v>-221.2</v>
      </c>
      <c r="G14" s="229">
        <v>517.6</v>
      </c>
      <c r="H14" s="225">
        <v>736.4</v>
      </c>
      <c r="I14" s="228">
        <v>1092.5999999999999</v>
      </c>
      <c r="J14" s="259">
        <v>2346.6</v>
      </c>
      <c r="K14" s="279">
        <f t="shared" si="0"/>
        <v>3.6321483771251932E-2</v>
      </c>
      <c r="L14" s="280">
        <f t="shared" si="1"/>
        <v>-0.12275936990765889</v>
      </c>
      <c r="M14" s="281">
        <f t="shared" si="2"/>
        <v>-0.1369211056196229</v>
      </c>
      <c r="N14" s="269">
        <f t="shared" si="3"/>
        <v>-9.4264041592090689E-2</v>
      </c>
      <c r="O14" s="78"/>
      <c r="P14" s="78"/>
      <c r="Q14" s="78"/>
    </row>
    <row r="15" spans="1:17" ht="15.75" x14ac:dyDescent="0.25">
      <c r="A15" s="296" t="s">
        <v>471</v>
      </c>
      <c r="B15" s="236" t="s">
        <v>472</v>
      </c>
      <c r="C15" s="252">
        <v>-94.59999999999998</v>
      </c>
      <c r="D15" s="252">
        <v>-207.39999999999998</v>
      </c>
      <c r="E15" s="265">
        <v>-493.59999999999985</v>
      </c>
      <c r="F15" s="257">
        <v>-795.5999999999998</v>
      </c>
      <c r="G15" s="263">
        <v>1276.4000000000001</v>
      </c>
      <c r="H15" s="252">
        <v>1543.0000000000002</v>
      </c>
      <c r="I15" s="265">
        <v>2176.3999999999987</v>
      </c>
      <c r="J15" s="257">
        <v>4995.7999999999993</v>
      </c>
      <c r="K15" s="273">
        <f t="shared" si="0"/>
        <v>-7.4114697586963318E-2</v>
      </c>
      <c r="L15" s="274">
        <f t="shared" si="1"/>
        <v>-0.13441348023331171</v>
      </c>
      <c r="M15" s="275">
        <f t="shared" si="2"/>
        <v>-0.22679654475280286</v>
      </c>
      <c r="N15" s="267">
        <f t="shared" si="3"/>
        <v>-0.15925377316946232</v>
      </c>
      <c r="O15" s="78"/>
      <c r="P15" s="78"/>
      <c r="Q15" s="78"/>
    </row>
    <row r="16" spans="1:17" x14ac:dyDescent="0.25">
      <c r="A16" s="297" t="s">
        <v>277</v>
      </c>
      <c r="B16" s="101" t="s">
        <v>301</v>
      </c>
      <c r="C16" s="225">
        <v>-82.6</v>
      </c>
      <c r="D16" s="225">
        <v>-129.80000000000001</v>
      </c>
      <c r="E16" s="228">
        <v>-442.20000000000005</v>
      </c>
      <c r="F16" s="259">
        <v>-654.6</v>
      </c>
      <c r="G16" s="229">
        <v>235.8</v>
      </c>
      <c r="H16" s="225">
        <v>366</v>
      </c>
      <c r="I16" s="228">
        <v>1105.4000000000001</v>
      </c>
      <c r="J16" s="259">
        <v>1707.2</v>
      </c>
      <c r="K16" s="279">
        <f t="shared" si="0"/>
        <v>-0.35029686174724339</v>
      </c>
      <c r="L16" s="280">
        <f t="shared" si="1"/>
        <v>-0.35464480874316945</v>
      </c>
      <c r="M16" s="281">
        <f t="shared" si="2"/>
        <v>-0.40003618599601953</v>
      </c>
      <c r="N16" s="269">
        <f t="shared" si="3"/>
        <v>-0.38343486410496719</v>
      </c>
      <c r="O16" s="78"/>
      <c r="P16" s="78"/>
      <c r="Q16" s="78"/>
    </row>
    <row r="17" spans="1:17" x14ac:dyDescent="0.25">
      <c r="A17" s="295" t="s">
        <v>278</v>
      </c>
      <c r="B17" s="105" t="s">
        <v>302</v>
      </c>
      <c r="C17" s="225">
        <v>-47.6</v>
      </c>
      <c r="D17" s="225">
        <v>-94.8</v>
      </c>
      <c r="E17" s="228">
        <v>-92.799999999999983</v>
      </c>
      <c r="F17" s="259">
        <v>-235.2</v>
      </c>
      <c r="G17" s="229">
        <v>778.2</v>
      </c>
      <c r="H17" s="225">
        <v>866</v>
      </c>
      <c r="I17" s="228">
        <v>668.39999999999986</v>
      </c>
      <c r="J17" s="259">
        <v>2312.6</v>
      </c>
      <c r="K17" s="279">
        <f t="shared" si="0"/>
        <v>-6.1166795168337187E-2</v>
      </c>
      <c r="L17" s="280">
        <f t="shared" si="1"/>
        <v>-0.10946882217090069</v>
      </c>
      <c r="M17" s="281">
        <f t="shared" si="2"/>
        <v>-0.13883901855176542</v>
      </c>
      <c r="N17" s="269">
        <f t="shared" si="3"/>
        <v>-0.10170371010983309</v>
      </c>
      <c r="O17" s="78"/>
      <c r="P17" s="78"/>
      <c r="Q17" s="78"/>
    </row>
    <row r="18" spans="1:17" ht="15.75" x14ac:dyDescent="0.25">
      <c r="A18" s="296" t="s">
        <v>473</v>
      </c>
      <c r="B18" s="236" t="s">
        <v>424</v>
      </c>
      <c r="C18" s="252">
        <v>152</v>
      </c>
      <c r="D18" s="252">
        <v>116.2</v>
      </c>
      <c r="E18" s="265">
        <v>74.000000000000057</v>
      </c>
      <c r="F18" s="257">
        <v>342.20000000000005</v>
      </c>
      <c r="G18" s="263">
        <v>1054.8</v>
      </c>
      <c r="H18" s="252">
        <v>509.8</v>
      </c>
      <c r="I18" s="265">
        <v>568.19999999999982</v>
      </c>
      <c r="J18" s="257">
        <v>2132.7999999999997</v>
      </c>
      <c r="K18" s="273">
        <f t="shared" si="0"/>
        <v>0.1441031475161168</v>
      </c>
      <c r="L18" s="274">
        <f t="shared" si="1"/>
        <v>0.22793252255786584</v>
      </c>
      <c r="M18" s="275">
        <f t="shared" si="2"/>
        <v>0.13023583245336162</v>
      </c>
      <c r="N18" s="267">
        <f t="shared" si="3"/>
        <v>0.16044636159039763</v>
      </c>
      <c r="O18" s="78"/>
      <c r="P18" s="78"/>
      <c r="Q18" s="78"/>
    </row>
    <row r="19" spans="1:17" x14ac:dyDescent="0.25">
      <c r="A19" s="298" t="s">
        <v>286</v>
      </c>
      <c r="B19" s="30" t="s">
        <v>288</v>
      </c>
      <c r="C19" s="254">
        <v>859</v>
      </c>
      <c r="D19" s="254">
        <v>1065.4000000000001</v>
      </c>
      <c r="E19" s="226">
        <v>1337.1999999999998</v>
      </c>
      <c r="F19" s="260">
        <v>3261.6</v>
      </c>
      <c r="G19" s="227">
        <v>183.6</v>
      </c>
      <c r="H19" s="254">
        <v>256.8</v>
      </c>
      <c r="I19" s="226">
        <v>326.80000000000007</v>
      </c>
      <c r="J19" s="260">
        <v>767.2</v>
      </c>
      <c r="K19" s="282" t="s">
        <v>355</v>
      </c>
      <c r="L19" s="283" t="s">
        <v>355</v>
      </c>
      <c r="M19" s="284" t="s">
        <v>355</v>
      </c>
      <c r="N19" s="270" t="s">
        <v>355</v>
      </c>
      <c r="O19" s="78"/>
      <c r="P19" s="78"/>
      <c r="Q19" s="78"/>
    </row>
    <row r="20" spans="1:17" ht="15.75" x14ac:dyDescent="0.25">
      <c r="A20" s="300" t="s">
        <v>481</v>
      </c>
      <c r="B20" s="70" t="s">
        <v>480</v>
      </c>
      <c r="C20" s="252">
        <v>-131.6</v>
      </c>
      <c r="D20" s="252">
        <v>-12.8</v>
      </c>
      <c r="E20" s="265">
        <v>27.199999999999989</v>
      </c>
      <c r="F20" s="257">
        <v>-117.20000000000002</v>
      </c>
      <c r="G20" s="263">
        <v>1510.2</v>
      </c>
      <c r="H20" s="252">
        <v>339.6</v>
      </c>
      <c r="I20" s="265">
        <v>464.99999999999955</v>
      </c>
      <c r="J20" s="257">
        <v>2314.7999999999997</v>
      </c>
      <c r="K20" s="273">
        <f>C20/G20</f>
        <v>-8.7140776056151503E-2</v>
      </c>
      <c r="L20" s="274">
        <f>D20/H20</f>
        <v>-3.7691401648998819E-2</v>
      </c>
      <c r="M20" s="275">
        <f>E20/I20</f>
        <v>5.8494623655914013E-2</v>
      </c>
      <c r="N20" s="267">
        <f>F20/J20</f>
        <v>-5.0630724036633851E-2</v>
      </c>
      <c r="O20" s="78"/>
      <c r="P20" s="78"/>
      <c r="Q20" s="78"/>
    </row>
    <row r="21" spans="1:17" x14ac:dyDescent="0.25">
      <c r="A21" s="298" t="s">
        <v>266</v>
      </c>
      <c r="B21" s="30" t="s">
        <v>267</v>
      </c>
      <c r="C21" s="254">
        <v>122</v>
      </c>
      <c r="D21" s="254">
        <v>14</v>
      </c>
      <c r="E21" s="226">
        <v>2</v>
      </c>
      <c r="F21" s="260">
        <v>138</v>
      </c>
      <c r="G21" s="227">
        <v>6</v>
      </c>
      <c r="H21" s="254">
        <v>1</v>
      </c>
      <c r="I21" s="226">
        <v>0.20000000000000018</v>
      </c>
      <c r="J21" s="260">
        <v>7.2</v>
      </c>
      <c r="K21" s="282" t="s">
        <v>355</v>
      </c>
      <c r="L21" s="283" t="s">
        <v>355</v>
      </c>
      <c r="M21" s="284" t="s">
        <v>355</v>
      </c>
      <c r="N21" s="270" t="s">
        <v>355</v>
      </c>
      <c r="O21" s="78"/>
      <c r="P21" s="78"/>
      <c r="Q21" s="78"/>
    </row>
    <row r="22" spans="1:17" ht="16.5" thickBot="1" x14ac:dyDescent="0.3">
      <c r="A22" s="301" t="s">
        <v>266</v>
      </c>
      <c r="B22" s="302" t="s">
        <v>464</v>
      </c>
      <c r="C22" s="303">
        <v>930.5999999999998</v>
      </c>
      <c r="D22" s="303">
        <v>1349.8</v>
      </c>
      <c r="E22" s="304">
        <v>1380.2000000000003</v>
      </c>
      <c r="F22" s="262">
        <v>3660.6</v>
      </c>
      <c r="G22" s="305">
        <v>14574.200000000017</v>
      </c>
      <c r="H22" s="303">
        <v>11850.600000000006</v>
      </c>
      <c r="I22" s="304">
        <v>14634.39999999998</v>
      </c>
      <c r="J22" s="262">
        <v>41059.200000000004</v>
      </c>
      <c r="K22" s="306">
        <f>C22/G22</f>
        <v>6.3852561375581415E-2</v>
      </c>
      <c r="L22" s="307">
        <f>D22/H22</f>
        <v>0.11390140583599137</v>
      </c>
      <c r="M22" s="308">
        <f>E22/I22</f>
        <v>9.4312031924780118E-2</v>
      </c>
      <c r="N22" s="272">
        <f>F22/J22</f>
        <v>8.9154196866962812E-2</v>
      </c>
      <c r="O22" s="78"/>
      <c r="P22" s="78"/>
      <c r="Q22" s="78"/>
    </row>
    <row r="23" spans="1:17" ht="15.75" x14ac:dyDescent="0.25">
      <c r="A23" s="74" t="s">
        <v>16</v>
      </c>
      <c r="B23" s="71"/>
      <c r="C23" s="67"/>
      <c r="D23" s="67"/>
      <c r="E23" s="67"/>
      <c r="F23" s="67"/>
      <c r="G23" s="67"/>
      <c r="H23" s="67"/>
      <c r="I23" s="69"/>
      <c r="J23" s="69"/>
      <c r="K23" s="69"/>
      <c r="L23" s="69"/>
      <c r="M23" s="69"/>
      <c r="N23" s="69"/>
      <c r="O23" s="78"/>
      <c r="P23" s="78"/>
      <c r="Q23" s="78"/>
    </row>
    <row r="24" spans="1:17" ht="15.75" x14ac:dyDescent="0.25">
      <c r="A24" s="68" t="s">
        <v>0</v>
      </c>
      <c r="B24" s="71"/>
      <c r="C24" s="67"/>
      <c r="D24" s="67"/>
      <c r="E24" s="67"/>
      <c r="F24" s="67"/>
      <c r="G24" s="69"/>
      <c r="H24" s="69"/>
      <c r="I24" s="69"/>
      <c r="J24" s="69"/>
      <c r="K24" s="69"/>
      <c r="L24" s="69"/>
      <c r="M24" s="69"/>
      <c r="N24" s="69"/>
      <c r="O24" s="78"/>
      <c r="P24" s="78"/>
      <c r="Q24" s="78"/>
    </row>
    <row r="25" spans="1:17" x14ac:dyDescent="0.25">
      <c r="A25" s="78"/>
      <c r="B25" s="78"/>
      <c r="C25" s="78"/>
      <c r="D25" s="78"/>
      <c r="E25" s="78"/>
      <c r="F25" s="78"/>
      <c r="G25" s="78"/>
      <c r="H25" s="78"/>
      <c r="I25" s="78"/>
      <c r="J25" s="78"/>
      <c r="K25" s="78"/>
      <c r="L25" s="78"/>
      <c r="M25" s="78"/>
      <c r="N25" s="78"/>
      <c r="O25" s="78"/>
      <c r="P25" s="78"/>
      <c r="Q25" s="78"/>
    </row>
    <row r="26" spans="1:17" x14ac:dyDescent="0.25">
      <c r="A26" s="78"/>
      <c r="B26" s="78"/>
      <c r="C26" s="78"/>
      <c r="D26" s="78"/>
      <c r="E26" s="78"/>
      <c r="F26" s="78"/>
      <c r="G26" s="78"/>
      <c r="H26" s="78"/>
      <c r="I26" s="78"/>
      <c r="J26" s="78"/>
      <c r="K26" s="78"/>
      <c r="L26" s="78"/>
      <c r="M26" s="78"/>
      <c r="N26" s="78"/>
      <c r="O26" s="78"/>
      <c r="P26" s="78"/>
      <c r="Q26" s="78"/>
    </row>
  </sheetData>
  <hyperlinks>
    <hyperlink ref="A24" location="Contents!A1" display="Back to contents" xr:uid="{73ED8DA0-61ED-4F84-AD43-19B55F4B7FF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33765-DAA6-4208-82AE-3DB25FFBE962}">
  <sheetPr>
    <tabColor rgb="FF8DB4E2"/>
  </sheetPr>
  <dimension ref="A1:N38"/>
  <sheetViews>
    <sheetView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1.85546875" customWidth="1"/>
    <col min="2" max="2" width="58.5703125" customWidth="1"/>
    <col min="3" max="11" width="17.85546875" customWidth="1"/>
    <col min="12" max="12" width="8.7109375" customWidth="1"/>
    <col min="13" max="14" width="0" hidden="1" customWidth="1"/>
    <col min="15" max="16384" width="8.7109375" hidden="1"/>
  </cols>
  <sheetData>
    <row r="1" spans="1:14" ht="15.75" x14ac:dyDescent="0.25">
      <c r="A1" s="70" t="s">
        <v>632</v>
      </c>
      <c r="B1" s="70"/>
      <c r="C1" s="71"/>
      <c r="D1" s="71"/>
      <c r="E1" s="71"/>
      <c r="F1" s="71"/>
      <c r="G1" s="71"/>
      <c r="H1" s="71"/>
      <c r="I1" s="71"/>
      <c r="J1" s="71"/>
      <c r="K1" s="71"/>
      <c r="L1" s="78"/>
      <c r="M1" s="78"/>
      <c r="N1" s="78"/>
    </row>
    <row r="2" spans="1:14" ht="16.5" thickBot="1" x14ac:dyDescent="0.3">
      <c r="A2" s="189" t="s">
        <v>393</v>
      </c>
      <c r="B2" s="178"/>
      <c r="C2" s="67"/>
      <c r="D2" s="67"/>
      <c r="E2" s="67"/>
      <c r="F2" s="67"/>
      <c r="G2" s="69"/>
      <c r="H2" s="69"/>
      <c r="I2" s="69"/>
      <c r="J2" s="69"/>
      <c r="K2" s="69"/>
      <c r="L2" s="78"/>
      <c r="M2" s="78"/>
      <c r="N2" s="78"/>
    </row>
    <row r="3" spans="1:14" ht="63" x14ac:dyDescent="0.25">
      <c r="A3" s="287" t="s">
        <v>269</v>
      </c>
      <c r="B3" s="288" t="s">
        <v>268</v>
      </c>
      <c r="C3" s="289" t="s">
        <v>523</v>
      </c>
      <c r="D3" s="290" t="s">
        <v>521</v>
      </c>
      <c r="E3" s="256" t="s">
        <v>36</v>
      </c>
      <c r="F3" s="291" t="s">
        <v>603</v>
      </c>
      <c r="G3" s="293" t="s">
        <v>604</v>
      </c>
      <c r="H3" s="309" t="s">
        <v>368</v>
      </c>
      <c r="I3" s="294" t="s">
        <v>524</v>
      </c>
      <c r="J3" s="290" t="s">
        <v>522</v>
      </c>
      <c r="K3" s="256" t="s">
        <v>331</v>
      </c>
      <c r="L3" s="78"/>
      <c r="M3" s="78"/>
      <c r="N3" s="78"/>
    </row>
    <row r="4" spans="1:14" ht="15.75" x14ac:dyDescent="0.25">
      <c r="A4" s="296" t="s">
        <v>465</v>
      </c>
      <c r="B4" s="236" t="s">
        <v>389</v>
      </c>
      <c r="C4" s="252">
        <v>16.400000000000002</v>
      </c>
      <c r="D4" s="265">
        <v>275.40000000000003</v>
      </c>
      <c r="E4" s="257">
        <v>291.8</v>
      </c>
      <c r="F4" s="263">
        <v>7155.5999999999976</v>
      </c>
      <c r="G4" s="265">
        <v>4427.6000000000031</v>
      </c>
      <c r="H4" s="257">
        <v>11583.2</v>
      </c>
      <c r="I4" s="273">
        <f t="shared" ref="I4:I26" si="0">C4/F4</f>
        <v>2.2919112303650298E-3</v>
      </c>
      <c r="J4" s="275">
        <f t="shared" ref="J4:J26" si="1">D4/G4</f>
        <v>6.2200740807660998E-2</v>
      </c>
      <c r="K4" s="267">
        <f t="shared" ref="K4:K26" si="2">E4/H4</f>
        <v>2.519165688238138E-2</v>
      </c>
      <c r="L4" s="78"/>
      <c r="M4" s="78"/>
      <c r="N4" s="78"/>
    </row>
    <row r="5" spans="1:14" x14ac:dyDescent="0.25">
      <c r="A5" s="297" t="s">
        <v>270</v>
      </c>
      <c r="B5" s="101" t="s">
        <v>290</v>
      </c>
      <c r="C5" s="225">
        <v>-4</v>
      </c>
      <c r="D5" s="228">
        <v>5.6</v>
      </c>
      <c r="E5" s="259">
        <v>1.6</v>
      </c>
      <c r="F5" s="229">
        <v>708.2</v>
      </c>
      <c r="G5" s="228">
        <v>480.39999999999986</v>
      </c>
      <c r="H5" s="259">
        <v>1188.5999999999999</v>
      </c>
      <c r="I5" s="279">
        <f t="shared" si="0"/>
        <v>-5.6481219994351873E-3</v>
      </c>
      <c r="J5" s="281">
        <f t="shared" si="1"/>
        <v>1.1656952539550377E-2</v>
      </c>
      <c r="K5" s="269">
        <f t="shared" si="2"/>
        <v>1.3461214874642439E-3</v>
      </c>
      <c r="L5" s="78"/>
      <c r="M5" s="78"/>
      <c r="N5" s="78"/>
    </row>
    <row r="6" spans="1:14" x14ac:dyDescent="0.25">
      <c r="A6" s="297" t="s">
        <v>282</v>
      </c>
      <c r="B6" s="101" t="s">
        <v>291</v>
      </c>
      <c r="C6" s="225">
        <v>43.4</v>
      </c>
      <c r="D6" s="228">
        <v>23.000000000000007</v>
      </c>
      <c r="E6" s="259">
        <v>66.400000000000006</v>
      </c>
      <c r="F6" s="229">
        <v>370.6</v>
      </c>
      <c r="G6" s="228">
        <v>268.39999999999998</v>
      </c>
      <c r="H6" s="259">
        <v>639</v>
      </c>
      <c r="I6" s="279">
        <f t="shared" si="0"/>
        <v>0.11710739341608202</v>
      </c>
      <c r="J6" s="281">
        <f t="shared" si="1"/>
        <v>8.5692995529061136E-2</v>
      </c>
      <c r="K6" s="269">
        <f t="shared" si="2"/>
        <v>0.10391236306729265</v>
      </c>
      <c r="L6" s="78"/>
      <c r="M6" s="78"/>
      <c r="N6" s="78"/>
    </row>
    <row r="7" spans="1:14" x14ac:dyDescent="0.25">
      <c r="A7" s="297" t="s">
        <v>271</v>
      </c>
      <c r="B7" s="101" t="s">
        <v>292</v>
      </c>
      <c r="C7" s="225">
        <v>-64.2</v>
      </c>
      <c r="D7" s="228">
        <v>33</v>
      </c>
      <c r="E7" s="259">
        <v>-31.2</v>
      </c>
      <c r="F7" s="229">
        <v>1791.2</v>
      </c>
      <c r="G7" s="228">
        <v>885.60000000000014</v>
      </c>
      <c r="H7" s="259">
        <v>2676.8</v>
      </c>
      <c r="I7" s="279">
        <f t="shared" si="0"/>
        <v>-3.5841893702545778E-2</v>
      </c>
      <c r="J7" s="281">
        <f t="shared" si="1"/>
        <v>3.7262872628726282E-2</v>
      </c>
      <c r="K7" s="269">
        <f t="shared" si="2"/>
        <v>-1.1655708308427973E-2</v>
      </c>
      <c r="L7" s="78"/>
      <c r="M7" s="78"/>
      <c r="N7" s="78"/>
    </row>
    <row r="8" spans="1:14" x14ac:dyDescent="0.25">
      <c r="A8" s="297" t="s">
        <v>283</v>
      </c>
      <c r="B8" s="101" t="s">
        <v>293</v>
      </c>
      <c r="C8" s="225">
        <v>-1</v>
      </c>
      <c r="D8" s="228">
        <v>-31</v>
      </c>
      <c r="E8" s="259">
        <v>-32</v>
      </c>
      <c r="F8" s="229">
        <v>499.2</v>
      </c>
      <c r="G8" s="228">
        <v>320.00000000000006</v>
      </c>
      <c r="H8" s="259">
        <v>819.2</v>
      </c>
      <c r="I8" s="279">
        <f t="shared" si="0"/>
        <v>-2.0032051282051285E-3</v>
      </c>
      <c r="J8" s="281">
        <f t="shared" si="1"/>
        <v>-9.6874999999999989E-2</v>
      </c>
      <c r="K8" s="269">
        <f t="shared" si="2"/>
        <v>-3.90625E-2</v>
      </c>
      <c r="L8" s="78"/>
      <c r="M8" s="78"/>
      <c r="N8" s="78"/>
    </row>
    <row r="9" spans="1:14" x14ac:dyDescent="0.25">
      <c r="A9" s="297" t="s">
        <v>284</v>
      </c>
      <c r="B9" s="101" t="s">
        <v>294</v>
      </c>
      <c r="C9" s="225">
        <v>-24.8</v>
      </c>
      <c r="D9" s="228">
        <v>18</v>
      </c>
      <c r="E9" s="259">
        <v>-6.8</v>
      </c>
      <c r="F9" s="229">
        <v>420.8</v>
      </c>
      <c r="G9" s="228">
        <v>317.99999999999994</v>
      </c>
      <c r="H9" s="259">
        <v>738.8</v>
      </c>
      <c r="I9" s="279">
        <f t="shared" si="0"/>
        <v>-5.8935361216730035E-2</v>
      </c>
      <c r="J9" s="281">
        <f t="shared" si="1"/>
        <v>5.6603773584905669E-2</v>
      </c>
      <c r="K9" s="269">
        <f t="shared" si="2"/>
        <v>-9.204114780725501E-3</v>
      </c>
      <c r="L9" s="78"/>
      <c r="M9" s="78"/>
      <c r="N9" s="78"/>
    </row>
    <row r="10" spans="1:14" x14ac:dyDescent="0.25">
      <c r="A10" s="297" t="s">
        <v>272</v>
      </c>
      <c r="B10" s="101" t="s">
        <v>295</v>
      </c>
      <c r="C10" s="225">
        <v>-7.4</v>
      </c>
      <c r="D10" s="228">
        <v>15</v>
      </c>
      <c r="E10" s="259">
        <v>7.6</v>
      </c>
      <c r="F10" s="229">
        <v>379.4</v>
      </c>
      <c r="G10" s="228">
        <v>231</v>
      </c>
      <c r="H10" s="259">
        <v>610.4</v>
      </c>
      <c r="I10" s="279">
        <f t="shared" si="0"/>
        <v>-1.9504480759093307E-2</v>
      </c>
      <c r="J10" s="281">
        <f t="shared" si="1"/>
        <v>6.4935064935064929E-2</v>
      </c>
      <c r="K10" s="269">
        <f t="shared" si="2"/>
        <v>1.2450851900393184E-2</v>
      </c>
      <c r="L10" s="78"/>
      <c r="M10" s="78"/>
      <c r="N10" s="78"/>
    </row>
    <row r="11" spans="1:14" x14ac:dyDescent="0.25">
      <c r="A11" s="295" t="s">
        <v>273</v>
      </c>
      <c r="B11" s="105" t="s">
        <v>296</v>
      </c>
      <c r="C11" s="253">
        <v>-11</v>
      </c>
      <c r="D11" s="230">
        <v>20</v>
      </c>
      <c r="E11" s="258">
        <v>9</v>
      </c>
      <c r="F11" s="231">
        <v>501.2</v>
      </c>
      <c r="G11" s="230">
        <v>364.8</v>
      </c>
      <c r="H11" s="258">
        <v>866</v>
      </c>
      <c r="I11" s="276">
        <f t="shared" si="0"/>
        <v>-2.194732641660016E-2</v>
      </c>
      <c r="J11" s="278">
        <f t="shared" si="1"/>
        <v>5.4824561403508769E-2</v>
      </c>
      <c r="K11" s="268">
        <f t="shared" si="2"/>
        <v>1.0392609699769052E-2</v>
      </c>
      <c r="L11" s="78"/>
      <c r="M11" s="78"/>
      <c r="N11" s="78"/>
    </row>
    <row r="12" spans="1:14" ht="15.75" x14ac:dyDescent="0.25">
      <c r="A12" s="296" t="s">
        <v>466</v>
      </c>
      <c r="B12" s="236" t="s">
        <v>467</v>
      </c>
      <c r="C12" s="252">
        <v>126</v>
      </c>
      <c r="D12" s="265">
        <v>78.80000000000004</v>
      </c>
      <c r="E12" s="257">
        <v>204.80000000000004</v>
      </c>
      <c r="F12" s="263">
        <v>537.79999999999995</v>
      </c>
      <c r="G12" s="265">
        <v>307.00000000000011</v>
      </c>
      <c r="H12" s="257">
        <v>844.80000000000007</v>
      </c>
      <c r="I12" s="273">
        <f t="shared" si="0"/>
        <v>0.23428783934548161</v>
      </c>
      <c r="J12" s="275">
        <f t="shared" si="1"/>
        <v>0.25667752442996744</v>
      </c>
      <c r="K12" s="267">
        <f t="shared" si="2"/>
        <v>0.24242424242424246</v>
      </c>
      <c r="L12" s="78"/>
      <c r="M12" s="78"/>
      <c r="N12" s="78"/>
    </row>
    <row r="13" spans="1:14" x14ac:dyDescent="0.25">
      <c r="A13" s="295" t="s">
        <v>274</v>
      </c>
      <c r="B13" s="105" t="s">
        <v>297</v>
      </c>
      <c r="C13" s="253">
        <v>101</v>
      </c>
      <c r="D13" s="230">
        <v>54.599999999999994</v>
      </c>
      <c r="E13" s="258">
        <v>155.6</v>
      </c>
      <c r="F13" s="231">
        <v>373.8</v>
      </c>
      <c r="G13" s="230">
        <v>219.59999999999997</v>
      </c>
      <c r="H13" s="258">
        <v>593.4</v>
      </c>
      <c r="I13" s="276">
        <f t="shared" si="0"/>
        <v>0.27019796682718028</v>
      </c>
      <c r="J13" s="278">
        <f t="shared" si="1"/>
        <v>0.24863387978142079</v>
      </c>
      <c r="K13" s="268">
        <f t="shared" si="2"/>
        <v>0.26221772834512974</v>
      </c>
      <c r="L13" s="78"/>
      <c r="M13" s="78"/>
      <c r="N13" s="78"/>
    </row>
    <row r="14" spans="1:14" ht="15.75" x14ac:dyDescent="0.25">
      <c r="A14" s="296" t="s">
        <v>502</v>
      </c>
      <c r="B14" s="236" t="s">
        <v>470</v>
      </c>
      <c r="C14" s="252">
        <v>-24.799999999999994</v>
      </c>
      <c r="D14" s="265">
        <v>235.39999999999995</v>
      </c>
      <c r="E14" s="257">
        <v>210.59999999999997</v>
      </c>
      <c r="F14" s="263">
        <v>4088.3999999999996</v>
      </c>
      <c r="G14" s="265">
        <v>2221.5999999999985</v>
      </c>
      <c r="H14" s="257">
        <v>6309.9999999999982</v>
      </c>
      <c r="I14" s="273">
        <f t="shared" si="0"/>
        <v>-6.0659426670580168E-3</v>
      </c>
      <c r="J14" s="275">
        <f t="shared" si="1"/>
        <v>0.10595966870723807</v>
      </c>
      <c r="K14" s="267">
        <f t="shared" si="2"/>
        <v>3.337559429477021E-2</v>
      </c>
      <c r="L14" s="78"/>
      <c r="M14" s="78"/>
      <c r="N14" s="78"/>
    </row>
    <row r="15" spans="1:14" x14ac:dyDescent="0.25">
      <c r="A15" s="295" t="s">
        <v>285</v>
      </c>
      <c r="B15" s="105" t="s">
        <v>298</v>
      </c>
      <c r="C15" s="225">
        <v>-135.6</v>
      </c>
      <c r="D15" s="228">
        <v>156</v>
      </c>
      <c r="E15" s="259">
        <v>20.399999999999999</v>
      </c>
      <c r="F15" s="229">
        <v>3185.4</v>
      </c>
      <c r="G15" s="228">
        <v>1695.9999999999995</v>
      </c>
      <c r="H15" s="259">
        <v>4881.3999999999996</v>
      </c>
      <c r="I15" s="279">
        <f t="shared" si="0"/>
        <v>-4.2569222075720468E-2</v>
      </c>
      <c r="J15" s="281">
        <f t="shared" si="1"/>
        <v>9.1981132075471719E-2</v>
      </c>
      <c r="K15" s="269">
        <f t="shared" si="2"/>
        <v>4.1791289384193056E-3</v>
      </c>
      <c r="L15" s="78"/>
      <c r="M15" s="78"/>
      <c r="N15" s="78"/>
    </row>
    <row r="16" spans="1:14" ht="15.75" x14ac:dyDescent="0.25">
      <c r="A16" s="296" t="s">
        <v>468</v>
      </c>
      <c r="B16" s="236" t="s">
        <v>469</v>
      </c>
      <c r="C16" s="252">
        <v>-4.2000000000000037</v>
      </c>
      <c r="D16" s="265">
        <v>72.799999999999983</v>
      </c>
      <c r="E16" s="257">
        <v>68.59999999999998</v>
      </c>
      <c r="F16" s="263">
        <v>5779.7999999999984</v>
      </c>
      <c r="G16" s="265">
        <v>3674.4000000000005</v>
      </c>
      <c r="H16" s="257">
        <v>9454.1999999999989</v>
      </c>
      <c r="I16" s="273">
        <f t="shared" si="0"/>
        <v>-7.2666874286307572E-4</v>
      </c>
      <c r="J16" s="275">
        <f t="shared" si="1"/>
        <v>1.9812758545612881E-2</v>
      </c>
      <c r="K16" s="267">
        <f t="shared" si="2"/>
        <v>7.256034355101435E-3</v>
      </c>
      <c r="L16" s="78"/>
      <c r="M16" s="78"/>
      <c r="N16" s="78"/>
    </row>
    <row r="17" spans="1:14" x14ac:dyDescent="0.25">
      <c r="A17" s="297" t="s">
        <v>275</v>
      </c>
      <c r="B17" s="101" t="s">
        <v>299</v>
      </c>
      <c r="C17" s="225">
        <v>-63.4</v>
      </c>
      <c r="D17" s="228">
        <v>-47.4</v>
      </c>
      <c r="E17" s="259">
        <v>-110.8</v>
      </c>
      <c r="F17" s="229">
        <v>2538.6</v>
      </c>
      <c r="G17" s="228">
        <v>1617.7999999999997</v>
      </c>
      <c r="H17" s="259">
        <v>4156.3999999999996</v>
      </c>
      <c r="I17" s="279">
        <f t="shared" si="0"/>
        <v>-2.4974395336011975E-2</v>
      </c>
      <c r="J17" s="281">
        <f t="shared" si="1"/>
        <v>-2.9299048089998767E-2</v>
      </c>
      <c r="K17" s="269">
        <f t="shared" si="2"/>
        <v>-2.6657684534693485E-2</v>
      </c>
      <c r="L17" s="78"/>
      <c r="M17" s="78"/>
      <c r="N17" s="78"/>
    </row>
    <row r="18" spans="1:14" x14ac:dyDescent="0.25">
      <c r="A18" s="297" t="s">
        <v>344</v>
      </c>
      <c r="B18" s="101" t="s">
        <v>343</v>
      </c>
      <c r="C18" s="225">
        <v>30</v>
      </c>
      <c r="D18" s="228">
        <v>57.400000000000006</v>
      </c>
      <c r="E18" s="259">
        <v>87.4</v>
      </c>
      <c r="F18" s="229">
        <v>318.2</v>
      </c>
      <c r="G18" s="228">
        <v>217.8</v>
      </c>
      <c r="H18" s="259">
        <v>536</v>
      </c>
      <c r="I18" s="279">
        <f t="shared" si="0"/>
        <v>9.4280326838466377E-2</v>
      </c>
      <c r="J18" s="281">
        <f t="shared" si="1"/>
        <v>0.26354453627180902</v>
      </c>
      <c r="K18" s="269">
        <f t="shared" si="2"/>
        <v>0.16305970149253732</v>
      </c>
      <c r="L18" s="78"/>
      <c r="M18" s="78"/>
      <c r="N18" s="78"/>
    </row>
    <row r="19" spans="1:14" x14ac:dyDescent="0.25">
      <c r="A19" s="297" t="s">
        <v>346</v>
      </c>
      <c r="B19" s="101" t="s">
        <v>345</v>
      </c>
      <c r="C19" s="225">
        <v>8.6</v>
      </c>
      <c r="D19" s="228">
        <v>13.6</v>
      </c>
      <c r="E19" s="259">
        <v>22.2</v>
      </c>
      <c r="F19" s="229">
        <v>314.60000000000002</v>
      </c>
      <c r="G19" s="228">
        <v>221.79999999999995</v>
      </c>
      <c r="H19" s="259">
        <v>536.4</v>
      </c>
      <c r="I19" s="279">
        <f t="shared" si="0"/>
        <v>2.7336300063572787E-2</v>
      </c>
      <c r="J19" s="281">
        <f t="shared" si="1"/>
        <v>6.1316501352569892E-2</v>
      </c>
      <c r="K19" s="269">
        <f t="shared" si="2"/>
        <v>4.1387024608501119E-2</v>
      </c>
      <c r="L19" s="78"/>
      <c r="M19" s="78"/>
      <c r="N19" s="78"/>
    </row>
    <row r="20" spans="1:14" x14ac:dyDescent="0.25">
      <c r="A20" s="295" t="s">
        <v>276</v>
      </c>
      <c r="B20" s="105" t="s">
        <v>300</v>
      </c>
      <c r="C20" s="225">
        <v>-134.19999999999999</v>
      </c>
      <c r="D20" s="228">
        <v>-87</v>
      </c>
      <c r="E20" s="259">
        <v>-221.2</v>
      </c>
      <c r="F20" s="229">
        <v>1435.6</v>
      </c>
      <c r="G20" s="228">
        <v>911</v>
      </c>
      <c r="H20" s="259">
        <v>2346.6</v>
      </c>
      <c r="I20" s="279">
        <f t="shared" si="0"/>
        <v>-9.3480078016160484E-2</v>
      </c>
      <c r="J20" s="281">
        <f t="shared" si="1"/>
        <v>-9.5499451152579587E-2</v>
      </c>
      <c r="K20" s="269">
        <f t="shared" si="2"/>
        <v>-9.4264041592090689E-2</v>
      </c>
      <c r="L20" s="78"/>
      <c r="M20" s="78"/>
      <c r="N20" s="78"/>
    </row>
    <row r="21" spans="1:14" ht="15.75" x14ac:dyDescent="0.25">
      <c r="A21" s="296" t="s">
        <v>471</v>
      </c>
      <c r="B21" s="236" t="s">
        <v>472</v>
      </c>
      <c r="C21" s="252">
        <v>-511</v>
      </c>
      <c r="D21" s="265">
        <v>-284.5999999999998</v>
      </c>
      <c r="E21" s="257">
        <v>-795.5999999999998</v>
      </c>
      <c r="F21" s="263">
        <v>3187.9999999999995</v>
      </c>
      <c r="G21" s="265">
        <v>1807.7999999999997</v>
      </c>
      <c r="H21" s="257">
        <v>4995.7999999999993</v>
      </c>
      <c r="I21" s="273">
        <f t="shared" si="0"/>
        <v>-0.16028858218318698</v>
      </c>
      <c r="J21" s="275">
        <f t="shared" si="1"/>
        <v>-0.15742891912822207</v>
      </c>
      <c r="K21" s="267">
        <f t="shared" si="2"/>
        <v>-0.15925377316946232</v>
      </c>
      <c r="L21" s="78"/>
      <c r="M21" s="78"/>
      <c r="N21" s="78"/>
    </row>
    <row r="22" spans="1:14" x14ac:dyDescent="0.25">
      <c r="A22" s="297" t="s">
        <v>277</v>
      </c>
      <c r="B22" s="101" t="s">
        <v>301</v>
      </c>
      <c r="C22" s="225">
        <v>-400</v>
      </c>
      <c r="D22" s="228">
        <v>-254.60000000000002</v>
      </c>
      <c r="E22" s="259">
        <v>-654.6</v>
      </c>
      <c r="F22" s="229">
        <v>1061.4000000000001</v>
      </c>
      <c r="G22" s="228">
        <v>645.79999999999995</v>
      </c>
      <c r="H22" s="259">
        <v>1707.2</v>
      </c>
      <c r="I22" s="279">
        <f t="shared" si="0"/>
        <v>-0.37686074995289237</v>
      </c>
      <c r="J22" s="281">
        <f t="shared" si="1"/>
        <v>-0.39423970269433267</v>
      </c>
      <c r="K22" s="269">
        <f t="shared" si="2"/>
        <v>-0.38343486410496719</v>
      </c>
      <c r="L22" s="78"/>
      <c r="M22" s="78"/>
      <c r="N22" s="78"/>
    </row>
    <row r="23" spans="1:14" x14ac:dyDescent="0.25">
      <c r="A23" s="297" t="s">
        <v>278</v>
      </c>
      <c r="B23" s="101" t="s">
        <v>302</v>
      </c>
      <c r="C23" s="225">
        <v>-163</v>
      </c>
      <c r="D23" s="228">
        <v>-72.199999999999989</v>
      </c>
      <c r="E23" s="259">
        <v>-235.2</v>
      </c>
      <c r="F23" s="229">
        <v>1521.6</v>
      </c>
      <c r="G23" s="228">
        <v>791</v>
      </c>
      <c r="H23" s="259">
        <v>2312.6</v>
      </c>
      <c r="I23" s="279">
        <f t="shared" si="0"/>
        <v>-0.10712407991587802</v>
      </c>
      <c r="J23" s="281">
        <f t="shared" si="1"/>
        <v>-9.1276864728192145E-2</v>
      </c>
      <c r="K23" s="269">
        <f t="shared" si="2"/>
        <v>-0.10170371010983309</v>
      </c>
      <c r="L23" s="78"/>
      <c r="M23" s="78"/>
      <c r="N23" s="78"/>
    </row>
    <row r="24" spans="1:14" x14ac:dyDescent="0.25">
      <c r="A24" s="295" t="s">
        <v>348</v>
      </c>
      <c r="B24" s="105" t="s">
        <v>347</v>
      </c>
      <c r="C24" s="253">
        <v>16.8</v>
      </c>
      <c r="D24" s="230">
        <v>18.599999999999998</v>
      </c>
      <c r="E24" s="258">
        <v>35.4</v>
      </c>
      <c r="F24" s="231">
        <v>327.60000000000002</v>
      </c>
      <c r="G24" s="230">
        <v>200.79999999999995</v>
      </c>
      <c r="H24" s="258">
        <v>528.4</v>
      </c>
      <c r="I24" s="276">
        <f t="shared" si="0"/>
        <v>5.128205128205128E-2</v>
      </c>
      <c r="J24" s="278">
        <f t="shared" si="1"/>
        <v>9.2629482071713162E-2</v>
      </c>
      <c r="K24" s="268">
        <f t="shared" si="2"/>
        <v>6.6994700984102956E-2</v>
      </c>
      <c r="L24" s="78"/>
      <c r="M24" s="78"/>
      <c r="N24" s="78"/>
    </row>
    <row r="25" spans="1:14" ht="15.75" x14ac:dyDescent="0.25">
      <c r="A25" s="299" t="s">
        <v>473</v>
      </c>
      <c r="B25" s="248" t="s">
        <v>424</v>
      </c>
      <c r="C25" s="255">
        <v>223.6</v>
      </c>
      <c r="D25" s="266">
        <v>118.60000000000005</v>
      </c>
      <c r="E25" s="261">
        <v>342.20000000000005</v>
      </c>
      <c r="F25" s="264">
        <v>1445</v>
      </c>
      <c r="G25" s="266">
        <v>687.79999999999973</v>
      </c>
      <c r="H25" s="261">
        <v>2132.7999999999997</v>
      </c>
      <c r="I25" s="285">
        <f t="shared" si="0"/>
        <v>0.15474048442906574</v>
      </c>
      <c r="J25" s="286">
        <f t="shared" si="1"/>
        <v>0.17243384704856077</v>
      </c>
      <c r="K25" s="271">
        <f t="shared" si="2"/>
        <v>0.16044636159039763</v>
      </c>
      <c r="L25" s="78"/>
      <c r="M25" s="78"/>
      <c r="N25" s="78"/>
    </row>
    <row r="26" spans="1:14" x14ac:dyDescent="0.25">
      <c r="A26" s="295" t="s">
        <v>280</v>
      </c>
      <c r="B26" s="246" t="s">
        <v>287</v>
      </c>
      <c r="C26" s="253">
        <v>27.8</v>
      </c>
      <c r="D26" s="230">
        <v>-7.6000000000000014</v>
      </c>
      <c r="E26" s="258">
        <v>20.2</v>
      </c>
      <c r="F26" s="231">
        <v>407.6</v>
      </c>
      <c r="G26" s="230">
        <v>254.39999999999998</v>
      </c>
      <c r="H26" s="258">
        <v>662</v>
      </c>
      <c r="I26" s="276">
        <f t="shared" si="0"/>
        <v>6.8204121687929345E-2</v>
      </c>
      <c r="J26" s="278">
        <f t="shared" si="1"/>
        <v>-2.9874213836477995E-2</v>
      </c>
      <c r="K26" s="268">
        <f t="shared" si="2"/>
        <v>3.051359516616314E-2</v>
      </c>
      <c r="L26" s="78"/>
      <c r="M26" s="78"/>
      <c r="N26" s="78"/>
    </row>
    <row r="27" spans="1:14" x14ac:dyDescent="0.25">
      <c r="A27" s="298" t="s">
        <v>286</v>
      </c>
      <c r="B27" s="30" t="s">
        <v>288</v>
      </c>
      <c r="C27" s="254">
        <v>2047.4</v>
      </c>
      <c r="D27" s="226">
        <v>1214.1999999999998</v>
      </c>
      <c r="E27" s="260">
        <v>3261.6</v>
      </c>
      <c r="F27" s="227">
        <v>503</v>
      </c>
      <c r="G27" s="226">
        <v>264.20000000000005</v>
      </c>
      <c r="H27" s="260">
        <v>767.2</v>
      </c>
      <c r="I27" s="282" t="s">
        <v>355</v>
      </c>
      <c r="J27" s="284" t="s">
        <v>355</v>
      </c>
      <c r="K27" s="270" t="s">
        <v>355</v>
      </c>
      <c r="L27" s="78"/>
      <c r="M27" s="78"/>
      <c r="N27" s="78"/>
    </row>
    <row r="28" spans="1:14" ht="15.75" x14ac:dyDescent="0.25">
      <c r="A28" s="300" t="s">
        <v>481</v>
      </c>
      <c r="B28" s="70" t="s">
        <v>480</v>
      </c>
      <c r="C28" s="252">
        <v>-142.80000000000001</v>
      </c>
      <c r="D28" s="265">
        <v>25.599999999999994</v>
      </c>
      <c r="E28" s="257">
        <v>-117.20000000000002</v>
      </c>
      <c r="F28" s="263">
        <v>1564.1999999999998</v>
      </c>
      <c r="G28" s="265">
        <v>750.59999999999991</v>
      </c>
      <c r="H28" s="257">
        <v>2314.7999999999997</v>
      </c>
      <c r="I28" s="273">
        <f t="shared" ref="I28:K29" si="3">C28/F28</f>
        <v>-9.1292673571154601E-2</v>
      </c>
      <c r="J28" s="275">
        <f t="shared" si="3"/>
        <v>3.4106048494537702E-2</v>
      </c>
      <c r="K28" s="267">
        <f t="shared" si="3"/>
        <v>-5.0630724036633851E-2</v>
      </c>
      <c r="L28" s="78"/>
      <c r="M28" s="78"/>
      <c r="N28" s="78"/>
    </row>
    <row r="29" spans="1:14" x14ac:dyDescent="0.25">
      <c r="A29" s="295" t="s">
        <v>281</v>
      </c>
      <c r="B29" s="246" t="s">
        <v>289</v>
      </c>
      <c r="C29" s="253">
        <v>35.6</v>
      </c>
      <c r="D29" s="230">
        <v>27.199999999999996</v>
      </c>
      <c r="E29" s="258">
        <v>62.8</v>
      </c>
      <c r="F29" s="231">
        <v>496.2</v>
      </c>
      <c r="G29" s="230">
        <v>244.2</v>
      </c>
      <c r="H29" s="258">
        <v>740.4</v>
      </c>
      <c r="I29" s="276">
        <f t="shared" si="3"/>
        <v>7.1745264006449011E-2</v>
      </c>
      <c r="J29" s="278">
        <f t="shared" si="3"/>
        <v>0.11138411138411138</v>
      </c>
      <c r="K29" s="268">
        <f t="shared" si="3"/>
        <v>8.4819016747703938E-2</v>
      </c>
      <c r="L29" s="78"/>
      <c r="M29" s="78"/>
      <c r="N29" s="78"/>
    </row>
    <row r="30" spans="1:14" x14ac:dyDescent="0.25">
      <c r="A30" s="298" t="s">
        <v>266</v>
      </c>
      <c r="B30" s="30" t="s">
        <v>267</v>
      </c>
      <c r="C30" s="254">
        <v>95</v>
      </c>
      <c r="D30" s="226">
        <v>43</v>
      </c>
      <c r="E30" s="260">
        <v>138</v>
      </c>
      <c r="F30" s="227">
        <v>5.8</v>
      </c>
      <c r="G30" s="226">
        <v>1.4000000000000004</v>
      </c>
      <c r="H30" s="260">
        <v>7.2</v>
      </c>
      <c r="I30" s="282" t="s">
        <v>355</v>
      </c>
      <c r="J30" s="284" t="s">
        <v>355</v>
      </c>
      <c r="K30" s="270" t="s">
        <v>355</v>
      </c>
      <c r="L30" s="78"/>
      <c r="M30" s="78"/>
      <c r="N30" s="78"/>
    </row>
    <row r="31" spans="1:14" ht="16.5" thickBot="1" x14ac:dyDescent="0.3">
      <c r="A31" s="301" t="s">
        <v>266</v>
      </c>
      <c r="B31" s="302" t="s">
        <v>464</v>
      </c>
      <c r="C31" s="303">
        <v>1886.3999999999999</v>
      </c>
      <c r="D31" s="304">
        <v>1774.2</v>
      </c>
      <c r="E31" s="262">
        <v>3660.6</v>
      </c>
      <c r="F31" s="305">
        <v>25906.799999999999</v>
      </c>
      <c r="G31" s="304">
        <v>15152.400000000005</v>
      </c>
      <c r="H31" s="262">
        <v>41059.200000000004</v>
      </c>
      <c r="I31" s="306">
        <f>C31/F31</f>
        <v>7.2814859419148642E-2</v>
      </c>
      <c r="J31" s="308">
        <f>D31/G31</f>
        <v>0.11709036192286366</v>
      </c>
      <c r="K31" s="272">
        <f>E31/H31</f>
        <v>8.9154196866962812E-2</v>
      </c>
      <c r="L31" s="78"/>
      <c r="M31" s="78"/>
      <c r="N31" s="78"/>
    </row>
    <row r="32" spans="1:14" ht="15.75" x14ac:dyDescent="0.25">
      <c r="A32" s="74" t="s">
        <v>16</v>
      </c>
      <c r="B32" s="71"/>
      <c r="C32" s="67"/>
      <c r="D32" s="67"/>
      <c r="E32" s="67"/>
      <c r="F32" s="67"/>
      <c r="G32" s="69"/>
      <c r="H32" s="69"/>
      <c r="I32" s="69"/>
      <c r="J32" s="69"/>
      <c r="K32" s="69"/>
      <c r="L32" s="78"/>
      <c r="M32" s="78"/>
      <c r="N32" s="78"/>
    </row>
    <row r="33" spans="1:14" ht="15.75" x14ac:dyDescent="0.25">
      <c r="A33" s="68" t="s">
        <v>0</v>
      </c>
      <c r="B33" s="71"/>
      <c r="C33" s="67"/>
      <c r="D33" s="67"/>
      <c r="E33" s="67"/>
      <c r="F33" s="69"/>
      <c r="G33" s="69"/>
      <c r="H33" s="69"/>
      <c r="I33" s="69"/>
      <c r="J33" s="69"/>
      <c r="K33" s="69"/>
      <c r="L33" s="78"/>
      <c r="M33" s="78"/>
      <c r="N33" s="78"/>
    </row>
    <row r="34" spans="1:14" ht="15.75" x14ac:dyDescent="0.25">
      <c r="A34" s="71"/>
      <c r="B34" s="71"/>
      <c r="C34" s="67"/>
      <c r="D34" s="67"/>
      <c r="E34" s="67"/>
      <c r="F34" s="69"/>
      <c r="G34" s="69"/>
      <c r="H34" s="69"/>
      <c r="I34" s="69"/>
      <c r="J34" s="69"/>
      <c r="K34" s="69"/>
      <c r="L34" s="78"/>
      <c r="M34" s="78"/>
      <c r="N34" s="78"/>
    </row>
    <row r="35" spans="1:14" ht="15.75" x14ac:dyDescent="0.25">
      <c r="A35" s="71"/>
      <c r="B35" s="71"/>
      <c r="C35" s="67"/>
      <c r="D35" s="67"/>
      <c r="E35" s="67"/>
      <c r="F35" s="69"/>
      <c r="G35" s="69"/>
      <c r="H35" s="69"/>
      <c r="I35" s="69"/>
      <c r="J35" s="69"/>
      <c r="K35" s="69"/>
      <c r="L35" s="78"/>
      <c r="M35" s="78"/>
      <c r="N35" s="78"/>
    </row>
    <row r="36" spans="1:14" hidden="1" x14ac:dyDescent="0.25">
      <c r="L36" s="78"/>
      <c r="M36" s="78"/>
      <c r="N36" s="78"/>
    </row>
    <row r="37" spans="1:14" hidden="1" x14ac:dyDescent="0.25">
      <c r="L37" s="78"/>
      <c r="M37" s="78"/>
      <c r="N37" s="78"/>
    </row>
    <row r="38" spans="1:14" hidden="1" x14ac:dyDescent="0.25">
      <c r="L38" s="78"/>
      <c r="M38" s="78"/>
      <c r="N38" s="78"/>
    </row>
  </sheetData>
  <hyperlinks>
    <hyperlink ref="A33" location="Contents!A1" display="Back to contents" xr:uid="{2D3A2933-6731-472D-8242-8A7E83114538}"/>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FF6C0-341B-440F-AED4-070DE4C6A233}">
  <sheetPr>
    <tabColor rgb="FF8DB4E2"/>
  </sheetPr>
  <dimension ref="A1:W24"/>
  <sheetViews>
    <sheetView zoomScaleNormal="100"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3.85546875" customWidth="1"/>
    <col min="2" max="2" width="74.85546875" bestFit="1" customWidth="1"/>
    <col min="3" max="4" width="18.5703125" customWidth="1"/>
    <col min="5" max="5" width="18.5703125" style="66" customWidth="1"/>
    <col min="6" max="10" width="18.5703125" customWidth="1"/>
    <col min="11" max="11" width="18.5703125" style="66" customWidth="1"/>
    <col min="12" max="16" width="18.5703125" customWidth="1"/>
    <col min="17" max="17" width="18.5703125" style="66" customWidth="1"/>
    <col min="18" max="20" width="18.5703125" customWidth="1"/>
    <col min="21" max="22" width="8.7109375" customWidth="1"/>
    <col min="23" max="16384" width="8.7109375" hidden="1"/>
  </cols>
  <sheetData>
    <row r="1" spans="1:23" ht="15.75" x14ac:dyDescent="0.25">
      <c r="A1" s="310" t="s">
        <v>688</v>
      </c>
      <c r="B1" s="310"/>
      <c r="C1" s="311"/>
      <c r="D1" s="311"/>
      <c r="E1" s="311"/>
      <c r="F1" s="311"/>
      <c r="G1" s="311"/>
      <c r="H1" s="311"/>
      <c r="I1" s="311"/>
      <c r="J1" s="312"/>
      <c r="K1" s="312"/>
      <c r="L1" s="311"/>
      <c r="M1" s="311"/>
      <c r="N1" s="311"/>
      <c r="O1" s="311"/>
      <c r="P1" s="311"/>
      <c r="Q1" s="311"/>
      <c r="R1" s="311"/>
      <c r="S1" s="311"/>
      <c r="T1" s="311"/>
      <c r="U1" s="78"/>
      <c r="V1" s="78"/>
      <c r="W1" s="78"/>
    </row>
    <row r="2" spans="1:23" ht="16.5" thickBot="1" x14ac:dyDescent="0.3">
      <c r="A2" s="313" t="s">
        <v>393</v>
      </c>
      <c r="B2" s="314"/>
      <c r="C2" s="315"/>
      <c r="D2" s="316"/>
      <c r="E2" s="316"/>
      <c r="F2" s="316"/>
      <c r="G2" s="315"/>
      <c r="H2" s="315"/>
      <c r="I2" s="315"/>
      <c r="J2" s="315"/>
      <c r="K2" s="315"/>
      <c r="L2" s="315"/>
      <c r="M2" s="317"/>
      <c r="N2" s="317"/>
      <c r="O2" s="317"/>
      <c r="P2" s="317"/>
      <c r="Q2" s="317"/>
      <c r="R2" s="317"/>
      <c r="S2" s="317"/>
      <c r="T2" s="317"/>
      <c r="U2" s="78"/>
      <c r="V2" s="78"/>
      <c r="W2" s="78"/>
    </row>
    <row r="3" spans="1:23" ht="78.75" x14ac:dyDescent="0.25">
      <c r="A3" s="318" t="s">
        <v>269</v>
      </c>
      <c r="B3" s="319" t="s">
        <v>268</v>
      </c>
      <c r="C3" s="320" t="s">
        <v>533</v>
      </c>
      <c r="D3" s="320" t="s">
        <v>535</v>
      </c>
      <c r="E3" s="320" t="s">
        <v>544</v>
      </c>
      <c r="F3" s="320" t="s">
        <v>542</v>
      </c>
      <c r="G3" s="320" t="s">
        <v>537</v>
      </c>
      <c r="H3" s="322" t="s">
        <v>539</v>
      </c>
      <c r="I3" s="323" t="s">
        <v>598</v>
      </c>
      <c r="J3" s="324" t="s">
        <v>599</v>
      </c>
      <c r="K3" s="324" t="s">
        <v>600</v>
      </c>
      <c r="L3" s="324" t="s">
        <v>601</v>
      </c>
      <c r="M3" s="324" t="s">
        <v>602</v>
      </c>
      <c r="N3" s="381" t="s">
        <v>597</v>
      </c>
      <c r="O3" s="326" t="s">
        <v>534</v>
      </c>
      <c r="P3" s="320" t="s">
        <v>536</v>
      </c>
      <c r="Q3" s="320" t="s">
        <v>543</v>
      </c>
      <c r="R3" s="320" t="s">
        <v>541</v>
      </c>
      <c r="S3" s="320" t="s">
        <v>538</v>
      </c>
      <c r="T3" s="322" t="s">
        <v>540</v>
      </c>
      <c r="U3" s="78"/>
      <c r="V3" s="78"/>
      <c r="W3" s="78"/>
    </row>
    <row r="4" spans="1:23" ht="15.75" x14ac:dyDescent="0.25">
      <c r="A4" s="345" t="s">
        <v>465</v>
      </c>
      <c r="B4" s="346" t="s">
        <v>389</v>
      </c>
      <c r="C4" s="327">
        <v>-47.199999999999989</v>
      </c>
      <c r="D4" s="327">
        <v>66.999999999999986</v>
      </c>
      <c r="E4" s="327">
        <v>128.00000000000003</v>
      </c>
      <c r="F4" s="327">
        <v>83.8</v>
      </c>
      <c r="G4" s="328">
        <v>60.199999999999989</v>
      </c>
      <c r="H4" s="329">
        <v>291.8</v>
      </c>
      <c r="I4" s="330">
        <v>2424.6000000000004</v>
      </c>
      <c r="J4" s="327">
        <v>2975.2</v>
      </c>
      <c r="K4" s="327">
        <v>2307.4</v>
      </c>
      <c r="L4" s="327">
        <v>2102.4</v>
      </c>
      <c r="M4" s="328">
        <v>1773.6000000000004</v>
      </c>
      <c r="N4" s="329">
        <v>11583.2</v>
      </c>
      <c r="O4" s="331">
        <f t="shared" ref="O4:O14" si="0">C4/I4</f>
        <v>-1.9467128598531711E-2</v>
      </c>
      <c r="P4" s="332">
        <f t="shared" ref="P4:P14" si="1">D4/J4</f>
        <v>2.2519494487765523E-2</v>
      </c>
      <c r="Q4" s="332">
        <f t="shared" ref="Q4:Q14" si="2">E4/K4</f>
        <v>5.5473693334489045E-2</v>
      </c>
      <c r="R4" s="332">
        <f t="shared" ref="R4:R14" si="3">F4/L4</f>
        <v>3.985920852359208E-2</v>
      </c>
      <c r="S4" s="333">
        <f t="shared" ref="S4:S14" si="4">G4/M4</f>
        <v>3.39422643211547E-2</v>
      </c>
      <c r="T4" s="334">
        <f t="shared" ref="T4:T14" si="5">H4/N4</f>
        <v>2.519165688238138E-2</v>
      </c>
      <c r="U4" s="78"/>
      <c r="V4" s="78"/>
      <c r="W4" s="78"/>
    </row>
    <row r="5" spans="1:23" x14ac:dyDescent="0.25">
      <c r="A5" s="335" t="s">
        <v>271</v>
      </c>
      <c r="B5" s="336" t="s">
        <v>292</v>
      </c>
      <c r="C5" s="349">
        <v>-28.6</v>
      </c>
      <c r="D5" s="349">
        <v>-27.6</v>
      </c>
      <c r="E5" s="349">
        <v>41</v>
      </c>
      <c r="F5" s="349">
        <v>-28</v>
      </c>
      <c r="G5" s="350">
        <v>12.000000000000004</v>
      </c>
      <c r="H5" s="351">
        <v>-31.2</v>
      </c>
      <c r="I5" s="352">
        <v>649.6</v>
      </c>
      <c r="J5" s="349">
        <v>651.79999999999995</v>
      </c>
      <c r="K5" s="349">
        <v>475.4</v>
      </c>
      <c r="L5" s="349">
        <v>470.6</v>
      </c>
      <c r="M5" s="350">
        <v>429.40000000000009</v>
      </c>
      <c r="N5" s="351">
        <v>2676.8</v>
      </c>
      <c r="O5" s="353">
        <f t="shared" si="0"/>
        <v>-4.4027093596059115E-2</v>
      </c>
      <c r="P5" s="354">
        <f t="shared" si="1"/>
        <v>-4.2344277385701137E-2</v>
      </c>
      <c r="Q5" s="354">
        <f t="shared" si="2"/>
        <v>8.6243163651661764E-2</v>
      </c>
      <c r="R5" s="354">
        <f t="shared" si="3"/>
        <v>-5.9498512537186569E-2</v>
      </c>
      <c r="S5" s="355">
        <f t="shared" si="4"/>
        <v>2.7945971122496509E-2</v>
      </c>
      <c r="T5" s="356">
        <f t="shared" si="5"/>
        <v>-1.1655708308427973E-2</v>
      </c>
      <c r="U5" s="78"/>
      <c r="V5" s="78"/>
      <c r="W5" s="78"/>
    </row>
    <row r="6" spans="1:23" ht="15.75" x14ac:dyDescent="0.25">
      <c r="A6" s="345" t="s">
        <v>502</v>
      </c>
      <c r="B6" s="346" t="s">
        <v>470</v>
      </c>
      <c r="C6" s="327">
        <v>-67.799999999999983</v>
      </c>
      <c r="D6" s="327">
        <v>129.39999999999998</v>
      </c>
      <c r="E6" s="327">
        <v>0.40000000000000369</v>
      </c>
      <c r="F6" s="327">
        <v>72.8</v>
      </c>
      <c r="G6" s="328">
        <v>75.799999999999955</v>
      </c>
      <c r="H6" s="329">
        <v>210.59999999999997</v>
      </c>
      <c r="I6" s="330">
        <v>1306</v>
      </c>
      <c r="J6" s="327">
        <v>1505</v>
      </c>
      <c r="K6" s="327">
        <v>1421.6</v>
      </c>
      <c r="L6" s="327">
        <v>1139</v>
      </c>
      <c r="M6" s="328">
        <v>938.39999999999782</v>
      </c>
      <c r="N6" s="329">
        <v>6309.9999999999982</v>
      </c>
      <c r="O6" s="331">
        <f t="shared" si="0"/>
        <v>-5.1914241960183752E-2</v>
      </c>
      <c r="P6" s="332">
        <f t="shared" si="1"/>
        <v>8.5980066445182704E-2</v>
      </c>
      <c r="Q6" s="332">
        <f t="shared" si="2"/>
        <v>2.8137310073157268E-4</v>
      </c>
      <c r="R6" s="332">
        <f t="shared" si="3"/>
        <v>6.3915715539947321E-2</v>
      </c>
      <c r="S6" s="333">
        <f t="shared" si="4"/>
        <v>8.0775788576300231E-2</v>
      </c>
      <c r="T6" s="334">
        <f t="shared" si="5"/>
        <v>3.337559429477021E-2</v>
      </c>
      <c r="U6" s="78"/>
      <c r="V6" s="78"/>
      <c r="W6" s="78"/>
    </row>
    <row r="7" spans="1:23" x14ac:dyDescent="0.25">
      <c r="A7" s="335" t="s">
        <v>285</v>
      </c>
      <c r="B7" s="336" t="s">
        <v>298</v>
      </c>
      <c r="C7" s="349">
        <v>-117.6</v>
      </c>
      <c r="D7" s="349">
        <v>77.8</v>
      </c>
      <c r="E7" s="349">
        <v>-23.6</v>
      </c>
      <c r="F7" s="349">
        <v>42.4</v>
      </c>
      <c r="G7" s="350">
        <v>41.4</v>
      </c>
      <c r="H7" s="351">
        <v>20.399999999999999</v>
      </c>
      <c r="I7" s="352">
        <v>1024.8</v>
      </c>
      <c r="J7" s="349">
        <v>1143.5999999999999</v>
      </c>
      <c r="K7" s="349">
        <v>1131.8</v>
      </c>
      <c r="L7" s="349">
        <v>877.4</v>
      </c>
      <c r="M7" s="350">
        <v>703.80000000000018</v>
      </c>
      <c r="N7" s="351">
        <v>4881.3999999999996</v>
      </c>
      <c r="O7" s="353">
        <f t="shared" si="0"/>
        <v>-0.11475409836065574</v>
      </c>
      <c r="P7" s="354">
        <f t="shared" si="1"/>
        <v>6.8030779993004553E-2</v>
      </c>
      <c r="Q7" s="354">
        <f t="shared" si="2"/>
        <v>-2.0851740590210287E-2</v>
      </c>
      <c r="R7" s="354">
        <f t="shared" si="3"/>
        <v>4.8324595395486662E-2</v>
      </c>
      <c r="S7" s="355">
        <f t="shared" si="4"/>
        <v>5.8823529411764691E-2</v>
      </c>
      <c r="T7" s="356">
        <f t="shared" si="5"/>
        <v>4.1791289384193056E-3</v>
      </c>
      <c r="U7" s="78"/>
      <c r="V7" s="78"/>
      <c r="W7" s="78"/>
    </row>
    <row r="8" spans="1:23" ht="15.75" x14ac:dyDescent="0.25">
      <c r="A8" s="345" t="s">
        <v>468</v>
      </c>
      <c r="B8" s="346" t="s">
        <v>469</v>
      </c>
      <c r="C8" s="327">
        <v>-8.6000000000000103</v>
      </c>
      <c r="D8" s="327">
        <v>30.4</v>
      </c>
      <c r="E8" s="327">
        <v>50.79999999999999</v>
      </c>
      <c r="F8" s="327">
        <v>-65.2</v>
      </c>
      <c r="G8" s="328">
        <v>61.2</v>
      </c>
      <c r="H8" s="329">
        <v>68.59999999999998</v>
      </c>
      <c r="I8" s="330">
        <v>1865.4000000000005</v>
      </c>
      <c r="J8" s="327">
        <v>2541.2000000000003</v>
      </c>
      <c r="K8" s="327">
        <v>1890.8000000000002</v>
      </c>
      <c r="L8" s="327">
        <v>1736.6</v>
      </c>
      <c r="M8" s="328">
        <v>1420.1999999999989</v>
      </c>
      <c r="N8" s="329">
        <v>9454.1999999999989</v>
      </c>
      <c r="O8" s="331">
        <f t="shared" si="0"/>
        <v>-4.6102712554948041E-3</v>
      </c>
      <c r="P8" s="332">
        <f t="shared" si="1"/>
        <v>1.1962852195813001E-2</v>
      </c>
      <c r="Q8" s="332">
        <f t="shared" si="2"/>
        <v>2.686693463084408E-2</v>
      </c>
      <c r="R8" s="332">
        <f t="shared" si="3"/>
        <v>-3.7544627432914895E-2</v>
      </c>
      <c r="S8" s="333">
        <f t="shared" si="4"/>
        <v>4.3092522179974689E-2</v>
      </c>
      <c r="T8" s="334">
        <f t="shared" si="5"/>
        <v>7.256034355101435E-3</v>
      </c>
      <c r="U8" s="78"/>
      <c r="V8" s="78"/>
      <c r="W8" s="78"/>
    </row>
    <row r="9" spans="1:23" x14ac:dyDescent="0.25">
      <c r="A9" s="347" t="s">
        <v>275</v>
      </c>
      <c r="B9" s="348" t="s">
        <v>299</v>
      </c>
      <c r="C9" s="349">
        <v>-6.2</v>
      </c>
      <c r="D9" s="349">
        <v>-13</v>
      </c>
      <c r="E9" s="349">
        <v>-12.4</v>
      </c>
      <c r="F9" s="349">
        <v>-100.4</v>
      </c>
      <c r="G9" s="350">
        <v>21.200000000000003</v>
      </c>
      <c r="H9" s="351">
        <v>-110.8</v>
      </c>
      <c r="I9" s="352">
        <v>817</v>
      </c>
      <c r="J9" s="349">
        <v>1081.5999999999999</v>
      </c>
      <c r="K9" s="349">
        <v>815.2</v>
      </c>
      <c r="L9" s="349">
        <v>820.6</v>
      </c>
      <c r="M9" s="350">
        <v>621.99999999999955</v>
      </c>
      <c r="N9" s="351">
        <v>4156.3999999999996</v>
      </c>
      <c r="O9" s="353">
        <f t="shared" si="0"/>
        <v>-7.5887392900856792E-3</v>
      </c>
      <c r="P9" s="354">
        <f t="shared" si="1"/>
        <v>-1.201923076923077E-2</v>
      </c>
      <c r="Q9" s="354">
        <f t="shared" si="2"/>
        <v>-1.5210991167811579E-2</v>
      </c>
      <c r="R9" s="354">
        <f t="shared" si="3"/>
        <v>-0.12234950036558616</v>
      </c>
      <c r="S9" s="355">
        <f t="shared" si="4"/>
        <v>3.4083601286173666E-2</v>
      </c>
      <c r="T9" s="356">
        <f t="shared" si="5"/>
        <v>-2.6657684534693485E-2</v>
      </c>
      <c r="U9" s="78"/>
      <c r="V9" s="78"/>
      <c r="W9" s="78"/>
    </row>
    <row r="10" spans="1:23" x14ac:dyDescent="0.25">
      <c r="A10" s="335" t="s">
        <v>276</v>
      </c>
      <c r="B10" s="336" t="s">
        <v>300</v>
      </c>
      <c r="C10" s="349">
        <v>-62.2</v>
      </c>
      <c r="D10" s="349">
        <v>-40.4</v>
      </c>
      <c r="E10" s="349">
        <v>-54</v>
      </c>
      <c r="F10" s="349">
        <v>-31.6</v>
      </c>
      <c r="G10" s="350">
        <v>-33</v>
      </c>
      <c r="H10" s="351">
        <v>-221.2</v>
      </c>
      <c r="I10" s="352">
        <v>440.2</v>
      </c>
      <c r="J10" s="349">
        <v>675.8</v>
      </c>
      <c r="K10" s="349">
        <v>487.4</v>
      </c>
      <c r="L10" s="349">
        <v>383.2</v>
      </c>
      <c r="M10" s="350">
        <v>359.99999999999977</v>
      </c>
      <c r="N10" s="351">
        <v>2346.6</v>
      </c>
      <c r="O10" s="353">
        <f t="shared" si="0"/>
        <v>-0.14129940935938212</v>
      </c>
      <c r="P10" s="354">
        <f t="shared" si="1"/>
        <v>-5.9781000295945547E-2</v>
      </c>
      <c r="Q10" s="354">
        <f t="shared" si="2"/>
        <v>-0.1107919573245794</v>
      </c>
      <c r="R10" s="354">
        <f t="shared" si="3"/>
        <v>-8.2463465553235915E-2</v>
      </c>
      <c r="S10" s="355">
        <f t="shared" si="4"/>
        <v>-9.166666666666673E-2</v>
      </c>
      <c r="T10" s="356">
        <f t="shared" si="5"/>
        <v>-9.4264041592090689E-2</v>
      </c>
      <c r="U10" s="78"/>
      <c r="V10" s="78"/>
      <c r="W10" s="78"/>
    </row>
    <row r="11" spans="1:23" ht="15.75" x14ac:dyDescent="0.25">
      <c r="A11" s="345" t="s">
        <v>471</v>
      </c>
      <c r="B11" s="346" t="s">
        <v>472</v>
      </c>
      <c r="C11" s="327">
        <v>-177.19999999999996</v>
      </c>
      <c r="D11" s="327">
        <v>-138.80000000000001</v>
      </c>
      <c r="E11" s="327">
        <v>-168.40000000000003</v>
      </c>
      <c r="F11" s="327">
        <v>-142.20000000000002</v>
      </c>
      <c r="G11" s="328">
        <v>-168.99999999999977</v>
      </c>
      <c r="H11" s="329">
        <v>-795.5999999999998</v>
      </c>
      <c r="I11" s="330">
        <v>1064.2</v>
      </c>
      <c r="J11" s="327">
        <v>1340.4</v>
      </c>
      <c r="K11" s="327">
        <v>957.4</v>
      </c>
      <c r="L11" s="327">
        <v>789.6</v>
      </c>
      <c r="M11" s="328">
        <v>844.19999999999891</v>
      </c>
      <c r="N11" s="329">
        <v>4995.7999999999993</v>
      </c>
      <c r="O11" s="331">
        <f t="shared" si="0"/>
        <v>-0.16651005450103359</v>
      </c>
      <c r="P11" s="332">
        <f t="shared" si="1"/>
        <v>-0.10355117875261116</v>
      </c>
      <c r="Q11" s="332">
        <f t="shared" si="2"/>
        <v>-0.17589304365991229</v>
      </c>
      <c r="R11" s="332">
        <f t="shared" si="3"/>
        <v>-0.18009118541033436</v>
      </c>
      <c r="S11" s="333">
        <f t="shared" si="4"/>
        <v>-0.2001895285477375</v>
      </c>
      <c r="T11" s="334">
        <f t="shared" si="5"/>
        <v>-0.15925377316946232</v>
      </c>
      <c r="U11" s="78"/>
      <c r="V11" s="78"/>
      <c r="W11" s="78"/>
    </row>
    <row r="12" spans="1:23" x14ac:dyDescent="0.25">
      <c r="A12" s="347" t="s">
        <v>277</v>
      </c>
      <c r="B12" s="348" t="s">
        <v>301</v>
      </c>
      <c r="C12" s="349">
        <v>-133.6</v>
      </c>
      <c r="D12" s="349">
        <v>-185.4</v>
      </c>
      <c r="E12" s="349">
        <v>-122</v>
      </c>
      <c r="F12" s="349">
        <v>-104.4</v>
      </c>
      <c r="G12" s="350">
        <v>-109.20000000000005</v>
      </c>
      <c r="H12" s="351">
        <v>-654.6</v>
      </c>
      <c r="I12" s="352">
        <v>343.2</v>
      </c>
      <c r="J12" s="349">
        <v>470.4</v>
      </c>
      <c r="K12" s="349">
        <v>354.6</v>
      </c>
      <c r="L12" s="349">
        <v>270.8</v>
      </c>
      <c r="M12" s="350">
        <v>268.20000000000027</v>
      </c>
      <c r="N12" s="351">
        <v>1707.2</v>
      </c>
      <c r="O12" s="353">
        <f t="shared" si="0"/>
        <v>-0.38927738927738925</v>
      </c>
      <c r="P12" s="354">
        <f t="shared" si="1"/>
        <v>-0.39413265306122452</v>
      </c>
      <c r="Q12" s="354">
        <f t="shared" si="2"/>
        <v>-0.34404963338973488</v>
      </c>
      <c r="R12" s="354">
        <f t="shared" si="3"/>
        <v>-0.38552437223042835</v>
      </c>
      <c r="S12" s="355">
        <f t="shared" si="4"/>
        <v>-0.4071588366890378</v>
      </c>
      <c r="T12" s="356">
        <f t="shared" si="5"/>
        <v>-0.38343486410496719</v>
      </c>
      <c r="U12" s="78"/>
      <c r="V12" s="78"/>
      <c r="W12" s="78"/>
    </row>
    <row r="13" spans="1:23" x14ac:dyDescent="0.25">
      <c r="A13" s="335" t="s">
        <v>278</v>
      </c>
      <c r="B13" s="336" t="s">
        <v>302</v>
      </c>
      <c r="C13" s="349">
        <v>-58.6</v>
      </c>
      <c r="D13" s="349">
        <v>-14.8</v>
      </c>
      <c r="E13" s="349">
        <v>-61.4</v>
      </c>
      <c r="F13" s="349">
        <v>-41.4</v>
      </c>
      <c r="G13" s="350">
        <v>-58.999999999999972</v>
      </c>
      <c r="H13" s="351">
        <v>-235.2</v>
      </c>
      <c r="I13" s="352">
        <v>516.4</v>
      </c>
      <c r="J13" s="349">
        <v>601.79999999999995</v>
      </c>
      <c r="K13" s="349">
        <v>410.6</v>
      </c>
      <c r="L13" s="349">
        <v>353</v>
      </c>
      <c r="M13" s="350">
        <v>430.80000000000018</v>
      </c>
      <c r="N13" s="351">
        <v>2312.6</v>
      </c>
      <c r="O13" s="353">
        <f t="shared" si="0"/>
        <v>-0.11347792408985284</v>
      </c>
      <c r="P13" s="354">
        <f t="shared" si="1"/>
        <v>-2.4592888002658693E-2</v>
      </c>
      <c r="Q13" s="354">
        <f t="shared" si="2"/>
        <v>-0.14953726254262054</v>
      </c>
      <c r="R13" s="354">
        <f t="shared" si="3"/>
        <v>-0.11728045325779037</v>
      </c>
      <c r="S13" s="355">
        <f t="shared" si="4"/>
        <v>-0.13695450324976774</v>
      </c>
      <c r="T13" s="356">
        <f t="shared" si="5"/>
        <v>-0.10170371010983309</v>
      </c>
      <c r="U13" s="78"/>
      <c r="V13" s="78"/>
      <c r="W13" s="78"/>
    </row>
    <row r="14" spans="1:23" ht="15.75" x14ac:dyDescent="0.25">
      <c r="A14" s="345" t="s">
        <v>473</v>
      </c>
      <c r="B14" s="382" t="s">
        <v>424</v>
      </c>
      <c r="C14" s="327">
        <v>23.6</v>
      </c>
      <c r="D14" s="327">
        <v>90.999999999999986</v>
      </c>
      <c r="E14" s="327">
        <v>65.400000000000006</v>
      </c>
      <c r="F14" s="327">
        <v>83</v>
      </c>
      <c r="G14" s="328">
        <v>79.200000000000045</v>
      </c>
      <c r="H14" s="329">
        <v>342.20000000000005</v>
      </c>
      <c r="I14" s="330">
        <v>512.20000000000005</v>
      </c>
      <c r="J14" s="327">
        <v>523.20000000000005</v>
      </c>
      <c r="K14" s="327">
        <v>406</v>
      </c>
      <c r="L14" s="327">
        <v>355.6</v>
      </c>
      <c r="M14" s="328">
        <v>335.79999999999973</v>
      </c>
      <c r="N14" s="329">
        <v>2132.7999999999997</v>
      </c>
      <c r="O14" s="331">
        <f t="shared" si="0"/>
        <v>4.6075751659508002E-2</v>
      </c>
      <c r="P14" s="332">
        <f t="shared" si="1"/>
        <v>0.17392966360856266</v>
      </c>
      <c r="Q14" s="332">
        <f t="shared" si="2"/>
        <v>0.16108374384236454</v>
      </c>
      <c r="R14" s="332">
        <f t="shared" si="3"/>
        <v>0.23340832395950506</v>
      </c>
      <c r="S14" s="333">
        <f t="shared" si="4"/>
        <v>0.23585467540202534</v>
      </c>
      <c r="T14" s="334">
        <f t="shared" si="5"/>
        <v>0.16044636159039763</v>
      </c>
      <c r="U14" s="78"/>
      <c r="V14" s="78"/>
      <c r="W14" s="78"/>
    </row>
    <row r="15" spans="1:23" x14ac:dyDescent="0.25">
      <c r="A15" s="357" t="s">
        <v>286</v>
      </c>
      <c r="B15" s="358" t="s">
        <v>288</v>
      </c>
      <c r="C15" s="359">
        <v>646.4</v>
      </c>
      <c r="D15" s="359">
        <v>914.4</v>
      </c>
      <c r="E15" s="359">
        <v>577.6</v>
      </c>
      <c r="F15" s="359">
        <v>659.8</v>
      </c>
      <c r="G15" s="360">
        <v>463.40000000000009</v>
      </c>
      <c r="H15" s="361">
        <v>3261.6</v>
      </c>
      <c r="I15" s="362">
        <v>170.6</v>
      </c>
      <c r="J15" s="359">
        <v>221.8</v>
      </c>
      <c r="K15" s="359">
        <v>134.80000000000001</v>
      </c>
      <c r="L15" s="359">
        <v>148.19999999999999</v>
      </c>
      <c r="M15" s="360">
        <v>91.799999999999955</v>
      </c>
      <c r="N15" s="361">
        <v>767.2</v>
      </c>
      <c r="O15" s="363" t="s">
        <v>355</v>
      </c>
      <c r="P15" s="364" t="s">
        <v>355</v>
      </c>
      <c r="Q15" s="364" t="s">
        <v>355</v>
      </c>
      <c r="R15" s="364" t="s">
        <v>355</v>
      </c>
      <c r="S15" s="365" t="s">
        <v>355</v>
      </c>
      <c r="T15" s="366" t="s">
        <v>355</v>
      </c>
      <c r="U15" s="78"/>
      <c r="V15" s="78"/>
      <c r="W15" s="78"/>
    </row>
    <row r="16" spans="1:23" ht="15.75" x14ac:dyDescent="0.25">
      <c r="A16" s="367" t="s">
        <v>481</v>
      </c>
      <c r="B16" s="310" t="s">
        <v>480</v>
      </c>
      <c r="C16" s="327">
        <v>-64.800000000000011</v>
      </c>
      <c r="D16" s="327">
        <v>-14.000000000000004</v>
      </c>
      <c r="E16" s="327">
        <v>-36.4</v>
      </c>
      <c r="F16" s="327">
        <v>7.1999999999999993</v>
      </c>
      <c r="G16" s="328">
        <v>-9.2000000000000028</v>
      </c>
      <c r="H16" s="329">
        <v>-117.20000000000002</v>
      </c>
      <c r="I16" s="330">
        <v>609.20000000000005</v>
      </c>
      <c r="J16" s="327">
        <v>541.6</v>
      </c>
      <c r="K16" s="327">
        <v>424.79999999999995</v>
      </c>
      <c r="L16" s="327">
        <v>382.4</v>
      </c>
      <c r="M16" s="328">
        <v>356.79999999999973</v>
      </c>
      <c r="N16" s="329">
        <v>2314.7999999999997</v>
      </c>
      <c r="O16" s="331">
        <f t="shared" ref="O16:T16" si="6">C16/I16</f>
        <v>-0.10636900853578464</v>
      </c>
      <c r="P16" s="332">
        <f t="shared" si="6"/>
        <v>-2.5849335302806503E-2</v>
      </c>
      <c r="Q16" s="332">
        <f t="shared" si="6"/>
        <v>-8.5687382297551795E-2</v>
      </c>
      <c r="R16" s="332">
        <f t="shared" si="6"/>
        <v>1.8828451882845189E-2</v>
      </c>
      <c r="S16" s="383">
        <f t="shared" si="6"/>
        <v>-2.5784753363228729E-2</v>
      </c>
      <c r="T16" s="334">
        <f t="shared" si="6"/>
        <v>-5.0630724036633851E-2</v>
      </c>
      <c r="U16" s="78"/>
      <c r="V16" s="78"/>
      <c r="W16" s="78"/>
    </row>
    <row r="17" spans="1:23" x14ac:dyDescent="0.25">
      <c r="A17" s="357" t="s">
        <v>266</v>
      </c>
      <c r="B17" s="358" t="s">
        <v>267</v>
      </c>
      <c r="C17" s="359">
        <v>34</v>
      </c>
      <c r="D17" s="359">
        <v>30</v>
      </c>
      <c r="E17" s="359">
        <v>28</v>
      </c>
      <c r="F17" s="359">
        <v>28</v>
      </c>
      <c r="G17" s="360">
        <v>18</v>
      </c>
      <c r="H17" s="361">
        <v>138</v>
      </c>
      <c r="I17" s="362">
        <v>2</v>
      </c>
      <c r="J17" s="359">
        <v>1.6</v>
      </c>
      <c r="K17" s="359">
        <v>0.8</v>
      </c>
      <c r="L17" s="359">
        <v>1.4</v>
      </c>
      <c r="M17" s="360">
        <v>1.3999999999999995</v>
      </c>
      <c r="N17" s="361">
        <v>7.2</v>
      </c>
      <c r="O17" s="363" t="s">
        <v>355</v>
      </c>
      <c r="P17" s="364" t="s">
        <v>355</v>
      </c>
      <c r="Q17" s="364" t="s">
        <v>355</v>
      </c>
      <c r="R17" s="364" t="s">
        <v>355</v>
      </c>
      <c r="S17" s="365" t="s">
        <v>355</v>
      </c>
      <c r="T17" s="366" t="s">
        <v>355</v>
      </c>
      <c r="U17" s="78"/>
      <c r="V17" s="78"/>
      <c r="W17" s="78"/>
    </row>
    <row r="18" spans="1:23" ht="16.5" thickBot="1" x14ac:dyDescent="0.3">
      <c r="A18" s="369" t="s">
        <v>266</v>
      </c>
      <c r="B18" s="370" t="s">
        <v>464</v>
      </c>
      <c r="C18" s="371">
        <v>379.39999999999992</v>
      </c>
      <c r="D18" s="371">
        <v>1134.6000000000001</v>
      </c>
      <c r="E18" s="371">
        <v>739.40000000000009</v>
      </c>
      <c r="F18" s="371">
        <v>767.59999999999991</v>
      </c>
      <c r="G18" s="372">
        <v>639.59999999999991</v>
      </c>
      <c r="H18" s="373">
        <v>3660.6</v>
      </c>
      <c r="I18" s="374">
        <v>8688.3999999999942</v>
      </c>
      <c r="J18" s="371">
        <v>10574.999999999998</v>
      </c>
      <c r="K18" s="371">
        <v>8229.4</v>
      </c>
      <c r="L18" s="371">
        <v>7267.2000000000025</v>
      </c>
      <c r="M18" s="372">
        <v>6299.2000000000044</v>
      </c>
      <c r="N18" s="373">
        <v>41059.200000000004</v>
      </c>
      <c r="O18" s="375">
        <f t="shared" ref="O18:T18" si="7">C18/I18</f>
        <v>4.3667418627135052E-2</v>
      </c>
      <c r="P18" s="376">
        <f t="shared" si="7"/>
        <v>0.107290780141844</v>
      </c>
      <c r="Q18" s="376">
        <f t="shared" si="7"/>
        <v>8.984859163487012E-2</v>
      </c>
      <c r="R18" s="376">
        <f t="shared" si="7"/>
        <v>0.10562527520915892</v>
      </c>
      <c r="S18" s="377">
        <f t="shared" si="7"/>
        <v>0.10153670307340606</v>
      </c>
      <c r="T18" s="378">
        <f t="shared" si="7"/>
        <v>8.9154196866962812E-2</v>
      </c>
      <c r="U18" s="78"/>
      <c r="V18" s="78"/>
      <c r="W18" s="78"/>
    </row>
    <row r="19" spans="1:23" ht="15.75" x14ac:dyDescent="0.25">
      <c r="A19" s="379" t="s">
        <v>16</v>
      </c>
      <c r="B19" s="311"/>
      <c r="C19" s="315"/>
      <c r="D19" s="315"/>
      <c r="E19" s="315"/>
      <c r="F19" s="315"/>
      <c r="G19" s="315"/>
      <c r="H19" s="315"/>
      <c r="I19" s="315"/>
      <c r="J19" s="315"/>
      <c r="K19" s="315"/>
      <c r="L19" s="315"/>
      <c r="M19" s="317"/>
      <c r="N19" s="317"/>
      <c r="O19" s="317"/>
      <c r="P19" s="317"/>
      <c r="Q19" s="317"/>
      <c r="R19" s="317"/>
      <c r="S19" s="317"/>
      <c r="T19" s="317"/>
      <c r="U19" s="78"/>
      <c r="V19" s="78"/>
      <c r="W19" s="78"/>
    </row>
    <row r="20" spans="1:23" ht="15.75" x14ac:dyDescent="0.25">
      <c r="A20" s="380" t="s">
        <v>0</v>
      </c>
      <c r="B20" s="311"/>
      <c r="C20" s="315"/>
      <c r="D20" s="315"/>
      <c r="E20" s="315"/>
      <c r="F20" s="315"/>
      <c r="G20" s="315"/>
      <c r="H20" s="315"/>
      <c r="I20" s="317"/>
      <c r="J20" s="317"/>
      <c r="K20" s="317"/>
      <c r="L20" s="317"/>
      <c r="M20" s="317"/>
      <c r="N20" s="317"/>
      <c r="O20" s="317"/>
      <c r="P20" s="317"/>
      <c r="Q20" s="317"/>
      <c r="R20" s="317"/>
      <c r="S20" s="317"/>
      <c r="T20" s="317"/>
      <c r="U20" s="78"/>
      <c r="V20" s="78"/>
      <c r="W20" s="78"/>
    </row>
    <row r="21" spans="1:23" x14ac:dyDescent="0.25">
      <c r="A21" s="78"/>
      <c r="B21" s="78"/>
      <c r="C21" s="78"/>
      <c r="D21" s="78"/>
      <c r="E21" s="78"/>
      <c r="F21" s="78"/>
      <c r="G21" s="78"/>
      <c r="H21" s="78"/>
      <c r="I21" s="78"/>
      <c r="J21" s="78"/>
      <c r="K21" s="78"/>
      <c r="L21" s="78"/>
      <c r="M21" s="78"/>
      <c r="N21" s="78"/>
      <c r="O21" s="78"/>
      <c r="P21" s="78"/>
      <c r="Q21" s="78"/>
      <c r="R21" s="78"/>
      <c r="S21" s="78"/>
      <c r="T21" s="78"/>
      <c r="U21" s="78"/>
      <c r="V21" s="78"/>
      <c r="W21" s="78"/>
    </row>
    <row r="22" spans="1:23" x14ac:dyDescent="0.25">
      <c r="A22" s="78"/>
      <c r="B22" s="78"/>
      <c r="C22" s="78"/>
      <c r="D22" s="78"/>
      <c r="E22" s="78"/>
      <c r="F22" s="78"/>
      <c r="G22" s="78"/>
      <c r="H22" s="78"/>
      <c r="I22" s="78"/>
      <c r="J22" s="78"/>
      <c r="K22" s="78"/>
      <c r="L22" s="78"/>
      <c r="M22" s="78"/>
      <c r="N22" s="78"/>
      <c r="O22" s="78"/>
      <c r="P22" s="78"/>
      <c r="Q22" s="78"/>
      <c r="R22" s="78"/>
      <c r="S22" s="78"/>
      <c r="T22" s="78"/>
      <c r="U22" s="78"/>
      <c r="V22" s="78"/>
      <c r="W22" s="78"/>
    </row>
    <row r="23" spans="1:23" hidden="1" x14ac:dyDescent="0.25">
      <c r="A23" s="78"/>
      <c r="B23" s="78"/>
      <c r="C23" s="78"/>
      <c r="D23" s="78"/>
      <c r="E23" s="78"/>
      <c r="F23" s="78"/>
      <c r="G23" s="78"/>
      <c r="H23" s="52"/>
      <c r="I23" s="78"/>
      <c r="J23" s="78"/>
      <c r="K23" s="78"/>
      <c r="L23" s="78"/>
      <c r="M23" s="78"/>
      <c r="N23" s="78"/>
      <c r="O23" s="78"/>
      <c r="P23" s="78"/>
      <c r="Q23" s="78"/>
      <c r="R23" s="78"/>
      <c r="S23" s="78"/>
      <c r="T23" s="78"/>
      <c r="U23" s="78"/>
      <c r="V23" s="78"/>
      <c r="W23" s="78"/>
    </row>
    <row r="24" spans="1:23" hidden="1" x14ac:dyDescent="0.25">
      <c r="A24" s="78"/>
      <c r="B24" s="78"/>
      <c r="C24" s="78"/>
      <c r="D24" s="78"/>
      <c r="E24" s="78"/>
      <c r="F24" s="78"/>
      <c r="G24" s="78"/>
      <c r="H24" s="52"/>
      <c r="I24" s="78"/>
      <c r="J24" s="78"/>
      <c r="K24" s="78"/>
      <c r="L24" s="78"/>
      <c r="M24" s="78"/>
      <c r="N24" s="78"/>
      <c r="O24" s="78"/>
      <c r="P24" s="78"/>
      <c r="Q24" s="78"/>
      <c r="R24" s="78"/>
      <c r="S24" s="78"/>
      <c r="T24" s="78"/>
      <c r="U24" s="78"/>
      <c r="V24" s="78"/>
      <c r="W24" s="78"/>
    </row>
  </sheetData>
  <hyperlinks>
    <hyperlink ref="A20" location="Contents!A1" display="Back to contents" xr:uid="{7BA80F16-2612-49D5-A76F-BE48A3BAD413}"/>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B06EF-D6B6-4EB9-874E-F9D214CDEF0A}">
  <sheetPr>
    <tabColor rgb="FF8DB4E2"/>
  </sheetPr>
  <dimension ref="A1:AC28"/>
  <sheetViews>
    <sheetView zoomScaleNormal="100" workbookViewId="0">
      <pane xSplit="2" ySplit="3" topLeftCell="C4" activePane="bottomRight" state="frozen"/>
      <selection pane="topRight"/>
      <selection pane="bottomLeft"/>
      <selection pane="bottomRight"/>
    </sheetView>
  </sheetViews>
  <sheetFormatPr defaultColWidth="0" defaultRowHeight="15" zeroHeight="1" x14ac:dyDescent="0.25"/>
  <cols>
    <col min="1" max="1" width="13.85546875" style="66" customWidth="1"/>
    <col min="2" max="2" width="74.85546875" style="66" bestFit="1" customWidth="1"/>
    <col min="3" max="20" width="18.140625" style="66" customWidth="1"/>
    <col min="21" max="22" width="8.7109375" style="66" customWidth="1"/>
    <col min="23" max="29" width="0" style="66" hidden="1" customWidth="1"/>
    <col min="30" max="16384" width="8.7109375" style="66" hidden="1"/>
  </cols>
  <sheetData>
    <row r="1" spans="1:23" ht="15.75" x14ac:dyDescent="0.25">
      <c r="A1" s="310" t="s">
        <v>687</v>
      </c>
      <c r="B1" s="310"/>
      <c r="C1" s="311"/>
      <c r="D1" s="311"/>
      <c r="E1" s="311"/>
      <c r="F1" s="311"/>
      <c r="G1" s="311"/>
      <c r="H1" s="311"/>
      <c r="I1" s="311"/>
      <c r="J1" s="312"/>
      <c r="K1" s="312"/>
      <c r="L1" s="311"/>
      <c r="M1" s="311"/>
      <c r="N1" s="311"/>
      <c r="O1" s="311"/>
      <c r="P1" s="311"/>
      <c r="Q1" s="311"/>
      <c r="R1" s="311"/>
      <c r="S1" s="311"/>
      <c r="T1" s="311"/>
      <c r="U1" s="78"/>
      <c r="V1" s="78"/>
      <c r="W1" s="78"/>
    </row>
    <row r="2" spans="1:23" ht="16.5" thickBot="1" x14ac:dyDescent="0.3">
      <c r="A2" s="313" t="s">
        <v>393</v>
      </c>
      <c r="B2" s="314"/>
      <c r="C2" s="315"/>
      <c r="D2" s="316"/>
      <c r="E2" s="316"/>
      <c r="F2" s="316"/>
      <c r="G2" s="315"/>
      <c r="H2" s="315"/>
      <c r="I2" s="315"/>
      <c r="J2" s="315"/>
      <c r="K2" s="315"/>
      <c r="L2" s="315"/>
      <c r="M2" s="317"/>
      <c r="N2" s="317"/>
      <c r="O2" s="317"/>
      <c r="P2" s="317"/>
      <c r="Q2" s="317"/>
      <c r="R2" s="317"/>
      <c r="S2" s="317"/>
      <c r="T2" s="317"/>
      <c r="U2" s="78"/>
      <c r="V2" s="78"/>
      <c r="W2" s="78"/>
    </row>
    <row r="3" spans="1:23" ht="63" x14ac:dyDescent="0.25">
      <c r="A3" s="318" t="s">
        <v>269</v>
      </c>
      <c r="B3" s="319" t="s">
        <v>268</v>
      </c>
      <c r="C3" s="320" t="s">
        <v>554</v>
      </c>
      <c r="D3" s="320" t="s">
        <v>558</v>
      </c>
      <c r="E3" s="320" t="s">
        <v>560</v>
      </c>
      <c r="F3" s="320" t="s">
        <v>562</v>
      </c>
      <c r="G3" s="320" t="s">
        <v>556</v>
      </c>
      <c r="H3" s="322" t="s">
        <v>539</v>
      </c>
      <c r="I3" s="323" t="s">
        <v>689</v>
      </c>
      <c r="J3" s="324" t="s">
        <v>690</v>
      </c>
      <c r="K3" s="324" t="s">
        <v>594</v>
      </c>
      <c r="L3" s="324" t="s">
        <v>595</v>
      </c>
      <c r="M3" s="324" t="s">
        <v>596</v>
      </c>
      <c r="N3" s="381" t="s">
        <v>597</v>
      </c>
      <c r="O3" s="326" t="s">
        <v>555</v>
      </c>
      <c r="P3" s="320" t="s">
        <v>559</v>
      </c>
      <c r="Q3" s="320" t="s">
        <v>561</v>
      </c>
      <c r="R3" s="320" t="s">
        <v>563</v>
      </c>
      <c r="S3" s="320" t="s">
        <v>557</v>
      </c>
      <c r="T3" s="322" t="s">
        <v>540</v>
      </c>
      <c r="U3" s="78"/>
      <c r="V3" s="78"/>
      <c r="W3" s="78"/>
    </row>
    <row r="4" spans="1:23" ht="15.75" x14ac:dyDescent="0.25">
      <c r="A4" s="345" t="s">
        <v>465</v>
      </c>
      <c r="B4" s="346" t="s">
        <v>389</v>
      </c>
      <c r="C4" s="327">
        <v>31.599999999999987</v>
      </c>
      <c r="D4" s="327">
        <v>86.800000000000011</v>
      </c>
      <c r="E4" s="327">
        <v>69.399999999999977</v>
      </c>
      <c r="F4" s="327">
        <v>75.199999999999974</v>
      </c>
      <c r="G4" s="328">
        <v>28.800000000000068</v>
      </c>
      <c r="H4" s="329">
        <v>291.8</v>
      </c>
      <c r="I4" s="330">
        <v>2406.3999999999996</v>
      </c>
      <c r="J4" s="327">
        <v>2415.8000000000002</v>
      </c>
      <c r="K4" s="327">
        <v>2319.2000000000003</v>
      </c>
      <c r="L4" s="327">
        <v>2267.0000000000005</v>
      </c>
      <c r="M4" s="328">
        <v>2174.8000000000011</v>
      </c>
      <c r="N4" s="329">
        <v>11583.2</v>
      </c>
      <c r="O4" s="331">
        <f t="shared" ref="O4:O15" si="0">C4/I4</f>
        <v>1.313164893617021E-2</v>
      </c>
      <c r="P4" s="332">
        <f t="shared" ref="P4:P15" si="1">D4/J4</f>
        <v>3.5930126666114746E-2</v>
      </c>
      <c r="Q4" s="332">
        <f t="shared" ref="Q4:Q15" si="2">E4/K4</f>
        <v>2.9924111762676772E-2</v>
      </c>
      <c r="R4" s="332">
        <f t="shared" ref="R4:R14" si="3">F4/L4</f>
        <v>3.3171592412880438E-2</v>
      </c>
      <c r="S4" s="333">
        <f t="shared" ref="S4:S15" si="4">G4/M4</f>
        <v>1.3242597020415695E-2</v>
      </c>
      <c r="T4" s="334">
        <f t="shared" ref="T4:T15" si="5">H4/N4</f>
        <v>2.519165688238138E-2</v>
      </c>
      <c r="U4" s="78"/>
      <c r="V4" s="78"/>
      <c r="W4" s="78"/>
    </row>
    <row r="5" spans="1:23" x14ac:dyDescent="0.25">
      <c r="A5" s="347" t="s">
        <v>270</v>
      </c>
      <c r="B5" s="348" t="s">
        <v>290</v>
      </c>
      <c r="C5" s="349">
        <v>-1</v>
      </c>
      <c r="D5" s="349">
        <v>30.8</v>
      </c>
      <c r="E5" s="349">
        <v>-20.2</v>
      </c>
      <c r="F5" s="349">
        <v>11</v>
      </c>
      <c r="G5" s="350">
        <v>-19</v>
      </c>
      <c r="H5" s="351">
        <v>1.6</v>
      </c>
      <c r="I5" s="352">
        <v>219.2</v>
      </c>
      <c r="J5" s="349">
        <v>228.2</v>
      </c>
      <c r="K5" s="349">
        <v>249.2</v>
      </c>
      <c r="L5" s="349">
        <v>235</v>
      </c>
      <c r="M5" s="350">
        <v>257</v>
      </c>
      <c r="N5" s="351">
        <v>1188.5999999999999</v>
      </c>
      <c r="O5" s="353">
        <f t="shared" si="0"/>
        <v>-4.5620437956204385E-3</v>
      </c>
      <c r="P5" s="354">
        <f t="shared" si="1"/>
        <v>0.13496932515337423</v>
      </c>
      <c r="Q5" s="354">
        <f t="shared" si="2"/>
        <v>-8.1059390048154101E-2</v>
      </c>
      <c r="R5" s="354">
        <f t="shared" si="3"/>
        <v>4.6808510638297871E-2</v>
      </c>
      <c r="S5" s="355">
        <f t="shared" si="4"/>
        <v>-7.3929961089494164E-2</v>
      </c>
      <c r="T5" s="356">
        <f t="shared" si="5"/>
        <v>1.3461214874642439E-3</v>
      </c>
      <c r="U5" s="78"/>
      <c r="V5" s="78"/>
      <c r="W5" s="78"/>
    </row>
    <row r="6" spans="1:23" x14ac:dyDescent="0.25">
      <c r="A6" s="335" t="s">
        <v>271</v>
      </c>
      <c r="B6" s="336" t="s">
        <v>292</v>
      </c>
      <c r="C6" s="349">
        <v>-17.8</v>
      </c>
      <c r="D6" s="349">
        <v>-24.4</v>
      </c>
      <c r="E6" s="349">
        <v>35.200000000000003</v>
      </c>
      <c r="F6" s="349">
        <v>-26.8</v>
      </c>
      <c r="G6" s="350">
        <v>2.5999999999999979</v>
      </c>
      <c r="H6" s="351">
        <v>-31.2</v>
      </c>
      <c r="I6" s="352">
        <v>740.2</v>
      </c>
      <c r="J6" s="349">
        <v>608.79999999999995</v>
      </c>
      <c r="K6" s="349">
        <v>498.4</v>
      </c>
      <c r="L6" s="349">
        <v>454</v>
      </c>
      <c r="M6" s="350">
        <v>375.40000000000009</v>
      </c>
      <c r="N6" s="351">
        <v>2676.8</v>
      </c>
      <c r="O6" s="353">
        <f t="shared" si="0"/>
        <v>-2.4047554714941907E-2</v>
      </c>
      <c r="P6" s="354">
        <f t="shared" si="1"/>
        <v>-4.0078843626806832E-2</v>
      </c>
      <c r="Q6" s="354">
        <f t="shared" si="2"/>
        <v>7.0626003210272875E-2</v>
      </c>
      <c r="R6" s="354">
        <f t="shared" si="3"/>
        <v>-5.9030837004405291E-2</v>
      </c>
      <c r="S6" s="355">
        <f t="shared" si="4"/>
        <v>6.9259456579648304E-3</v>
      </c>
      <c r="T6" s="356">
        <f t="shared" si="5"/>
        <v>-1.1655708308427973E-2</v>
      </c>
      <c r="U6" s="78"/>
      <c r="V6" s="78"/>
      <c r="W6" s="78"/>
    </row>
    <row r="7" spans="1:23" ht="15.75" x14ac:dyDescent="0.25">
      <c r="A7" s="345" t="s">
        <v>502</v>
      </c>
      <c r="B7" s="346" t="s">
        <v>470</v>
      </c>
      <c r="C7" s="327">
        <v>16.2</v>
      </c>
      <c r="D7" s="327">
        <v>79.399999999999991</v>
      </c>
      <c r="E7" s="327">
        <v>15.600000000000001</v>
      </c>
      <c r="F7" s="327">
        <v>81.8</v>
      </c>
      <c r="G7" s="328">
        <v>17.599999999999966</v>
      </c>
      <c r="H7" s="329">
        <v>210.59999999999997</v>
      </c>
      <c r="I7" s="330">
        <v>1027.6000000000001</v>
      </c>
      <c r="J7" s="327">
        <v>1238.1999999999998</v>
      </c>
      <c r="K7" s="327">
        <v>1333.2</v>
      </c>
      <c r="L7" s="327">
        <v>1301.8000000000004</v>
      </c>
      <c r="M7" s="328">
        <v>1409.199999999998</v>
      </c>
      <c r="N7" s="329">
        <v>6309.9999999999982</v>
      </c>
      <c r="O7" s="331">
        <f t="shared" si="0"/>
        <v>1.5764889061891784E-2</v>
      </c>
      <c r="P7" s="332">
        <f t="shared" si="1"/>
        <v>6.4125343240187371E-2</v>
      </c>
      <c r="Q7" s="332">
        <f t="shared" si="2"/>
        <v>1.1701170117011701E-2</v>
      </c>
      <c r="R7" s="332">
        <f t="shared" si="3"/>
        <v>6.2836073129512962E-2</v>
      </c>
      <c r="S7" s="333">
        <f t="shared" si="4"/>
        <v>1.248935566278739E-2</v>
      </c>
      <c r="T7" s="334">
        <f t="shared" si="5"/>
        <v>3.337559429477021E-2</v>
      </c>
      <c r="U7" s="78"/>
      <c r="V7" s="78"/>
      <c r="W7" s="78"/>
    </row>
    <row r="8" spans="1:23" x14ac:dyDescent="0.25">
      <c r="A8" s="335" t="s">
        <v>285</v>
      </c>
      <c r="B8" s="336" t="s">
        <v>298</v>
      </c>
      <c r="C8" s="349">
        <v>-16.399999999999999</v>
      </c>
      <c r="D8" s="349">
        <v>44</v>
      </c>
      <c r="E8" s="349">
        <v>2.4</v>
      </c>
      <c r="F8" s="349">
        <v>33.4</v>
      </c>
      <c r="G8" s="350">
        <v>-43</v>
      </c>
      <c r="H8" s="351">
        <v>20.399999999999999</v>
      </c>
      <c r="I8" s="352">
        <v>745</v>
      </c>
      <c r="J8" s="349">
        <v>942.4</v>
      </c>
      <c r="K8" s="349">
        <v>1046.5999999999999</v>
      </c>
      <c r="L8" s="349">
        <v>1021.2</v>
      </c>
      <c r="M8" s="350">
        <v>1126.1999999999998</v>
      </c>
      <c r="N8" s="351">
        <v>4881.3999999999996</v>
      </c>
      <c r="O8" s="353">
        <f t="shared" si="0"/>
        <v>-2.2013422818791945E-2</v>
      </c>
      <c r="P8" s="354">
        <f t="shared" si="1"/>
        <v>4.6689303904923603E-2</v>
      </c>
      <c r="Q8" s="354">
        <f t="shared" si="2"/>
        <v>2.2931396904261421E-3</v>
      </c>
      <c r="R8" s="354">
        <f t="shared" si="3"/>
        <v>3.2706619663141402E-2</v>
      </c>
      <c r="S8" s="355">
        <f t="shared" si="4"/>
        <v>-3.8181495293908727E-2</v>
      </c>
      <c r="T8" s="356">
        <f t="shared" si="5"/>
        <v>4.1791289384193056E-3</v>
      </c>
      <c r="U8" s="78"/>
      <c r="V8" s="78"/>
      <c r="W8" s="78"/>
    </row>
    <row r="9" spans="1:23" ht="15.75" x14ac:dyDescent="0.25">
      <c r="A9" s="345" t="s">
        <v>468</v>
      </c>
      <c r="B9" s="346" t="s">
        <v>469</v>
      </c>
      <c r="C9" s="327">
        <v>9.2000000000000064</v>
      </c>
      <c r="D9" s="327">
        <v>28.4</v>
      </c>
      <c r="E9" s="327">
        <v>12.999999999999998</v>
      </c>
      <c r="F9" s="327">
        <v>-28.600000000000005</v>
      </c>
      <c r="G9" s="328">
        <v>46.59999999999998</v>
      </c>
      <c r="H9" s="329">
        <v>68.59999999999998</v>
      </c>
      <c r="I9" s="330">
        <v>1820.5999999999997</v>
      </c>
      <c r="J9" s="327">
        <v>2005.6000000000001</v>
      </c>
      <c r="K9" s="327">
        <v>1968.4</v>
      </c>
      <c r="L9" s="327">
        <v>1915.2</v>
      </c>
      <c r="M9" s="328">
        <v>1744.3999999999987</v>
      </c>
      <c r="N9" s="329">
        <v>9454.1999999999989</v>
      </c>
      <c r="O9" s="331">
        <f t="shared" si="0"/>
        <v>5.0532791387454725E-3</v>
      </c>
      <c r="P9" s="332">
        <f t="shared" si="1"/>
        <v>1.4160351017151972E-2</v>
      </c>
      <c r="Q9" s="332">
        <f t="shared" si="2"/>
        <v>6.6043487096118661E-3</v>
      </c>
      <c r="R9" s="332">
        <f t="shared" si="3"/>
        <v>-1.4933166248955725E-2</v>
      </c>
      <c r="S9" s="333">
        <f t="shared" si="4"/>
        <v>2.6714056409080495E-2</v>
      </c>
      <c r="T9" s="334">
        <f t="shared" si="5"/>
        <v>7.256034355101435E-3</v>
      </c>
      <c r="U9" s="78"/>
      <c r="V9" s="78"/>
      <c r="W9" s="78"/>
    </row>
    <row r="10" spans="1:23" x14ac:dyDescent="0.25">
      <c r="A10" s="347" t="s">
        <v>275</v>
      </c>
      <c r="B10" s="348" t="s">
        <v>299</v>
      </c>
      <c r="C10" s="349">
        <v>10.8</v>
      </c>
      <c r="D10" s="349">
        <v>-30.2</v>
      </c>
      <c r="E10" s="349">
        <v>-37.799999999999997</v>
      </c>
      <c r="F10" s="349">
        <v>-45.8</v>
      </c>
      <c r="G10" s="350">
        <v>-7.7999999999999972</v>
      </c>
      <c r="H10" s="351">
        <v>-110.8</v>
      </c>
      <c r="I10" s="352">
        <v>837.6</v>
      </c>
      <c r="J10" s="349">
        <v>899.8</v>
      </c>
      <c r="K10" s="349">
        <v>887.8</v>
      </c>
      <c r="L10" s="349">
        <v>829.8</v>
      </c>
      <c r="M10" s="350">
        <v>701.39999999999964</v>
      </c>
      <c r="N10" s="351">
        <v>4156.3999999999996</v>
      </c>
      <c r="O10" s="353">
        <f t="shared" si="0"/>
        <v>1.2893982808022923E-2</v>
      </c>
      <c r="P10" s="354">
        <f t="shared" si="1"/>
        <v>-3.3563014003111805E-2</v>
      </c>
      <c r="Q10" s="354">
        <f t="shared" si="2"/>
        <v>-4.2577157017346247E-2</v>
      </c>
      <c r="R10" s="354">
        <f t="shared" si="3"/>
        <v>-5.51940226560617E-2</v>
      </c>
      <c r="S10" s="355">
        <f t="shared" si="4"/>
        <v>-1.1120615911035074E-2</v>
      </c>
      <c r="T10" s="356">
        <f t="shared" si="5"/>
        <v>-2.6657684534693485E-2</v>
      </c>
      <c r="U10" s="78"/>
      <c r="V10" s="78"/>
      <c r="W10" s="78"/>
    </row>
    <row r="11" spans="1:23" x14ac:dyDescent="0.25">
      <c r="A11" s="335" t="s">
        <v>276</v>
      </c>
      <c r="B11" s="336" t="s">
        <v>300</v>
      </c>
      <c r="C11" s="349">
        <v>-50.6</v>
      </c>
      <c r="D11" s="349">
        <v>-50.6</v>
      </c>
      <c r="E11" s="349">
        <v>-10.6</v>
      </c>
      <c r="F11" s="349">
        <v>-72</v>
      </c>
      <c r="G11" s="350">
        <v>-37.399999999999977</v>
      </c>
      <c r="H11" s="351">
        <v>-221.2</v>
      </c>
      <c r="I11" s="352">
        <v>414</v>
      </c>
      <c r="J11" s="349">
        <v>484.8</v>
      </c>
      <c r="K11" s="349">
        <v>485</v>
      </c>
      <c r="L11" s="349">
        <v>499.8</v>
      </c>
      <c r="M11" s="350">
        <v>463</v>
      </c>
      <c r="N11" s="351">
        <v>2346.6</v>
      </c>
      <c r="O11" s="353">
        <f t="shared" si="0"/>
        <v>-0.12222222222222223</v>
      </c>
      <c r="P11" s="354">
        <f t="shared" si="1"/>
        <v>-0.10437293729372937</v>
      </c>
      <c r="Q11" s="354">
        <f t="shared" si="2"/>
        <v>-2.1855670103092781E-2</v>
      </c>
      <c r="R11" s="354">
        <f t="shared" si="3"/>
        <v>-0.14405762304921968</v>
      </c>
      <c r="S11" s="355">
        <f t="shared" si="4"/>
        <v>-8.077753779697619E-2</v>
      </c>
      <c r="T11" s="356">
        <f t="shared" si="5"/>
        <v>-9.4264041592090689E-2</v>
      </c>
      <c r="U11" s="78"/>
      <c r="V11" s="78"/>
      <c r="W11" s="78"/>
    </row>
    <row r="12" spans="1:23" ht="15.75" x14ac:dyDescent="0.25">
      <c r="A12" s="345" t="s">
        <v>471</v>
      </c>
      <c r="B12" s="346" t="s">
        <v>472</v>
      </c>
      <c r="C12" s="327">
        <v>-147.4</v>
      </c>
      <c r="D12" s="327">
        <v>-159.40000000000003</v>
      </c>
      <c r="E12" s="327">
        <v>-229.60000000000002</v>
      </c>
      <c r="F12" s="327">
        <v>-113.60000000000001</v>
      </c>
      <c r="G12" s="328">
        <v>-145.59999999999968</v>
      </c>
      <c r="H12" s="329">
        <v>-795.5999999999998</v>
      </c>
      <c r="I12" s="330">
        <v>1150.2000000000003</v>
      </c>
      <c r="J12" s="327">
        <v>1057.2</v>
      </c>
      <c r="K12" s="327">
        <v>1019.6</v>
      </c>
      <c r="L12" s="327">
        <v>932.2</v>
      </c>
      <c r="M12" s="328">
        <v>836.59999999999854</v>
      </c>
      <c r="N12" s="329">
        <v>4995.7999999999993</v>
      </c>
      <c r="O12" s="331">
        <f t="shared" si="0"/>
        <v>-0.12815162580420794</v>
      </c>
      <c r="P12" s="332">
        <f t="shared" si="1"/>
        <v>-0.15077563374952707</v>
      </c>
      <c r="Q12" s="332">
        <f t="shared" si="2"/>
        <v>-0.22518634758728914</v>
      </c>
      <c r="R12" s="332">
        <f t="shared" si="3"/>
        <v>-0.12186226131731388</v>
      </c>
      <c r="S12" s="333">
        <f t="shared" si="4"/>
        <v>-0.17403777193401856</v>
      </c>
      <c r="T12" s="334">
        <f t="shared" si="5"/>
        <v>-0.15925377316946232</v>
      </c>
      <c r="U12" s="78"/>
      <c r="V12" s="78"/>
      <c r="W12" s="78"/>
    </row>
    <row r="13" spans="1:23" x14ac:dyDescent="0.25">
      <c r="A13" s="347" t="s">
        <v>277</v>
      </c>
      <c r="B13" s="348" t="s">
        <v>301</v>
      </c>
      <c r="C13" s="349">
        <v>-111.2</v>
      </c>
      <c r="D13" s="349">
        <v>-115.4</v>
      </c>
      <c r="E13" s="349">
        <v>-147.19999999999999</v>
      </c>
      <c r="F13" s="349">
        <v>-137</v>
      </c>
      <c r="G13" s="350">
        <v>-143.80000000000001</v>
      </c>
      <c r="H13" s="351">
        <v>-654.6</v>
      </c>
      <c r="I13" s="352">
        <v>313.39999999999998</v>
      </c>
      <c r="J13" s="349">
        <v>336.6</v>
      </c>
      <c r="K13" s="349">
        <v>365</v>
      </c>
      <c r="L13" s="349">
        <v>338</v>
      </c>
      <c r="M13" s="350">
        <v>354.20000000000005</v>
      </c>
      <c r="N13" s="351">
        <v>1707.2</v>
      </c>
      <c r="O13" s="353">
        <f t="shared" si="0"/>
        <v>-0.35481812380344613</v>
      </c>
      <c r="P13" s="354">
        <f t="shared" si="1"/>
        <v>-0.34284016636957815</v>
      </c>
      <c r="Q13" s="354">
        <f t="shared" si="2"/>
        <v>-0.40328767123287668</v>
      </c>
      <c r="R13" s="354">
        <f t="shared" si="3"/>
        <v>-0.40532544378698226</v>
      </c>
      <c r="S13" s="355">
        <f t="shared" si="4"/>
        <v>-0.40598531902879725</v>
      </c>
      <c r="T13" s="356">
        <f t="shared" si="5"/>
        <v>-0.38343486410496719</v>
      </c>
      <c r="U13" s="78"/>
      <c r="V13" s="78"/>
      <c r="W13" s="78"/>
    </row>
    <row r="14" spans="1:23" x14ac:dyDescent="0.25">
      <c r="A14" s="335" t="s">
        <v>278</v>
      </c>
      <c r="B14" s="336" t="s">
        <v>302</v>
      </c>
      <c r="C14" s="349">
        <v>-60.8</v>
      </c>
      <c r="D14" s="349">
        <v>-46.2</v>
      </c>
      <c r="E14" s="349">
        <v>-75</v>
      </c>
      <c r="F14" s="349">
        <v>-21.6</v>
      </c>
      <c r="G14" s="350">
        <v>-31.599999999999994</v>
      </c>
      <c r="H14" s="351">
        <v>-235.2</v>
      </c>
      <c r="I14" s="352">
        <v>651</v>
      </c>
      <c r="J14" s="349">
        <v>517</v>
      </c>
      <c r="K14" s="349">
        <v>451</v>
      </c>
      <c r="L14" s="349">
        <v>395.8</v>
      </c>
      <c r="M14" s="350">
        <v>297.79999999999995</v>
      </c>
      <c r="N14" s="351">
        <v>2312.6</v>
      </c>
      <c r="O14" s="353">
        <f t="shared" si="0"/>
        <v>-9.3394777265745008E-2</v>
      </c>
      <c r="P14" s="354">
        <f t="shared" si="1"/>
        <v>-8.9361702127659579E-2</v>
      </c>
      <c r="Q14" s="354">
        <f t="shared" si="2"/>
        <v>-0.16629711751662971</v>
      </c>
      <c r="R14" s="354">
        <f t="shared" si="3"/>
        <v>-5.4573016675088432E-2</v>
      </c>
      <c r="S14" s="355">
        <f t="shared" si="4"/>
        <v>-0.1061114842175957</v>
      </c>
      <c r="T14" s="356">
        <f t="shared" si="5"/>
        <v>-0.10170371010983309</v>
      </c>
      <c r="U14" s="78"/>
      <c r="V14" s="78"/>
      <c r="W14" s="78"/>
    </row>
    <row r="15" spans="1:23" ht="15.75" x14ac:dyDescent="0.25">
      <c r="A15" s="345" t="s">
        <v>473</v>
      </c>
      <c r="B15" s="382" t="s">
        <v>424</v>
      </c>
      <c r="C15" s="327">
        <v>67.8</v>
      </c>
      <c r="D15" s="327">
        <v>98</v>
      </c>
      <c r="E15" s="327">
        <v>85.199999999999989</v>
      </c>
      <c r="F15" s="327">
        <v>48</v>
      </c>
      <c r="G15" s="328">
        <v>43.200000000000045</v>
      </c>
      <c r="H15" s="329">
        <v>342.20000000000005</v>
      </c>
      <c r="I15" s="330">
        <v>543.4</v>
      </c>
      <c r="J15" s="327">
        <v>462</v>
      </c>
      <c r="K15" s="327">
        <v>389.00000000000006</v>
      </c>
      <c r="L15" s="327">
        <v>374</v>
      </c>
      <c r="M15" s="328">
        <v>364.39999999999964</v>
      </c>
      <c r="N15" s="329">
        <v>2132.7999999999997</v>
      </c>
      <c r="O15" s="331">
        <f t="shared" si="0"/>
        <v>0.12476996687523004</v>
      </c>
      <c r="P15" s="332">
        <f t="shared" si="1"/>
        <v>0.21212121212121213</v>
      </c>
      <c r="Q15" s="332">
        <f t="shared" si="2"/>
        <v>0.21902313624678657</v>
      </c>
      <c r="R15" s="332">
        <f>F15/L15</f>
        <v>0.12834224598930483</v>
      </c>
      <c r="S15" s="333">
        <f t="shared" si="4"/>
        <v>0.11855104281009904</v>
      </c>
      <c r="T15" s="334">
        <f t="shared" si="5"/>
        <v>0.16044636159039763</v>
      </c>
      <c r="U15" s="78"/>
      <c r="V15" s="78"/>
      <c r="W15" s="78"/>
    </row>
    <row r="16" spans="1:23" x14ac:dyDescent="0.25">
      <c r="A16" s="357" t="s">
        <v>286</v>
      </c>
      <c r="B16" s="358" t="s">
        <v>288</v>
      </c>
      <c r="C16" s="359">
        <v>660.4</v>
      </c>
      <c r="D16" s="359">
        <v>687</v>
      </c>
      <c r="E16" s="359">
        <v>684.8</v>
      </c>
      <c r="F16" s="359">
        <v>657.4</v>
      </c>
      <c r="G16" s="360">
        <v>572</v>
      </c>
      <c r="H16" s="361">
        <v>3261.6</v>
      </c>
      <c r="I16" s="362">
        <v>150.80000000000001</v>
      </c>
      <c r="J16" s="359">
        <v>146</v>
      </c>
      <c r="K16" s="359">
        <v>163.19999999999999</v>
      </c>
      <c r="L16" s="359">
        <v>158.19999999999999</v>
      </c>
      <c r="M16" s="360">
        <v>149</v>
      </c>
      <c r="N16" s="361">
        <v>767.2</v>
      </c>
      <c r="O16" s="363" t="s">
        <v>355</v>
      </c>
      <c r="P16" s="364" t="s">
        <v>355</v>
      </c>
      <c r="Q16" s="364" t="s">
        <v>355</v>
      </c>
      <c r="R16" s="364" t="s">
        <v>355</v>
      </c>
      <c r="S16" s="365" t="s">
        <v>355</v>
      </c>
      <c r="T16" s="366" t="s">
        <v>355</v>
      </c>
      <c r="U16" s="78"/>
      <c r="V16" s="78"/>
      <c r="W16" s="78"/>
    </row>
    <row r="17" spans="1:23" ht="15.75" x14ac:dyDescent="0.25">
      <c r="A17" s="367" t="s">
        <v>481</v>
      </c>
      <c r="B17" s="310" t="s">
        <v>480</v>
      </c>
      <c r="C17" s="327">
        <v>-46.8</v>
      </c>
      <c r="D17" s="327">
        <v>-37</v>
      </c>
      <c r="E17" s="327">
        <v>-7.4</v>
      </c>
      <c r="F17" s="327">
        <v>9.8000000000000007</v>
      </c>
      <c r="G17" s="328">
        <v>-35.800000000000011</v>
      </c>
      <c r="H17" s="329">
        <v>-117.20000000000002</v>
      </c>
      <c r="I17" s="330">
        <v>642.4</v>
      </c>
      <c r="J17" s="327">
        <v>492.8</v>
      </c>
      <c r="K17" s="327">
        <v>427.00000000000006</v>
      </c>
      <c r="L17" s="327">
        <v>398.2</v>
      </c>
      <c r="M17" s="328">
        <v>354.39999999999964</v>
      </c>
      <c r="N17" s="329">
        <v>2314.7999999999997</v>
      </c>
      <c r="O17" s="331">
        <f t="shared" ref="O17:T18" si="6">C17/I17</f>
        <v>-7.2851805728518057E-2</v>
      </c>
      <c r="P17" s="332">
        <f t="shared" si="6"/>
        <v>-7.5081168831168832E-2</v>
      </c>
      <c r="Q17" s="332">
        <f t="shared" si="6"/>
        <v>-1.7330210772833723E-2</v>
      </c>
      <c r="R17" s="332">
        <f t="shared" si="6"/>
        <v>2.4610748367654447E-2</v>
      </c>
      <c r="S17" s="383">
        <f t="shared" si="6"/>
        <v>-0.10101580135440194</v>
      </c>
      <c r="T17" s="334">
        <f t="shared" si="6"/>
        <v>-5.0630724036633851E-2</v>
      </c>
      <c r="U17" s="78"/>
      <c r="V17" s="78"/>
      <c r="W17" s="78"/>
    </row>
    <row r="18" spans="1:23" x14ac:dyDescent="0.25">
      <c r="A18" s="335" t="s">
        <v>281</v>
      </c>
      <c r="B18" s="368" t="s">
        <v>289</v>
      </c>
      <c r="C18" s="337">
        <v>17.600000000000001</v>
      </c>
      <c r="D18" s="337">
        <v>-0.4</v>
      </c>
      <c r="E18" s="337">
        <v>8.8000000000000007</v>
      </c>
      <c r="F18" s="337">
        <v>22.2</v>
      </c>
      <c r="G18" s="338">
        <v>14.599999999999994</v>
      </c>
      <c r="H18" s="339">
        <v>62.8</v>
      </c>
      <c r="I18" s="340">
        <v>152</v>
      </c>
      <c r="J18" s="337">
        <v>141.19999999999999</v>
      </c>
      <c r="K18" s="337">
        <v>142</v>
      </c>
      <c r="L18" s="337">
        <v>145</v>
      </c>
      <c r="M18" s="338">
        <v>160.19999999999993</v>
      </c>
      <c r="N18" s="339">
        <v>740.4</v>
      </c>
      <c r="O18" s="341">
        <f t="shared" si="6"/>
        <v>0.11578947368421054</v>
      </c>
      <c r="P18" s="342">
        <f t="shared" si="6"/>
        <v>-2.8328611898017003E-3</v>
      </c>
      <c r="Q18" s="342">
        <f t="shared" si="6"/>
        <v>6.1971830985915501E-2</v>
      </c>
      <c r="R18" s="342">
        <f t="shared" si="6"/>
        <v>0.15310344827586206</v>
      </c>
      <c r="S18" s="343">
        <f t="shared" si="6"/>
        <v>9.1136079900124844E-2</v>
      </c>
      <c r="T18" s="344">
        <f t="shared" si="6"/>
        <v>8.4819016747703938E-2</v>
      </c>
      <c r="U18" s="78"/>
      <c r="V18" s="78"/>
      <c r="W18" s="78"/>
    </row>
    <row r="19" spans="1:23" x14ac:dyDescent="0.25">
      <c r="A19" s="357" t="s">
        <v>266</v>
      </c>
      <c r="B19" s="358" t="s">
        <v>267</v>
      </c>
      <c r="C19" s="359">
        <v>41</v>
      </c>
      <c r="D19" s="359">
        <v>31</v>
      </c>
      <c r="E19" s="359">
        <v>21</v>
      </c>
      <c r="F19" s="359">
        <v>21</v>
      </c>
      <c r="G19" s="360">
        <v>24</v>
      </c>
      <c r="H19" s="361">
        <v>138</v>
      </c>
      <c r="I19" s="362">
        <v>2</v>
      </c>
      <c r="J19" s="359">
        <v>2.4</v>
      </c>
      <c r="K19" s="359">
        <v>0.6</v>
      </c>
      <c r="L19" s="359">
        <v>1.4</v>
      </c>
      <c r="M19" s="360">
        <v>0.79999999999999982</v>
      </c>
      <c r="N19" s="361">
        <v>7.2</v>
      </c>
      <c r="O19" s="363" t="s">
        <v>355</v>
      </c>
      <c r="P19" s="364" t="s">
        <v>355</v>
      </c>
      <c r="Q19" s="364" t="s">
        <v>355</v>
      </c>
      <c r="R19" s="364" t="s">
        <v>355</v>
      </c>
      <c r="S19" s="365" t="s">
        <v>355</v>
      </c>
      <c r="T19" s="366" t="s">
        <v>355</v>
      </c>
      <c r="U19" s="78"/>
      <c r="V19" s="78"/>
      <c r="W19" s="78"/>
    </row>
    <row r="20" spans="1:23" ht="16.5" thickBot="1" x14ac:dyDescent="0.3">
      <c r="A20" s="369" t="s">
        <v>266</v>
      </c>
      <c r="B20" s="370" t="s">
        <v>464</v>
      </c>
      <c r="C20" s="371">
        <v>661.59999999999991</v>
      </c>
      <c r="D20" s="371">
        <v>887.79999999999984</v>
      </c>
      <c r="E20" s="371">
        <v>710.19999999999993</v>
      </c>
      <c r="F20" s="371">
        <v>766.80000000000007</v>
      </c>
      <c r="G20" s="372">
        <v>634.20000000000027</v>
      </c>
      <c r="H20" s="373">
        <v>3660.6</v>
      </c>
      <c r="I20" s="374">
        <v>8459.8000000000011</v>
      </c>
      <c r="J20" s="371">
        <v>8510.6</v>
      </c>
      <c r="K20" s="371">
        <v>8350.4000000000015</v>
      </c>
      <c r="L20" s="371">
        <v>8051.199999999998</v>
      </c>
      <c r="M20" s="372">
        <v>7687.2000000000044</v>
      </c>
      <c r="N20" s="373">
        <v>41059.200000000004</v>
      </c>
      <c r="O20" s="375">
        <f t="shared" ref="O20:T20" si="7">C20/I20</f>
        <v>7.8205158514385656E-2</v>
      </c>
      <c r="P20" s="376">
        <f t="shared" si="7"/>
        <v>0.1043169694263624</v>
      </c>
      <c r="Q20" s="376">
        <f t="shared" si="7"/>
        <v>8.5049817972791694E-2</v>
      </c>
      <c r="R20" s="376">
        <f t="shared" si="7"/>
        <v>9.5240461049284617E-2</v>
      </c>
      <c r="S20" s="377">
        <f t="shared" si="7"/>
        <v>8.2500780518264122E-2</v>
      </c>
      <c r="T20" s="378">
        <f t="shared" si="7"/>
        <v>8.9154196866962812E-2</v>
      </c>
      <c r="U20" s="78"/>
      <c r="V20" s="78"/>
      <c r="W20" s="78"/>
    </row>
    <row r="21" spans="1:23" ht="15.75" x14ac:dyDescent="0.25">
      <c r="A21" s="379" t="s">
        <v>16</v>
      </c>
      <c r="B21" s="311"/>
      <c r="C21" s="315"/>
      <c r="D21" s="315"/>
      <c r="E21" s="315"/>
      <c r="F21" s="315"/>
      <c r="G21" s="315"/>
      <c r="H21" s="315"/>
      <c r="I21" s="315"/>
      <c r="J21" s="315"/>
      <c r="K21" s="315"/>
      <c r="L21" s="315"/>
      <c r="M21" s="317"/>
      <c r="N21" s="317"/>
      <c r="O21" s="317"/>
      <c r="P21" s="317"/>
      <c r="Q21" s="317"/>
      <c r="R21" s="317"/>
      <c r="S21" s="317"/>
      <c r="T21" s="317"/>
      <c r="U21" s="78"/>
      <c r="V21" s="78"/>
      <c r="W21" s="78"/>
    </row>
    <row r="22" spans="1:23" ht="15.75" x14ac:dyDescent="0.25">
      <c r="A22" s="380" t="s">
        <v>0</v>
      </c>
      <c r="B22" s="311"/>
      <c r="C22" s="315"/>
      <c r="D22" s="315"/>
      <c r="E22" s="315"/>
      <c r="F22" s="315"/>
      <c r="G22" s="315"/>
      <c r="H22" s="315"/>
      <c r="I22" s="317"/>
      <c r="J22" s="317"/>
      <c r="K22" s="317"/>
      <c r="L22" s="317"/>
      <c r="M22" s="317"/>
      <c r="N22" s="317"/>
      <c r="O22" s="317"/>
      <c r="P22" s="317"/>
      <c r="Q22" s="317"/>
      <c r="R22" s="317"/>
      <c r="S22" s="317"/>
      <c r="T22" s="317"/>
      <c r="U22" s="78"/>
      <c r="V22" s="78"/>
      <c r="W22" s="78"/>
    </row>
    <row r="23" spans="1:23" x14ac:dyDescent="0.25">
      <c r="A23" s="78"/>
      <c r="B23" s="78"/>
      <c r="C23" s="78"/>
      <c r="D23" s="78"/>
      <c r="E23" s="78"/>
      <c r="F23" s="78"/>
      <c r="G23" s="78"/>
      <c r="H23" s="78"/>
      <c r="I23" s="78"/>
      <c r="J23" s="78"/>
      <c r="K23" s="78"/>
      <c r="L23" s="78"/>
      <c r="M23" s="78"/>
      <c r="N23" s="78"/>
      <c r="O23" s="78"/>
      <c r="P23" s="78"/>
      <c r="Q23" s="78"/>
      <c r="R23" s="78"/>
      <c r="S23" s="78"/>
      <c r="T23" s="78"/>
      <c r="U23" s="78"/>
      <c r="V23" s="78"/>
      <c r="W23" s="78"/>
    </row>
    <row r="24" spans="1:23" x14ac:dyDescent="0.25">
      <c r="A24" s="78"/>
      <c r="B24" s="78"/>
      <c r="C24" s="78"/>
      <c r="D24" s="78"/>
      <c r="E24" s="78"/>
      <c r="F24" s="78"/>
      <c r="G24" s="78"/>
      <c r="H24" s="78"/>
      <c r="I24" s="78"/>
      <c r="J24" s="78"/>
      <c r="K24" s="78"/>
      <c r="L24" s="78"/>
      <c r="M24" s="78"/>
      <c r="N24" s="78"/>
      <c r="O24" s="78"/>
      <c r="P24" s="78"/>
      <c r="Q24" s="78"/>
      <c r="R24" s="78"/>
      <c r="S24" s="78"/>
      <c r="T24" s="78"/>
      <c r="U24" s="78"/>
      <c r="V24" s="78"/>
      <c r="W24" s="78"/>
    </row>
    <row r="25" spans="1:23" hidden="1" x14ac:dyDescent="0.25">
      <c r="A25" s="78"/>
      <c r="B25" s="78"/>
      <c r="C25" s="78"/>
      <c r="D25" s="78"/>
      <c r="E25" s="78"/>
      <c r="F25" s="78"/>
      <c r="G25" s="78"/>
      <c r="H25" s="52"/>
      <c r="I25" s="78"/>
      <c r="J25" s="78"/>
      <c r="K25" s="78"/>
      <c r="L25" s="78"/>
      <c r="M25" s="78"/>
      <c r="N25" s="78"/>
      <c r="O25" s="78"/>
      <c r="P25" s="78"/>
      <c r="Q25" s="78"/>
      <c r="R25" s="78"/>
      <c r="S25" s="78"/>
      <c r="T25" s="78"/>
      <c r="U25" s="78"/>
      <c r="V25" s="78"/>
      <c r="W25" s="78"/>
    </row>
    <row r="26" spans="1:23" hidden="1" x14ac:dyDescent="0.25">
      <c r="A26" s="78"/>
      <c r="B26" s="78"/>
      <c r="C26" s="78"/>
      <c r="D26" s="78"/>
      <c r="E26" s="78"/>
      <c r="F26" s="78"/>
      <c r="G26" s="78"/>
      <c r="H26" s="78"/>
      <c r="I26" s="78"/>
      <c r="J26" s="78"/>
      <c r="K26" s="78"/>
      <c r="L26" s="78"/>
      <c r="M26" s="78"/>
      <c r="N26" s="78"/>
      <c r="O26" s="78"/>
      <c r="P26" s="78"/>
      <c r="Q26" s="78"/>
      <c r="R26" s="78"/>
      <c r="S26" s="78"/>
      <c r="T26" s="78"/>
      <c r="U26" s="78"/>
      <c r="V26" s="78"/>
      <c r="W26" s="78"/>
    </row>
    <row r="27" spans="1:23" hidden="1" x14ac:dyDescent="0.25">
      <c r="A27" s="78"/>
      <c r="B27" s="78"/>
      <c r="C27" s="78"/>
      <c r="D27" s="78"/>
      <c r="E27" s="78"/>
      <c r="F27" s="78"/>
      <c r="G27" s="78"/>
      <c r="H27" s="78"/>
      <c r="I27" s="78"/>
      <c r="J27" s="78"/>
      <c r="K27" s="78"/>
      <c r="L27" s="78"/>
      <c r="M27" s="78"/>
      <c r="N27" s="78"/>
      <c r="O27" s="78"/>
      <c r="P27" s="78"/>
      <c r="Q27" s="78"/>
      <c r="R27" s="78"/>
      <c r="S27" s="78"/>
      <c r="T27" s="78"/>
      <c r="U27" s="78"/>
      <c r="V27" s="78"/>
      <c r="W27" s="78"/>
    </row>
    <row r="28" spans="1:23" hidden="1" x14ac:dyDescent="0.25">
      <c r="U28" s="78"/>
      <c r="V28" s="78"/>
      <c r="W28" s="78"/>
    </row>
  </sheetData>
  <hyperlinks>
    <hyperlink ref="A22" location="Contents!A1" display="Back to contents" xr:uid="{B2B428A6-BEC0-4F35-AC79-58264E0E0B15}"/>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8DB4E2"/>
  </sheetPr>
  <dimension ref="A1:AB46"/>
  <sheetViews>
    <sheetView zoomScaleNormal="100" workbookViewId="0"/>
  </sheetViews>
  <sheetFormatPr defaultColWidth="0" defaultRowHeight="15.75" customHeight="1" zeroHeight="1" x14ac:dyDescent="0.25"/>
  <cols>
    <col min="1" max="1" width="38.5703125" style="71" customWidth="1"/>
    <col min="2" max="2" width="12.5703125" style="67" customWidth="1"/>
    <col min="3" max="7" width="8.5703125" style="67" customWidth="1"/>
    <col min="8" max="9" width="11.28515625" style="67" customWidth="1"/>
    <col min="10" max="11" width="8.5703125" style="67" customWidth="1"/>
    <col min="12" max="12" width="8.5703125" style="69" customWidth="1"/>
    <col min="13" max="13" width="11.28515625" style="69" customWidth="1"/>
    <col min="14" max="20" width="8.5703125" style="69" customWidth="1"/>
    <col min="21" max="21" width="10.5703125" style="69" customWidth="1"/>
    <col min="22" max="22" width="9.28515625" style="69" customWidth="1"/>
    <col min="23" max="16384" width="9.28515625" style="69" hidden="1"/>
  </cols>
  <sheetData>
    <row r="1" spans="1:28" x14ac:dyDescent="0.25">
      <c r="A1" s="70" t="s">
        <v>633</v>
      </c>
    </row>
    <row r="2" spans="1:28" ht="15" x14ac:dyDescent="0.2">
      <c r="A2" s="189" t="s">
        <v>393</v>
      </c>
      <c r="G2" s="59"/>
    </row>
    <row r="3" spans="1:28" s="71" customFormat="1" ht="39" x14ac:dyDescent="0.25">
      <c r="A3" s="143" t="s">
        <v>360</v>
      </c>
      <c r="B3" s="128" t="s">
        <v>361</v>
      </c>
      <c r="C3" s="171" t="s">
        <v>249</v>
      </c>
      <c r="D3" s="172" t="s">
        <v>251</v>
      </c>
      <c r="E3" s="172" t="s">
        <v>252</v>
      </c>
      <c r="F3" s="172" t="s">
        <v>253</v>
      </c>
      <c r="G3" s="172" t="s">
        <v>257</v>
      </c>
      <c r="H3" s="172" t="s">
        <v>255</v>
      </c>
      <c r="I3" s="172" t="s">
        <v>263</v>
      </c>
      <c r="J3" s="172" t="s">
        <v>256</v>
      </c>
      <c r="K3" s="172" t="s">
        <v>254</v>
      </c>
      <c r="L3" s="172" t="s">
        <v>20</v>
      </c>
      <c r="M3" s="172" t="s">
        <v>260</v>
      </c>
      <c r="N3" s="172" t="s">
        <v>258</v>
      </c>
      <c r="O3" s="172" t="s">
        <v>259</v>
      </c>
      <c r="P3" s="172" t="s">
        <v>261</v>
      </c>
      <c r="Q3" s="172" t="s">
        <v>262</v>
      </c>
      <c r="R3" s="172" t="s">
        <v>264</v>
      </c>
      <c r="S3" s="172" t="s">
        <v>265</v>
      </c>
      <c r="T3" s="174" t="s">
        <v>250</v>
      </c>
      <c r="U3" s="173" t="s">
        <v>48</v>
      </c>
    </row>
    <row r="4" spans="1:28" ht="12.6" customHeight="1" x14ac:dyDescent="0.2">
      <c r="A4" s="123" t="s">
        <v>36</v>
      </c>
      <c r="B4" s="126" t="s">
        <v>461</v>
      </c>
      <c r="C4" s="217">
        <v>109.6</v>
      </c>
      <c r="D4" s="217">
        <v>168.4</v>
      </c>
      <c r="E4" s="217">
        <v>69.2</v>
      </c>
      <c r="F4" s="217">
        <v>75.999999999999986</v>
      </c>
      <c r="G4" s="217">
        <v>100</v>
      </c>
      <c r="H4" s="179">
        <v>119.4</v>
      </c>
      <c r="I4" s="179">
        <v>63.399999999999991</v>
      </c>
      <c r="J4" s="179">
        <v>64</v>
      </c>
      <c r="K4" s="179">
        <v>121.60000000000001</v>
      </c>
      <c r="L4" s="179">
        <v>69.400000000000006</v>
      </c>
      <c r="M4" s="217">
        <v>61.000000000000014</v>
      </c>
      <c r="N4" s="217">
        <v>187</v>
      </c>
      <c r="O4" s="217">
        <v>91.600000000000009</v>
      </c>
      <c r="P4" s="217">
        <v>162.6</v>
      </c>
      <c r="Q4" s="217">
        <v>98.4</v>
      </c>
      <c r="R4" s="217">
        <v>129.80000000000001</v>
      </c>
      <c r="S4" s="179">
        <v>118.4</v>
      </c>
      <c r="T4" s="179">
        <v>99.399999999999991</v>
      </c>
      <c r="U4" s="134">
        <f>SUM(C4:T4)</f>
        <v>1909.2</v>
      </c>
    </row>
    <row r="5" spans="1:28" s="71" customFormat="1" ht="12.6" customHeight="1" x14ac:dyDescent="0.25">
      <c r="A5" s="124" t="s">
        <v>36</v>
      </c>
      <c r="B5" s="127" t="s">
        <v>462</v>
      </c>
      <c r="C5" s="217">
        <v>-23.800000000000004</v>
      </c>
      <c r="D5" s="217">
        <v>54.79999999999999</v>
      </c>
      <c r="E5" s="217">
        <v>16.2</v>
      </c>
      <c r="F5" s="217">
        <v>36.79999999999999</v>
      </c>
      <c r="G5" s="217">
        <v>82.8</v>
      </c>
      <c r="H5" s="179">
        <v>104</v>
      </c>
      <c r="I5" s="179">
        <v>95.600000000000009</v>
      </c>
      <c r="J5" s="179">
        <v>106.2</v>
      </c>
      <c r="K5" s="179">
        <v>51.599999999999994</v>
      </c>
      <c r="L5" s="179">
        <v>147</v>
      </c>
      <c r="M5" s="217">
        <v>196.60000000000002</v>
      </c>
      <c r="N5" s="217">
        <v>118.80000000000001</v>
      </c>
      <c r="O5" s="217">
        <v>-5.2000000000000064</v>
      </c>
      <c r="P5" s="217">
        <v>60.999999999999993</v>
      </c>
      <c r="Q5" s="217">
        <v>75.599999999999994</v>
      </c>
      <c r="R5" s="217">
        <v>90.2</v>
      </c>
      <c r="S5" s="179">
        <v>192.99999999999997</v>
      </c>
      <c r="T5" s="179">
        <v>125.2</v>
      </c>
      <c r="U5" s="134">
        <f t="shared" ref="U5:U15" si="0">SUM(C5:T5)</f>
        <v>1526.3999999999999</v>
      </c>
      <c r="V5" s="69"/>
      <c r="W5" s="69"/>
      <c r="X5" s="69"/>
      <c r="Y5" s="69"/>
      <c r="Z5" s="69"/>
      <c r="AA5" s="69"/>
      <c r="AB5" s="69"/>
    </row>
    <row r="6" spans="1:28" s="71" customFormat="1" ht="12.6" customHeight="1" x14ac:dyDescent="0.25">
      <c r="A6" s="124" t="s">
        <v>36</v>
      </c>
      <c r="B6" s="127" t="s">
        <v>458</v>
      </c>
      <c r="C6" s="217">
        <v>19.2</v>
      </c>
      <c r="D6" s="217">
        <v>6.4</v>
      </c>
      <c r="E6" s="217">
        <v>-6</v>
      </c>
      <c r="F6" s="217">
        <v>69</v>
      </c>
      <c r="G6" s="217">
        <v>-35.599999999999994</v>
      </c>
      <c r="H6" s="179">
        <v>110</v>
      </c>
      <c r="I6" s="179">
        <v>67.400000000000006</v>
      </c>
      <c r="J6" s="179">
        <v>-17.800000000000004</v>
      </c>
      <c r="K6" s="179">
        <v>117.39999999999998</v>
      </c>
      <c r="L6" s="179">
        <v>36.6</v>
      </c>
      <c r="M6" s="217">
        <v>83.399999999999991</v>
      </c>
      <c r="N6" s="217">
        <v>-30.4</v>
      </c>
      <c r="O6" s="217">
        <v>62.800000000000004</v>
      </c>
      <c r="P6" s="217">
        <v>32.799999999999997</v>
      </c>
      <c r="Q6" s="217">
        <v>34.6</v>
      </c>
      <c r="R6" s="217">
        <v>70</v>
      </c>
      <c r="S6" s="179">
        <v>12.8</v>
      </c>
      <c r="T6" s="179">
        <v>6.9999999999999973</v>
      </c>
      <c r="U6" s="134">
        <f t="shared" si="0"/>
        <v>639.6</v>
      </c>
      <c r="V6" s="69"/>
      <c r="W6" s="69"/>
      <c r="X6" s="69"/>
      <c r="Y6" s="69"/>
      <c r="Z6" s="69"/>
      <c r="AA6" s="69"/>
      <c r="AB6" s="69"/>
    </row>
    <row r="7" spans="1:28" ht="12.75" x14ac:dyDescent="0.2">
      <c r="A7" s="144" t="s">
        <v>36</v>
      </c>
      <c r="B7" s="145" t="s">
        <v>439</v>
      </c>
      <c r="C7" s="150">
        <v>104.99999999999999</v>
      </c>
      <c r="D7" s="150">
        <v>229.6</v>
      </c>
      <c r="E7" s="150">
        <v>79.400000000000006</v>
      </c>
      <c r="F7" s="150">
        <v>181.79999999999998</v>
      </c>
      <c r="G7" s="150">
        <v>147.20000000000002</v>
      </c>
      <c r="H7" s="150">
        <v>333.4</v>
      </c>
      <c r="I7" s="150">
        <v>226.4</v>
      </c>
      <c r="J7" s="150">
        <v>152.39999999999998</v>
      </c>
      <c r="K7" s="150">
        <v>290.59999999999997</v>
      </c>
      <c r="L7" s="150">
        <v>253</v>
      </c>
      <c r="M7" s="150">
        <v>341</v>
      </c>
      <c r="N7" s="150">
        <v>275.40000000000003</v>
      </c>
      <c r="O7" s="150">
        <v>149.20000000000002</v>
      </c>
      <c r="P7" s="150">
        <v>256.39999999999998</v>
      </c>
      <c r="Q7" s="150">
        <v>208.6</v>
      </c>
      <c r="R7" s="150">
        <v>290</v>
      </c>
      <c r="S7" s="150">
        <v>324.2</v>
      </c>
      <c r="T7" s="150">
        <v>231.6</v>
      </c>
      <c r="U7" s="136">
        <f t="shared" si="0"/>
        <v>4075.2</v>
      </c>
    </row>
    <row r="8" spans="1:28" ht="12.75" x14ac:dyDescent="0.2">
      <c r="A8" s="123" t="s">
        <v>311</v>
      </c>
      <c r="B8" s="126" t="s">
        <v>461</v>
      </c>
      <c r="C8" s="137">
        <v>130</v>
      </c>
      <c r="D8" s="137">
        <v>153</v>
      </c>
      <c r="E8" s="137">
        <v>98</v>
      </c>
      <c r="F8" s="137">
        <v>139</v>
      </c>
      <c r="G8" s="137">
        <v>94</v>
      </c>
      <c r="H8" s="67">
        <v>127</v>
      </c>
      <c r="I8" s="67">
        <v>71</v>
      </c>
      <c r="J8" s="67">
        <v>94</v>
      </c>
      <c r="K8" s="67">
        <v>130</v>
      </c>
      <c r="L8" s="67">
        <v>108</v>
      </c>
      <c r="M8" s="137">
        <v>97</v>
      </c>
      <c r="N8" s="137">
        <v>151</v>
      </c>
      <c r="O8" s="137">
        <v>68</v>
      </c>
      <c r="P8" s="137">
        <v>119</v>
      </c>
      <c r="Q8" s="137">
        <v>52</v>
      </c>
      <c r="R8" s="137">
        <v>103</v>
      </c>
      <c r="S8" s="67">
        <v>115</v>
      </c>
      <c r="T8" s="67">
        <v>58</v>
      </c>
      <c r="U8" s="138">
        <f t="shared" si="0"/>
        <v>1907</v>
      </c>
    </row>
    <row r="9" spans="1:28" ht="12.75" x14ac:dyDescent="0.2">
      <c r="A9" s="124" t="s">
        <v>311</v>
      </c>
      <c r="B9" s="127" t="s">
        <v>462</v>
      </c>
      <c r="C9" s="139">
        <v>105</v>
      </c>
      <c r="D9" s="139">
        <v>144</v>
      </c>
      <c r="E9" s="139">
        <v>84</v>
      </c>
      <c r="F9" s="139">
        <v>118</v>
      </c>
      <c r="G9" s="139">
        <v>123</v>
      </c>
      <c r="H9" s="67">
        <v>117</v>
      </c>
      <c r="I9" s="67">
        <v>118</v>
      </c>
      <c r="J9" s="67">
        <v>100</v>
      </c>
      <c r="K9" s="67">
        <v>109</v>
      </c>
      <c r="L9" s="67">
        <v>137</v>
      </c>
      <c r="M9" s="139">
        <v>184</v>
      </c>
      <c r="N9" s="139">
        <v>138</v>
      </c>
      <c r="O9" s="139">
        <v>82</v>
      </c>
      <c r="P9" s="139">
        <v>112</v>
      </c>
      <c r="Q9" s="139">
        <v>96</v>
      </c>
      <c r="R9" s="139">
        <v>94</v>
      </c>
      <c r="S9" s="67">
        <v>208</v>
      </c>
      <c r="T9" s="67">
        <v>78</v>
      </c>
      <c r="U9" s="140">
        <f t="shared" si="0"/>
        <v>2147</v>
      </c>
    </row>
    <row r="10" spans="1:28" ht="12.75" x14ac:dyDescent="0.2">
      <c r="A10" s="124" t="s">
        <v>311</v>
      </c>
      <c r="B10" s="127" t="s">
        <v>458</v>
      </c>
      <c r="C10" s="139">
        <v>58</v>
      </c>
      <c r="D10" s="139">
        <v>69</v>
      </c>
      <c r="E10" s="139">
        <v>54</v>
      </c>
      <c r="F10" s="139">
        <v>54</v>
      </c>
      <c r="G10" s="139">
        <v>44</v>
      </c>
      <c r="H10" s="67">
        <v>55</v>
      </c>
      <c r="I10" s="67">
        <v>53</v>
      </c>
      <c r="J10" s="67">
        <v>42</v>
      </c>
      <c r="K10" s="67">
        <v>68</v>
      </c>
      <c r="L10" s="67">
        <v>44</v>
      </c>
      <c r="M10" s="139">
        <v>70</v>
      </c>
      <c r="N10" s="139">
        <v>49</v>
      </c>
      <c r="O10" s="139">
        <v>55</v>
      </c>
      <c r="P10" s="139">
        <v>53</v>
      </c>
      <c r="Q10" s="139">
        <v>57</v>
      </c>
      <c r="R10" s="139">
        <v>62</v>
      </c>
      <c r="S10" s="67">
        <v>71</v>
      </c>
      <c r="T10" s="67">
        <v>48</v>
      </c>
      <c r="U10" s="140">
        <f t="shared" si="0"/>
        <v>1006</v>
      </c>
    </row>
    <row r="11" spans="1:28" ht="12.75" x14ac:dyDescent="0.2">
      <c r="A11" s="147" t="s">
        <v>311</v>
      </c>
      <c r="B11" s="145" t="s">
        <v>439</v>
      </c>
      <c r="C11" s="149">
        <v>293</v>
      </c>
      <c r="D11" s="149">
        <v>366</v>
      </c>
      <c r="E11" s="149">
        <v>236</v>
      </c>
      <c r="F11" s="149">
        <v>311</v>
      </c>
      <c r="G11" s="149">
        <v>261</v>
      </c>
      <c r="H11" s="149">
        <v>299</v>
      </c>
      <c r="I11" s="149">
        <v>242</v>
      </c>
      <c r="J11" s="149">
        <v>236</v>
      </c>
      <c r="K11" s="149">
        <v>307</v>
      </c>
      <c r="L11" s="149">
        <v>289</v>
      </c>
      <c r="M11" s="149">
        <v>351</v>
      </c>
      <c r="N11" s="149">
        <v>338</v>
      </c>
      <c r="O11" s="149">
        <v>205</v>
      </c>
      <c r="P11" s="149">
        <v>284</v>
      </c>
      <c r="Q11" s="149">
        <v>205</v>
      </c>
      <c r="R11" s="149">
        <v>259</v>
      </c>
      <c r="S11" s="149">
        <v>394</v>
      </c>
      <c r="T11" s="149">
        <v>184</v>
      </c>
      <c r="U11" s="141">
        <f t="shared" si="0"/>
        <v>5060</v>
      </c>
    </row>
    <row r="12" spans="1:28" ht="12.75" x14ac:dyDescent="0.2">
      <c r="A12" s="125" t="s">
        <v>359</v>
      </c>
      <c r="B12" s="126" t="s">
        <v>461</v>
      </c>
      <c r="C12" s="133">
        <v>784.80000000000007</v>
      </c>
      <c r="D12" s="133">
        <v>903.59999999999991</v>
      </c>
      <c r="E12" s="133">
        <v>670.2</v>
      </c>
      <c r="F12" s="133">
        <v>741</v>
      </c>
      <c r="G12" s="133">
        <v>679.4</v>
      </c>
      <c r="H12" s="67">
        <v>684.2</v>
      </c>
      <c r="I12" s="67">
        <v>695.8</v>
      </c>
      <c r="J12" s="67">
        <v>676</v>
      </c>
      <c r="K12" s="67">
        <v>730.8</v>
      </c>
      <c r="L12" s="67">
        <v>592.59999999999991</v>
      </c>
      <c r="M12" s="133">
        <v>719.6</v>
      </c>
      <c r="N12" s="133">
        <v>798.19999999999993</v>
      </c>
      <c r="O12" s="133">
        <v>763.4</v>
      </c>
      <c r="P12" s="133">
        <v>621.00000000000011</v>
      </c>
      <c r="Q12" s="133">
        <v>710.6</v>
      </c>
      <c r="R12" s="133">
        <v>659.40000000000009</v>
      </c>
      <c r="S12" s="67">
        <v>763.80000000000007</v>
      </c>
      <c r="T12" s="67">
        <v>582.79999999999995</v>
      </c>
      <c r="U12" s="134">
        <f t="shared" si="0"/>
        <v>12777.2</v>
      </c>
    </row>
    <row r="13" spans="1:28" ht="12.75" x14ac:dyDescent="0.2">
      <c r="A13" s="124" t="s">
        <v>359</v>
      </c>
      <c r="B13" s="127" t="s">
        <v>462</v>
      </c>
      <c r="C13" s="133">
        <v>993.39999999999986</v>
      </c>
      <c r="D13" s="133">
        <v>1141.8000000000002</v>
      </c>
      <c r="E13" s="133">
        <v>845</v>
      </c>
      <c r="F13" s="133">
        <v>925</v>
      </c>
      <c r="G13" s="133">
        <v>850.59999999999991</v>
      </c>
      <c r="H13" s="67">
        <v>874.40000000000009</v>
      </c>
      <c r="I13" s="67">
        <v>869</v>
      </c>
      <c r="J13" s="67">
        <v>847.79999999999984</v>
      </c>
      <c r="K13" s="67">
        <v>911.4</v>
      </c>
      <c r="L13" s="67">
        <v>756.2</v>
      </c>
      <c r="M13" s="133">
        <v>902.2</v>
      </c>
      <c r="N13" s="133">
        <v>1028.8</v>
      </c>
      <c r="O13" s="133">
        <v>958.8</v>
      </c>
      <c r="P13" s="133">
        <v>801.80000000000007</v>
      </c>
      <c r="Q13" s="133">
        <v>891.80000000000007</v>
      </c>
      <c r="R13" s="133">
        <v>853.20000000000016</v>
      </c>
      <c r="S13" s="67">
        <v>962.19999999999982</v>
      </c>
      <c r="T13" s="67">
        <v>744.8</v>
      </c>
      <c r="U13" s="134">
        <f t="shared" si="0"/>
        <v>16158.199999999997</v>
      </c>
    </row>
    <row r="14" spans="1:28" ht="12.75" x14ac:dyDescent="0.2">
      <c r="A14" s="124" t="s">
        <v>359</v>
      </c>
      <c r="B14" s="127" t="s">
        <v>458</v>
      </c>
      <c r="C14" s="133">
        <v>989.00000000000011</v>
      </c>
      <c r="D14" s="133">
        <v>1159.2</v>
      </c>
      <c r="E14" s="133">
        <v>851.4</v>
      </c>
      <c r="F14" s="133">
        <v>932.6</v>
      </c>
      <c r="G14" s="133">
        <v>878.2</v>
      </c>
      <c r="H14" s="67">
        <v>908.59999999999991</v>
      </c>
      <c r="I14" s="67">
        <v>881.2</v>
      </c>
      <c r="J14" s="67">
        <v>870.59999999999991</v>
      </c>
      <c r="K14" s="67">
        <v>928.4</v>
      </c>
      <c r="L14" s="67">
        <v>779.99999999999989</v>
      </c>
      <c r="M14" s="133">
        <v>941.19999999999993</v>
      </c>
      <c r="N14" s="133">
        <v>1062.5999999999999</v>
      </c>
      <c r="O14" s="133">
        <v>964.20000000000016</v>
      </c>
      <c r="P14" s="133">
        <v>818.80000000000007</v>
      </c>
      <c r="Q14" s="133">
        <v>912.99999999999989</v>
      </c>
      <c r="R14" s="133">
        <v>876.80000000000007</v>
      </c>
      <c r="S14" s="67">
        <v>1013.4</v>
      </c>
      <c r="T14" s="67">
        <v>785.8</v>
      </c>
      <c r="U14" s="134">
        <f t="shared" si="0"/>
        <v>16555</v>
      </c>
    </row>
    <row r="15" spans="1:28" ht="12.75" x14ac:dyDescent="0.2">
      <c r="A15" s="147" t="s">
        <v>359</v>
      </c>
      <c r="B15" s="145" t="s">
        <v>439</v>
      </c>
      <c r="C15" s="150">
        <f t="shared" ref="C15:T15" si="1">SUM(C12:C14)</f>
        <v>2767.2</v>
      </c>
      <c r="D15" s="150">
        <f t="shared" si="1"/>
        <v>3204.6000000000004</v>
      </c>
      <c r="E15" s="150">
        <f t="shared" si="1"/>
        <v>2366.6</v>
      </c>
      <c r="F15" s="150">
        <f t="shared" si="1"/>
        <v>2598.6</v>
      </c>
      <c r="G15" s="150">
        <f t="shared" si="1"/>
        <v>2408.1999999999998</v>
      </c>
      <c r="H15" s="150">
        <f t="shared" si="1"/>
        <v>2467.1999999999998</v>
      </c>
      <c r="I15" s="150">
        <f t="shared" si="1"/>
        <v>2446</v>
      </c>
      <c r="J15" s="150">
        <f t="shared" si="1"/>
        <v>2394.3999999999996</v>
      </c>
      <c r="K15" s="150">
        <f t="shared" si="1"/>
        <v>2570.6</v>
      </c>
      <c r="L15" s="150">
        <f t="shared" si="1"/>
        <v>2128.7999999999997</v>
      </c>
      <c r="M15" s="150">
        <f t="shared" si="1"/>
        <v>2563</v>
      </c>
      <c r="N15" s="150">
        <f t="shared" si="1"/>
        <v>2889.6</v>
      </c>
      <c r="O15" s="150">
        <f t="shared" si="1"/>
        <v>2686.4</v>
      </c>
      <c r="P15" s="150">
        <f t="shared" si="1"/>
        <v>2241.6000000000004</v>
      </c>
      <c r="Q15" s="150">
        <f t="shared" si="1"/>
        <v>2515.4</v>
      </c>
      <c r="R15" s="150">
        <f t="shared" si="1"/>
        <v>2389.4000000000005</v>
      </c>
      <c r="S15" s="150">
        <f t="shared" si="1"/>
        <v>2739.4</v>
      </c>
      <c r="T15" s="150">
        <f t="shared" si="1"/>
        <v>2113.3999999999996</v>
      </c>
      <c r="U15" s="136">
        <f t="shared" si="0"/>
        <v>45490.400000000001</v>
      </c>
    </row>
    <row r="16" spans="1:28" ht="12.75" x14ac:dyDescent="0.2">
      <c r="A16" s="124" t="s">
        <v>331</v>
      </c>
      <c r="B16" s="126" t="s">
        <v>461</v>
      </c>
      <c r="C16" s="122">
        <f t="shared" ref="C16:U16" si="2">C4/C12</f>
        <v>0.13965341488277266</v>
      </c>
      <c r="D16" s="122">
        <f t="shared" si="2"/>
        <v>0.18636564851704296</v>
      </c>
      <c r="E16" s="122">
        <f t="shared" si="2"/>
        <v>0.10325276037003879</v>
      </c>
      <c r="F16" s="122">
        <f t="shared" si="2"/>
        <v>0.10256410256410255</v>
      </c>
      <c r="G16" s="122">
        <f t="shared" si="2"/>
        <v>0.14718869590815425</v>
      </c>
      <c r="H16" s="122">
        <f t="shared" si="2"/>
        <v>0.17451037708272435</v>
      </c>
      <c r="I16" s="122">
        <f t="shared" si="2"/>
        <v>9.1118137395803392E-2</v>
      </c>
      <c r="J16" s="122">
        <f t="shared" si="2"/>
        <v>9.4674556213017749E-2</v>
      </c>
      <c r="K16" s="122">
        <f t="shared" si="2"/>
        <v>0.1663929939792009</v>
      </c>
      <c r="L16" s="122">
        <f t="shared" si="2"/>
        <v>0.11711103611204862</v>
      </c>
      <c r="M16" s="122">
        <f t="shared" si="2"/>
        <v>8.4769316286826032E-2</v>
      </c>
      <c r="N16" s="122">
        <f t="shared" si="2"/>
        <v>0.23427712352793789</v>
      </c>
      <c r="O16" s="122">
        <f t="shared" si="2"/>
        <v>0.11998952056588946</v>
      </c>
      <c r="P16" s="122">
        <f t="shared" si="2"/>
        <v>0.26183574879227045</v>
      </c>
      <c r="Q16" s="122">
        <f t="shared" si="2"/>
        <v>0.13847452856740783</v>
      </c>
      <c r="R16" s="122">
        <f t="shared" si="2"/>
        <v>0.19684561722778282</v>
      </c>
      <c r="S16" s="122">
        <f t="shared" si="2"/>
        <v>0.15501440167583136</v>
      </c>
      <c r="T16" s="122">
        <f t="shared" si="2"/>
        <v>0.17055593685655457</v>
      </c>
      <c r="U16" s="129">
        <f t="shared" si="2"/>
        <v>0.1494224086654353</v>
      </c>
    </row>
    <row r="17" spans="1:21" ht="12.75" x14ac:dyDescent="0.2">
      <c r="A17" s="124" t="s">
        <v>331</v>
      </c>
      <c r="B17" s="127" t="s">
        <v>462</v>
      </c>
      <c r="C17" s="122">
        <f t="shared" ref="C17:U17" si="3">C5/C13</f>
        <v>-2.3958123615864715E-2</v>
      </c>
      <c r="D17" s="122">
        <f t="shared" si="3"/>
        <v>4.7994394815204046E-2</v>
      </c>
      <c r="E17" s="122">
        <f t="shared" si="3"/>
        <v>1.9171597633136094E-2</v>
      </c>
      <c r="F17" s="122">
        <f t="shared" si="3"/>
        <v>3.978378378378377E-2</v>
      </c>
      <c r="G17" s="122">
        <f t="shared" si="3"/>
        <v>9.7343051963320021E-2</v>
      </c>
      <c r="H17" s="122">
        <f t="shared" si="3"/>
        <v>0.11893870082342176</v>
      </c>
      <c r="I17" s="122">
        <f t="shared" si="3"/>
        <v>0.11001150747986192</v>
      </c>
      <c r="J17" s="122">
        <f t="shared" si="3"/>
        <v>0.12526539278131638</v>
      </c>
      <c r="K17" s="122">
        <f t="shared" si="3"/>
        <v>5.6616194865042789E-2</v>
      </c>
      <c r="L17" s="122">
        <f t="shared" si="3"/>
        <v>0.19439301772017983</v>
      </c>
      <c r="M17" s="122">
        <f t="shared" si="3"/>
        <v>0.21791177122589228</v>
      </c>
      <c r="N17" s="122">
        <f t="shared" si="3"/>
        <v>0.11547433903576984</v>
      </c>
      <c r="O17" s="122">
        <f t="shared" si="3"/>
        <v>-5.4234459741343416E-3</v>
      </c>
      <c r="P17" s="122">
        <f t="shared" si="3"/>
        <v>7.6078822649039646E-2</v>
      </c>
      <c r="Q17" s="122">
        <f t="shared" si="3"/>
        <v>8.4772370486656187E-2</v>
      </c>
      <c r="R17" s="122">
        <f t="shared" si="3"/>
        <v>0.10571964369432722</v>
      </c>
      <c r="S17" s="122">
        <f t="shared" si="3"/>
        <v>0.20058199958428602</v>
      </c>
      <c r="T17" s="122">
        <f t="shared" si="3"/>
        <v>0.16809881847475833</v>
      </c>
      <c r="U17" s="129">
        <f t="shared" si="3"/>
        <v>9.4465967743931886E-2</v>
      </c>
    </row>
    <row r="18" spans="1:21" ht="12.75" x14ac:dyDescent="0.2">
      <c r="A18" s="124" t="s">
        <v>331</v>
      </c>
      <c r="B18" s="127" t="s">
        <v>458</v>
      </c>
      <c r="C18" s="122">
        <f t="shared" ref="C18:U18" si="4">C6/C14</f>
        <v>1.9413549039433767E-2</v>
      </c>
      <c r="D18" s="122">
        <f t="shared" si="4"/>
        <v>5.521048999309869E-3</v>
      </c>
      <c r="E18" s="122">
        <f t="shared" si="4"/>
        <v>-7.0472163495419312E-3</v>
      </c>
      <c r="F18" s="122">
        <f t="shared" si="4"/>
        <v>7.3986703838730433E-2</v>
      </c>
      <c r="G18" s="122">
        <f t="shared" si="4"/>
        <v>-4.0537462992484619E-2</v>
      </c>
      <c r="H18" s="122">
        <f t="shared" si="4"/>
        <v>0.12106537530266345</v>
      </c>
      <c r="I18" s="122">
        <f t="shared" si="4"/>
        <v>7.6486609169314573E-2</v>
      </c>
      <c r="J18" s="122">
        <f t="shared" si="4"/>
        <v>-2.0445669653112803E-2</v>
      </c>
      <c r="K18" s="122">
        <f t="shared" si="4"/>
        <v>0.12645411460577335</v>
      </c>
      <c r="L18" s="122">
        <f t="shared" si="4"/>
        <v>4.6923076923076928E-2</v>
      </c>
      <c r="M18" s="122">
        <f t="shared" si="4"/>
        <v>8.8610284742881421E-2</v>
      </c>
      <c r="N18" s="122">
        <f t="shared" si="4"/>
        <v>-2.860907208733296E-2</v>
      </c>
      <c r="O18" s="122">
        <f t="shared" si="4"/>
        <v>6.5131715411740301E-2</v>
      </c>
      <c r="P18" s="122">
        <f t="shared" si="4"/>
        <v>4.0058622374206147E-2</v>
      </c>
      <c r="Q18" s="122">
        <f t="shared" si="4"/>
        <v>3.7897042716319829E-2</v>
      </c>
      <c r="R18" s="122">
        <f t="shared" si="4"/>
        <v>7.9835766423357657E-2</v>
      </c>
      <c r="S18" s="122">
        <f t="shared" si="4"/>
        <v>1.263074797710677E-2</v>
      </c>
      <c r="T18" s="122">
        <f t="shared" si="4"/>
        <v>8.9081191142784399E-3</v>
      </c>
      <c r="U18" s="129">
        <f t="shared" si="4"/>
        <v>3.8634853518574451E-2</v>
      </c>
    </row>
    <row r="19" spans="1:21" ht="12.75" x14ac:dyDescent="0.2">
      <c r="A19" s="147" t="s">
        <v>331</v>
      </c>
      <c r="B19" s="148" t="s">
        <v>439</v>
      </c>
      <c r="C19" s="151">
        <f t="shared" ref="C19:U19" si="5">C7/C15</f>
        <v>3.7944492627927144E-2</v>
      </c>
      <c r="D19" s="151">
        <f t="shared" si="5"/>
        <v>7.1647007426823936E-2</v>
      </c>
      <c r="E19" s="151">
        <f t="shared" si="5"/>
        <v>3.3550240851854984E-2</v>
      </c>
      <c r="F19" s="151">
        <f t="shared" si="5"/>
        <v>6.9960748095128145E-2</v>
      </c>
      <c r="G19" s="151">
        <f t="shared" si="5"/>
        <v>6.1124491321318836E-2</v>
      </c>
      <c r="H19" s="151">
        <f t="shared" si="5"/>
        <v>0.13513294422827496</v>
      </c>
      <c r="I19" s="151">
        <f t="shared" si="5"/>
        <v>9.2559280457890442E-2</v>
      </c>
      <c r="J19" s="151">
        <f t="shared" si="5"/>
        <v>6.3648513197460746E-2</v>
      </c>
      <c r="K19" s="151">
        <f t="shared" si="5"/>
        <v>0.11304753753987395</v>
      </c>
      <c r="L19" s="151">
        <f t="shared" si="5"/>
        <v>0.11884629838406616</v>
      </c>
      <c r="M19" s="151">
        <f t="shared" si="5"/>
        <v>0.13304721030042918</v>
      </c>
      <c r="N19" s="151">
        <f t="shared" si="5"/>
        <v>9.5307308970099688E-2</v>
      </c>
      <c r="O19" s="151">
        <f t="shared" si="5"/>
        <v>5.5539011316259684E-2</v>
      </c>
      <c r="P19" s="151">
        <f t="shared" si="5"/>
        <v>0.11438258386866521</v>
      </c>
      <c r="Q19" s="151">
        <f t="shared" si="5"/>
        <v>8.2929156396596954E-2</v>
      </c>
      <c r="R19" s="151">
        <f t="shared" si="5"/>
        <v>0.12136938143466976</v>
      </c>
      <c r="S19" s="151">
        <f t="shared" si="5"/>
        <v>0.11834708330291303</v>
      </c>
      <c r="T19" s="151">
        <f t="shared" si="5"/>
        <v>0.10958644837702282</v>
      </c>
      <c r="U19" s="130">
        <f t="shared" si="5"/>
        <v>8.9583736348768081E-2</v>
      </c>
    </row>
    <row r="20" spans="1:21" x14ac:dyDescent="0.25">
      <c r="A20" s="74" t="s">
        <v>16</v>
      </c>
    </row>
    <row r="21" spans="1:21" x14ac:dyDescent="0.25">
      <c r="A21" s="68" t="s">
        <v>0</v>
      </c>
    </row>
    <row r="22" spans="1:21" x14ac:dyDescent="0.25">
      <c r="A22" s="68"/>
    </row>
    <row r="23" spans="1:21" x14ac:dyDescent="0.25">
      <c r="A23" s="68"/>
    </row>
    <row r="24" spans="1:21" hidden="1" x14ac:dyDescent="0.25">
      <c r="A24" s="68"/>
    </row>
    <row r="25" spans="1:21" hidden="1" x14ac:dyDescent="0.25">
      <c r="A25" s="68"/>
    </row>
    <row r="26" spans="1:21" hidden="1" x14ac:dyDescent="0.25">
      <c r="A26" s="68"/>
    </row>
    <row r="27" spans="1:21" hidden="1" x14ac:dyDescent="0.25">
      <c r="A27" s="68"/>
    </row>
    <row r="28" spans="1:21" hidden="1" x14ac:dyDescent="0.25">
      <c r="A28" s="68"/>
    </row>
    <row r="29" spans="1:21" hidden="1" x14ac:dyDescent="0.25">
      <c r="A29" s="68"/>
    </row>
    <row r="30" spans="1:21" hidden="1" x14ac:dyDescent="0.25">
      <c r="A30" s="68"/>
    </row>
    <row r="31" spans="1:21" hidden="1" x14ac:dyDescent="0.25">
      <c r="A31" s="68"/>
    </row>
    <row r="32" spans="1:21" hidden="1" x14ac:dyDescent="0.25">
      <c r="A32" s="68"/>
    </row>
    <row r="33" spans="1:11" hidden="1" x14ac:dyDescent="0.25">
      <c r="A33" s="68"/>
    </row>
    <row r="34" spans="1:11" hidden="1" x14ac:dyDescent="0.25">
      <c r="A34" s="68"/>
    </row>
    <row r="35" spans="1:11" hidden="1" x14ac:dyDescent="0.25">
      <c r="A35" s="68"/>
    </row>
    <row r="36" spans="1:11" hidden="1" x14ac:dyDescent="0.25">
      <c r="A36" s="68"/>
    </row>
    <row r="37" spans="1:11" hidden="1" x14ac:dyDescent="0.25">
      <c r="A37" s="68"/>
    </row>
    <row r="38" spans="1:11" hidden="1" x14ac:dyDescent="0.25">
      <c r="A38" s="68"/>
    </row>
    <row r="39" spans="1:11" hidden="1" x14ac:dyDescent="0.25">
      <c r="A39" s="68"/>
    </row>
    <row r="44" spans="1:11" hidden="1" x14ac:dyDescent="0.25">
      <c r="K44" s="75"/>
    </row>
    <row r="45" spans="1:11" hidden="1" x14ac:dyDescent="0.25">
      <c r="A45" s="74"/>
    </row>
    <row r="46" spans="1:11" ht="15.95" hidden="1" customHeight="1" x14ac:dyDescent="0.25">
      <c r="A46" s="81"/>
      <c r="B46" s="77"/>
      <c r="C46" s="77"/>
      <c r="D46" s="77"/>
      <c r="E46" s="77"/>
      <c r="F46" s="77"/>
      <c r="G46" s="77"/>
      <c r="H46" s="77"/>
      <c r="I46" s="77"/>
      <c r="J46" s="77"/>
      <c r="K46" s="77"/>
    </row>
  </sheetData>
  <hyperlinks>
    <hyperlink ref="A21" location="Contents!A1" display="Back to contents" xr:uid="{00000000-0004-0000-19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DB4E2"/>
  </sheetPr>
  <dimension ref="A1:X143"/>
  <sheetViews>
    <sheetView zoomScaleNormal="100" workbookViewId="0"/>
  </sheetViews>
  <sheetFormatPr defaultColWidth="0" defaultRowHeight="15.75" customHeight="1" zeroHeight="1" x14ac:dyDescent="0.25"/>
  <cols>
    <col min="1" max="1" width="16.140625" style="22" customWidth="1"/>
    <col min="2" max="6" width="9.85546875" style="12" customWidth="1"/>
    <col min="7" max="7" width="11.28515625" style="12" customWidth="1"/>
    <col min="8" max="8" width="17.42578125" style="20" customWidth="1"/>
    <col min="9" max="9" width="11.28515625" style="20" customWidth="1"/>
    <col min="10" max="10" width="15" style="20" customWidth="1"/>
    <col min="11" max="11" width="20.140625" style="20" customWidth="1"/>
    <col min="12" max="12" width="14.7109375" style="69" customWidth="1"/>
    <col min="13" max="14" width="9.28515625" style="20" customWidth="1"/>
    <col min="15" max="18" width="9.28515625" style="20" hidden="1" customWidth="1"/>
    <col min="19" max="24" width="0" style="20" hidden="1" customWidth="1"/>
    <col min="25" max="16384" width="9.28515625" style="20" hidden="1"/>
  </cols>
  <sheetData>
    <row r="1" spans="1:13" s="69" customFormat="1" ht="15.75" customHeight="1" x14ac:dyDescent="0.25">
      <c r="A1" s="70" t="s">
        <v>459</v>
      </c>
      <c r="B1" s="67"/>
      <c r="C1" s="67"/>
      <c r="D1" s="67"/>
      <c r="E1" s="67"/>
      <c r="F1" s="67"/>
      <c r="G1" s="67"/>
    </row>
    <row r="2" spans="1:13" s="69" customFormat="1" ht="15.75" customHeight="1" x14ac:dyDescent="0.2">
      <c r="A2" s="189" t="s">
        <v>618</v>
      </c>
      <c r="B2" s="67"/>
      <c r="C2" s="67"/>
      <c r="D2" s="67"/>
      <c r="E2" s="67"/>
      <c r="F2" s="67"/>
      <c r="G2" s="67"/>
    </row>
    <row r="3" spans="1:13" s="22" customFormat="1" ht="28.5" customHeight="1" x14ac:dyDescent="0.25">
      <c r="A3" s="21" t="s">
        <v>356</v>
      </c>
      <c r="L3" s="71"/>
    </row>
    <row r="4" spans="1:13" s="22" customFormat="1" ht="63" x14ac:dyDescent="0.25">
      <c r="A4" s="23" t="s">
        <v>42</v>
      </c>
      <c r="B4" s="55">
        <v>2015</v>
      </c>
      <c r="C4" s="55">
        <v>2016</v>
      </c>
      <c r="D4" s="55">
        <v>2017</v>
      </c>
      <c r="E4" s="55">
        <v>2018</v>
      </c>
      <c r="F4" s="55">
        <v>2019</v>
      </c>
      <c r="G4" s="44" t="s">
        <v>229</v>
      </c>
      <c r="H4" s="44" t="s">
        <v>230</v>
      </c>
      <c r="I4" s="44" t="s">
        <v>304</v>
      </c>
      <c r="J4" s="116" t="s">
        <v>369</v>
      </c>
      <c r="K4" s="117" t="s">
        <v>231</v>
      </c>
      <c r="L4" s="180" t="s">
        <v>311</v>
      </c>
    </row>
    <row r="5" spans="1:13" ht="12.75" x14ac:dyDescent="0.2">
      <c r="A5" s="79" t="s">
        <v>244</v>
      </c>
      <c r="B5" s="57">
        <v>1622</v>
      </c>
      <c r="C5" s="57">
        <v>1482</v>
      </c>
      <c r="D5" s="57">
        <v>1651</v>
      </c>
      <c r="E5" s="57">
        <v>1940</v>
      </c>
      <c r="F5" s="57">
        <v>1413</v>
      </c>
      <c r="G5" s="80">
        <v>1621.6</v>
      </c>
      <c r="H5" s="80">
        <v>1619.8</v>
      </c>
      <c r="I5" s="57">
        <v>1524</v>
      </c>
      <c r="J5" s="118">
        <v>-95.799999999999955</v>
      </c>
      <c r="K5" s="119">
        <v>-5.9077454366058192E-2</v>
      </c>
      <c r="L5" s="181">
        <v>0</v>
      </c>
      <c r="M5" s="61"/>
    </row>
    <row r="6" spans="1:13" s="69" customFormat="1" ht="12.75" x14ac:dyDescent="0.2">
      <c r="A6" s="79" t="s">
        <v>305</v>
      </c>
      <c r="B6" s="57">
        <v>1399</v>
      </c>
      <c r="C6" s="57">
        <v>1313</v>
      </c>
      <c r="D6" s="57">
        <v>1391</v>
      </c>
      <c r="E6" s="57">
        <v>1448</v>
      </c>
      <c r="F6" s="57">
        <v>1308</v>
      </c>
      <c r="G6" s="80">
        <v>1371.8</v>
      </c>
      <c r="H6" s="80">
        <v>1368.4</v>
      </c>
      <c r="I6" s="57">
        <v>1338</v>
      </c>
      <c r="J6" s="118">
        <v>-30.400000000000091</v>
      </c>
      <c r="K6" s="119">
        <v>-2.2160664819944664E-2</v>
      </c>
      <c r="L6" s="181">
        <v>0</v>
      </c>
      <c r="M6" s="61"/>
    </row>
    <row r="7" spans="1:13" s="69" customFormat="1" ht="12.75" x14ac:dyDescent="0.2">
      <c r="A7" s="36" t="s">
        <v>43</v>
      </c>
      <c r="B7" s="57">
        <v>1395</v>
      </c>
      <c r="C7" s="57">
        <v>1338</v>
      </c>
      <c r="D7" s="57">
        <v>1371</v>
      </c>
      <c r="E7" s="57">
        <v>1494</v>
      </c>
      <c r="F7" s="57">
        <v>1359</v>
      </c>
      <c r="G7" s="37">
        <v>1391.4</v>
      </c>
      <c r="H7" s="80">
        <v>1388</v>
      </c>
      <c r="I7" s="57">
        <v>1473</v>
      </c>
      <c r="J7" s="118">
        <v>85</v>
      </c>
      <c r="K7" s="119">
        <v>6.1089550093431075E-2</v>
      </c>
      <c r="L7" s="181">
        <v>52</v>
      </c>
      <c r="M7" s="96"/>
    </row>
    <row r="8" spans="1:13" ht="12.75" x14ac:dyDescent="0.2">
      <c r="A8" s="36" t="s">
        <v>44</v>
      </c>
      <c r="B8" s="57">
        <v>1275</v>
      </c>
      <c r="C8" s="57">
        <v>1229</v>
      </c>
      <c r="D8" s="57">
        <v>1208</v>
      </c>
      <c r="E8" s="57">
        <v>1255</v>
      </c>
      <c r="F8" s="57">
        <v>1368</v>
      </c>
      <c r="G8" s="37">
        <v>1267</v>
      </c>
      <c r="H8" s="80">
        <v>1263.5999999999999</v>
      </c>
      <c r="I8" s="57">
        <v>1781</v>
      </c>
      <c r="J8" s="118">
        <v>517.40000000000009</v>
      </c>
      <c r="K8" s="119">
        <v>0.40836621941594325</v>
      </c>
      <c r="L8" s="181">
        <v>453</v>
      </c>
      <c r="M8" s="96"/>
    </row>
    <row r="9" spans="1:13" ht="12.75" x14ac:dyDescent="0.2">
      <c r="A9" s="36" t="s">
        <v>45</v>
      </c>
      <c r="B9" s="57">
        <v>1234</v>
      </c>
      <c r="C9" s="57">
        <v>1235</v>
      </c>
      <c r="D9" s="57">
        <v>1281</v>
      </c>
      <c r="E9" s="57">
        <v>1171</v>
      </c>
      <c r="F9" s="57">
        <v>1296</v>
      </c>
      <c r="G9" s="37">
        <v>1243.4000000000001</v>
      </c>
      <c r="H9" s="80">
        <v>1241.4000000000001</v>
      </c>
      <c r="I9" s="57">
        <v>1515</v>
      </c>
      <c r="J9" s="118">
        <v>273.59999999999991</v>
      </c>
      <c r="K9" s="119">
        <v>0.22004182081389728</v>
      </c>
      <c r="L9" s="181">
        <v>265</v>
      </c>
      <c r="M9" s="96"/>
    </row>
    <row r="10" spans="1:13" ht="12.75" x14ac:dyDescent="0.2">
      <c r="A10" s="36" t="s">
        <v>237</v>
      </c>
      <c r="B10" s="57">
        <v>1241</v>
      </c>
      <c r="C10" s="57">
        <v>1208</v>
      </c>
      <c r="D10" s="57">
        <v>1166</v>
      </c>
      <c r="E10" s="57">
        <v>1154</v>
      </c>
      <c r="F10" s="57">
        <v>1210</v>
      </c>
      <c r="G10" s="37">
        <v>1195.8</v>
      </c>
      <c r="H10" s="80">
        <v>1191.8</v>
      </c>
      <c r="I10" s="57">
        <v>1202</v>
      </c>
      <c r="J10" s="118">
        <v>10.200000000000045</v>
      </c>
      <c r="K10" s="119">
        <v>8.5298544907175498E-3</v>
      </c>
      <c r="L10" s="181">
        <v>68</v>
      </c>
      <c r="M10" s="96"/>
    </row>
    <row r="11" spans="1:13" ht="12.75" x14ac:dyDescent="0.2">
      <c r="A11" s="36" t="s">
        <v>238</v>
      </c>
      <c r="B11" s="57">
        <v>1127</v>
      </c>
      <c r="C11" s="57">
        <v>1237</v>
      </c>
      <c r="D11" s="57">
        <v>1209</v>
      </c>
      <c r="E11" s="57">
        <v>1158</v>
      </c>
      <c r="F11" s="57">
        <v>1197</v>
      </c>
      <c r="G11" s="37">
        <v>1185.5999999999999</v>
      </c>
      <c r="H11" s="80">
        <v>1182.5999999999999</v>
      </c>
      <c r="I11" s="57">
        <v>1212</v>
      </c>
      <c r="J11" s="118">
        <v>29.400000000000091</v>
      </c>
      <c r="K11" s="119">
        <v>2.4797570850202507E-2</v>
      </c>
      <c r="L11" s="181">
        <v>18</v>
      </c>
      <c r="M11" s="96"/>
    </row>
    <row r="12" spans="1:13" ht="12.75" x14ac:dyDescent="0.2">
      <c r="A12" s="36" t="s">
        <v>239</v>
      </c>
      <c r="B12" s="57">
        <v>1101</v>
      </c>
      <c r="C12" s="57">
        <v>1204</v>
      </c>
      <c r="D12" s="57">
        <v>1179</v>
      </c>
      <c r="E12" s="57">
        <v>1192</v>
      </c>
      <c r="F12" s="57">
        <v>1189</v>
      </c>
      <c r="G12" s="37">
        <v>1173</v>
      </c>
      <c r="H12" s="80">
        <v>1169</v>
      </c>
      <c r="I12" s="57">
        <v>1270</v>
      </c>
      <c r="J12" s="118">
        <v>101</v>
      </c>
      <c r="K12" s="119">
        <v>8.6104006820119358E-2</v>
      </c>
      <c r="L12" s="181">
        <v>19</v>
      </c>
      <c r="M12" s="96"/>
    </row>
    <row r="13" spans="1:13" ht="12.75" x14ac:dyDescent="0.2">
      <c r="A13" s="36" t="s">
        <v>240</v>
      </c>
      <c r="B13" s="57">
        <v>1210</v>
      </c>
      <c r="C13" s="57">
        <v>1173</v>
      </c>
      <c r="D13" s="57">
        <v>1218</v>
      </c>
      <c r="E13" s="57">
        <v>1185</v>
      </c>
      <c r="F13" s="57">
        <v>1193</v>
      </c>
      <c r="G13" s="37">
        <v>1195.8</v>
      </c>
      <c r="H13" s="80">
        <v>1191</v>
      </c>
      <c r="I13" s="57">
        <v>1316</v>
      </c>
      <c r="J13" s="118">
        <v>125</v>
      </c>
      <c r="K13" s="119">
        <v>0.10453253052349892</v>
      </c>
      <c r="L13" s="181">
        <v>29</v>
      </c>
      <c r="M13" s="96"/>
    </row>
    <row r="14" spans="1:13" ht="12.75" x14ac:dyDescent="0.2">
      <c r="A14" s="36" t="s">
        <v>241</v>
      </c>
      <c r="B14" s="57">
        <v>1289</v>
      </c>
      <c r="C14" s="57">
        <v>1297</v>
      </c>
      <c r="D14" s="57">
        <v>1353</v>
      </c>
      <c r="E14" s="57">
        <v>1235</v>
      </c>
      <c r="F14" s="57">
        <v>1302</v>
      </c>
      <c r="G14" s="37">
        <v>1295.2</v>
      </c>
      <c r="H14" s="80">
        <v>1290.8</v>
      </c>
      <c r="I14" s="57">
        <v>1501</v>
      </c>
      <c r="J14" s="118">
        <v>210.20000000000005</v>
      </c>
      <c r="K14" s="119">
        <v>0.16229153798641138</v>
      </c>
      <c r="L14" s="181">
        <v>176</v>
      </c>
      <c r="M14" s="96"/>
    </row>
    <row r="15" spans="1:13" ht="12.75" x14ac:dyDescent="0.2">
      <c r="A15" s="36" t="s">
        <v>242</v>
      </c>
      <c r="B15" s="57">
        <v>1224</v>
      </c>
      <c r="C15" s="57">
        <v>1338</v>
      </c>
      <c r="D15" s="57">
        <v>1355</v>
      </c>
      <c r="E15" s="57">
        <v>1173</v>
      </c>
      <c r="F15" s="57">
        <v>1402</v>
      </c>
      <c r="G15" s="37">
        <v>1298.4000000000001</v>
      </c>
      <c r="H15" s="80">
        <v>1294.4000000000001</v>
      </c>
      <c r="I15" s="57">
        <v>1633</v>
      </c>
      <c r="J15" s="118">
        <v>338.59999999999991</v>
      </c>
      <c r="K15" s="119">
        <v>0.26078250154035726</v>
      </c>
      <c r="L15" s="181">
        <v>391</v>
      </c>
      <c r="M15" s="96"/>
    </row>
    <row r="16" spans="1:13" ht="12.75" x14ac:dyDescent="0.2">
      <c r="A16" s="36" t="s">
        <v>243</v>
      </c>
      <c r="B16" s="57">
        <v>1454</v>
      </c>
      <c r="C16" s="57">
        <v>1548</v>
      </c>
      <c r="D16" s="57">
        <v>1652</v>
      </c>
      <c r="E16" s="57">
        <v>1405</v>
      </c>
      <c r="F16" s="57">
        <v>1599</v>
      </c>
      <c r="G16" s="37">
        <v>1531.6</v>
      </c>
      <c r="H16" s="80">
        <v>1525.2</v>
      </c>
      <c r="I16" s="57">
        <v>1744</v>
      </c>
      <c r="J16" s="118">
        <v>218.79999999999995</v>
      </c>
      <c r="K16" s="119">
        <v>0.14285714285714285</v>
      </c>
      <c r="L16" s="181">
        <v>436</v>
      </c>
      <c r="M16" s="96"/>
    </row>
    <row r="17" spans="1:13" s="69" customFormat="1" ht="12.75" x14ac:dyDescent="0.2">
      <c r="A17" s="24" t="s">
        <v>310</v>
      </c>
      <c r="B17" s="58">
        <v>15571</v>
      </c>
      <c r="C17" s="58">
        <v>15602</v>
      </c>
      <c r="D17" s="58">
        <v>16034</v>
      </c>
      <c r="E17" s="58">
        <v>15810</v>
      </c>
      <c r="F17" s="58">
        <v>15836</v>
      </c>
      <c r="G17" s="46">
        <v>15770.599999999999</v>
      </c>
      <c r="H17" s="46">
        <v>15725.999999999998</v>
      </c>
      <c r="I17" s="58">
        <v>17509</v>
      </c>
      <c r="J17" s="120">
        <v>1783</v>
      </c>
      <c r="K17" s="121">
        <v>0.11305847589819032</v>
      </c>
      <c r="L17" s="182">
        <v>1907</v>
      </c>
      <c r="M17" s="61"/>
    </row>
    <row r="18" spans="1:13" s="69" customFormat="1" ht="30.6" customHeight="1" x14ac:dyDescent="0.25">
      <c r="A18" s="70" t="s">
        <v>357</v>
      </c>
      <c r="B18" s="386"/>
      <c r="C18" s="386"/>
      <c r="D18" s="386"/>
      <c r="E18" s="386"/>
      <c r="F18" s="386"/>
      <c r="G18" s="183"/>
      <c r="H18" s="183"/>
      <c r="I18" s="183"/>
      <c r="J18" s="183"/>
      <c r="K18" s="387"/>
      <c r="L18" s="71"/>
      <c r="M18" s="61"/>
    </row>
    <row r="19" spans="1:13" s="69" customFormat="1" ht="63" x14ac:dyDescent="0.25">
      <c r="A19" s="72" t="s">
        <v>42</v>
      </c>
      <c r="B19" s="89">
        <v>2016</v>
      </c>
      <c r="C19" s="89">
        <v>2017</v>
      </c>
      <c r="D19" s="89">
        <v>2018</v>
      </c>
      <c r="E19" s="89">
        <v>2019</v>
      </c>
      <c r="F19" s="82">
        <v>2020</v>
      </c>
      <c r="G19" s="82" t="s">
        <v>307</v>
      </c>
      <c r="H19" s="82" t="s">
        <v>308</v>
      </c>
      <c r="I19" s="82" t="s">
        <v>306</v>
      </c>
      <c r="J19" s="116" t="s">
        <v>369</v>
      </c>
      <c r="K19" s="117" t="s">
        <v>309</v>
      </c>
      <c r="L19" s="180" t="s">
        <v>311</v>
      </c>
      <c r="M19" s="61"/>
    </row>
    <row r="20" spans="1:13" s="69" customFormat="1" ht="12.75" x14ac:dyDescent="0.2">
      <c r="A20" s="36" t="s">
        <v>244</v>
      </c>
      <c r="B20" s="57">
        <v>1482</v>
      </c>
      <c r="C20" s="57">
        <v>1651</v>
      </c>
      <c r="D20" s="57">
        <v>1940</v>
      </c>
      <c r="E20" s="57">
        <v>1413</v>
      </c>
      <c r="F20" s="57">
        <v>1524</v>
      </c>
      <c r="G20" s="37">
        <v>1602</v>
      </c>
      <c r="H20" s="80">
        <v>1598</v>
      </c>
      <c r="I20" s="57">
        <v>1948</v>
      </c>
      <c r="J20" s="118">
        <v>350</v>
      </c>
      <c r="K20" s="119">
        <v>0.2184769038701623</v>
      </c>
      <c r="L20" s="181">
        <v>652</v>
      </c>
      <c r="M20" s="61"/>
    </row>
    <row r="21" spans="1:13" s="69" customFormat="1" ht="12.75" x14ac:dyDescent="0.2">
      <c r="A21" s="79" t="s">
        <v>305</v>
      </c>
      <c r="B21" s="57">
        <v>1313</v>
      </c>
      <c r="C21" s="57">
        <v>1391</v>
      </c>
      <c r="D21" s="57">
        <v>1448</v>
      </c>
      <c r="E21" s="57">
        <v>1308</v>
      </c>
      <c r="F21" s="57">
        <v>1338</v>
      </c>
      <c r="G21" s="80">
        <v>1359.6</v>
      </c>
      <c r="H21" s="80">
        <v>1353.6</v>
      </c>
      <c r="I21" s="57">
        <v>1406</v>
      </c>
      <c r="J21" s="118">
        <v>52.400000000000091</v>
      </c>
      <c r="K21" s="119">
        <v>3.8540747278611426E-2</v>
      </c>
      <c r="L21" s="181">
        <v>281</v>
      </c>
      <c r="M21" s="61"/>
    </row>
    <row r="22" spans="1:13" s="69" customFormat="1" ht="12.75" x14ac:dyDescent="0.2">
      <c r="A22" s="79" t="s">
        <v>43</v>
      </c>
      <c r="B22" s="57">
        <v>1338</v>
      </c>
      <c r="C22" s="57">
        <v>1371</v>
      </c>
      <c r="D22" s="57">
        <v>1494</v>
      </c>
      <c r="E22" s="57">
        <v>1359</v>
      </c>
      <c r="F22" s="57">
        <v>1473</v>
      </c>
      <c r="G22" s="80">
        <v>1407</v>
      </c>
      <c r="H22" s="80">
        <v>1400.6</v>
      </c>
      <c r="I22" s="57">
        <v>1312</v>
      </c>
      <c r="J22" s="118">
        <v>-88.599999999999909</v>
      </c>
      <c r="K22" s="119">
        <v>-6.2970859985785291E-2</v>
      </c>
      <c r="L22" s="181">
        <v>87</v>
      </c>
      <c r="M22" s="61"/>
    </row>
    <row r="23" spans="1:13" s="69" customFormat="1" ht="12.75" x14ac:dyDescent="0.2">
      <c r="A23" s="79" t="s">
        <v>44</v>
      </c>
      <c r="B23" s="57">
        <v>1229</v>
      </c>
      <c r="C23" s="57">
        <v>1208</v>
      </c>
      <c r="D23" s="57">
        <v>1255</v>
      </c>
      <c r="E23" s="57">
        <v>1368</v>
      </c>
      <c r="F23" s="57">
        <v>1781</v>
      </c>
      <c r="G23" s="80">
        <v>1368.2</v>
      </c>
      <c r="H23" s="80">
        <v>1360.8</v>
      </c>
      <c r="I23" s="57">
        <v>1209</v>
      </c>
      <c r="J23" s="118">
        <v>-151.79999999999995</v>
      </c>
      <c r="K23" s="119">
        <v>-0.11094869171173802</v>
      </c>
      <c r="L23" s="181">
        <v>40</v>
      </c>
      <c r="M23" s="61"/>
    </row>
    <row r="24" spans="1:13" s="69" customFormat="1" ht="12.75" x14ac:dyDescent="0.2">
      <c r="A24" s="79" t="s">
        <v>45</v>
      </c>
      <c r="B24" s="57">
        <v>1235</v>
      </c>
      <c r="C24" s="57">
        <v>1281</v>
      </c>
      <c r="D24" s="57">
        <v>1171</v>
      </c>
      <c r="E24" s="57">
        <v>1296</v>
      </c>
      <c r="F24" s="57">
        <v>1515</v>
      </c>
      <c r="G24" s="80">
        <v>1299.5999999999999</v>
      </c>
      <c r="H24" s="80">
        <v>1293.2</v>
      </c>
      <c r="I24" s="57">
        <v>1286</v>
      </c>
      <c r="J24" s="118">
        <v>-7.2000000000000455</v>
      </c>
      <c r="K24" s="119">
        <v>-5.5401662049861852E-3</v>
      </c>
      <c r="L24" s="181">
        <v>16</v>
      </c>
      <c r="M24" s="61"/>
    </row>
    <row r="25" spans="1:13" s="69" customFormat="1" ht="12.75" x14ac:dyDescent="0.2">
      <c r="A25" s="79" t="s">
        <v>237</v>
      </c>
      <c r="B25" s="57">
        <v>1208</v>
      </c>
      <c r="C25" s="57">
        <v>1166</v>
      </c>
      <c r="D25" s="57">
        <v>1154</v>
      </c>
      <c r="E25" s="57">
        <v>1210</v>
      </c>
      <c r="F25" s="57">
        <v>1202</v>
      </c>
      <c r="G25" s="80">
        <v>1188</v>
      </c>
      <c r="H25" s="80">
        <v>1182</v>
      </c>
      <c r="I25" s="57">
        <v>1212</v>
      </c>
      <c r="J25" s="118">
        <v>30</v>
      </c>
      <c r="K25" s="119">
        <v>2.5252525252525252E-2</v>
      </c>
      <c r="L25" s="181">
        <v>6</v>
      </c>
      <c r="M25" s="61"/>
    </row>
    <row r="26" spans="1:13" s="69" customFormat="1" ht="12.75" x14ac:dyDescent="0.2">
      <c r="A26" s="79" t="s">
        <v>238</v>
      </c>
      <c r="B26" s="57">
        <v>1237</v>
      </c>
      <c r="C26" s="57">
        <v>1209</v>
      </c>
      <c r="D26" s="57">
        <v>1158</v>
      </c>
      <c r="E26" s="57">
        <v>1197</v>
      </c>
      <c r="F26" s="57">
        <v>1212</v>
      </c>
      <c r="G26" s="80">
        <v>1202.5999999999999</v>
      </c>
      <c r="H26" s="80">
        <v>1195.4000000000001</v>
      </c>
      <c r="I26" s="57">
        <v>1346</v>
      </c>
      <c r="J26" s="118">
        <v>150.59999999999991</v>
      </c>
      <c r="K26" s="119">
        <v>0.12522867121237313</v>
      </c>
      <c r="L26" s="181">
        <v>58</v>
      </c>
      <c r="M26" s="61"/>
    </row>
    <row r="27" spans="1:13" s="69" customFormat="1" ht="12.75" x14ac:dyDescent="0.2">
      <c r="A27" s="79" t="s">
        <v>239</v>
      </c>
      <c r="B27" s="57">
        <v>1204</v>
      </c>
      <c r="C27" s="57">
        <v>1179</v>
      </c>
      <c r="D27" s="57">
        <v>1192</v>
      </c>
      <c r="E27" s="57">
        <v>1189</v>
      </c>
      <c r="F27" s="57">
        <v>1270</v>
      </c>
      <c r="G27" s="80">
        <v>1206.8</v>
      </c>
      <c r="H27" s="80">
        <v>1196.2</v>
      </c>
      <c r="I27" s="57">
        <v>1525</v>
      </c>
      <c r="J27" s="118">
        <v>328.79999999999995</v>
      </c>
      <c r="K27" s="119">
        <v>0.27245608220086176</v>
      </c>
      <c r="L27" s="181">
        <v>216</v>
      </c>
      <c r="M27" s="61"/>
    </row>
    <row r="28" spans="1:13" s="69" customFormat="1" ht="12.75" x14ac:dyDescent="0.2">
      <c r="A28" s="79" t="s">
        <v>240</v>
      </c>
      <c r="B28" s="57">
        <v>1173</v>
      </c>
      <c r="C28" s="57">
        <v>1218</v>
      </c>
      <c r="D28" s="57">
        <v>1185</v>
      </c>
      <c r="E28" s="57">
        <v>1193</v>
      </c>
      <c r="F28" s="57">
        <v>1316</v>
      </c>
      <c r="G28" s="80">
        <v>1217</v>
      </c>
      <c r="H28" s="80">
        <v>1207</v>
      </c>
      <c r="I28" s="57">
        <v>1540</v>
      </c>
      <c r="J28" s="118">
        <v>333</v>
      </c>
      <c r="K28" s="119">
        <v>0.27362366474938371</v>
      </c>
      <c r="L28" s="181">
        <v>229</v>
      </c>
      <c r="M28" s="61"/>
    </row>
    <row r="29" spans="1:13" s="69" customFormat="1" ht="12.75" x14ac:dyDescent="0.2">
      <c r="A29" s="79" t="s">
        <v>241</v>
      </c>
      <c r="B29" s="57">
        <v>1297</v>
      </c>
      <c r="C29" s="57">
        <v>1353</v>
      </c>
      <c r="D29" s="57">
        <v>1235</v>
      </c>
      <c r="E29" s="57">
        <v>1302</v>
      </c>
      <c r="F29" s="57">
        <v>1501</v>
      </c>
      <c r="G29" s="80">
        <v>1337.6</v>
      </c>
      <c r="H29" s="80">
        <v>1328.6</v>
      </c>
      <c r="I29" s="57">
        <v>1520</v>
      </c>
      <c r="J29" s="118">
        <v>191.40000000000009</v>
      </c>
      <c r="K29" s="119">
        <v>0.14309210526315796</v>
      </c>
      <c r="L29" s="181">
        <v>216</v>
      </c>
      <c r="M29" s="61"/>
    </row>
    <row r="30" spans="1:13" s="69" customFormat="1" ht="12.75" x14ac:dyDescent="0.2">
      <c r="A30" s="79" t="s">
        <v>242</v>
      </c>
      <c r="B30" s="57">
        <v>1338</v>
      </c>
      <c r="C30" s="57">
        <v>1355</v>
      </c>
      <c r="D30" s="57">
        <v>1173</v>
      </c>
      <c r="E30" s="57">
        <v>1402</v>
      </c>
      <c r="F30" s="57">
        <v>1633</v>
      </c>
      <c r="G30" s="80">
        <v>1380.2</v>
      </c>
      <c r="H30" s="80">
        <v>1368.8</v>
      </c>
      <c r="I30" s="57">
        <v>1627</v>
      </c>
      <c r="J30" s="118">
        <v>258.20000000000005</v>
      </c>
      <c r="K30" s="119">
        <v>0.1870743370526011</v>
      </c>
      <c r="L30" s="181">
        <v>215</v>
      </c>
      <c r="M30" s="61"/>
    </row>
    <row r="31" spans="1:13" s="69" customFormat="1" ht="12.75" x14ac:dyDescent="0.2">
      <c r="A31" s="79" t="s">
        <v>243</v>
      </c>
      <c r="B31" s="57">
        <v>1548</v>
      </c>
      <c r="C31" s="57">
        <v>1652</v>
      </c>
      <c r="D31" s="57">
        <v>1405</v>
      </c>
      <c r="E31" s="57">
        <v>1599</v>
      </c>
      <c r="F31" s="57">
        <v>1744</v>
      </c>
      <c r="G31" s="80">
        <v>1589.6</v>
      </c>
      <c r="H31" s="80">
        <v>1575.4</v>
      </c>
      <c r="I31" s="57">
        <v>1655</v>
      </c>
      <c r="J31" s="118">
        <v>79.599999999999909</v>
      </c>
      <c r="K31" s="119">
        <v>5.0075490689481576E-2</v>
      </c>
      <c r="L31" s="181">
        <v>131</v>
      </c>
      <c r="M31" s="61"/>
    </row>
    <row r="32" spans="1:13" s="69" customFormat="1" ht="12.75" x14ac:dyDescent="0.2">
      <c r="A32" s="73" t="s">
        <v>310</v>
      </c>
      <c r="B32" s="58">
        <v>15602</v>
      </c>
      <c r="C32" s="58">
        <v>16034</v>
      </c>
      <c r="D32" s="58">
        <v>15810</v>
      </c>
      <c r="E32" s="58">
        <v>15836</v>
      </c>
      <c r="F32" s="58">
        <v>17509</v>
      </c>
      <c r="G32" s="83">
        <v>16158.2</v>
      </c>
      <c r="H32" s="83">
        <v>16059.6</v>
      </c>
      <c r="I32" s="58">
        <v>17586</v>
      </c>
      <c r="J32" s="120">
        <v>1526.4</v>
      </c>
      <c r="K32" s="121">
        <v>9.4465967743931872E-2</v>
      </c>
      <c r="L32" s="182">
        <v>2147</v>
      </c>
      <c r="M32" s="61"/>
    </row>
    <row r="33" spans="1:13" s="69" customFormat="1" ht="30.6" customHeight="1" x14ac:dyDescent="0.25">
      <c r="A33" s="70" t="s">
        <v>460</v>
      </c>
      <c r="B33" s="71"/>
      <c r="C33" s="71"/>
      <c r="D33" s="71"/>
      <c r="E33" s="71"/>
      <c r="F33" s="71"/>
      <c r="G33" s="71"/>
      <c r="H33" s="71"/>
      <c r="I33" s="71"/>
      <c r="J33" s="71"/>
      <c r="K33" s="71"/>
      <c r="L33" s="71"/>
    </row>
    <row r="34" spans="1:13" s="69" customFormat="1" ht="63" x14ac:dyDescent="0.25">
      <c r="A34" s="72" t="s">
        <v>42</v>
      </c>
      <c r="B34" s="89">
        <v>2017</v>
      </c>
      <c r="C34" s="89">
        <v>2018</v>
      </c>
      <c r="D34" s="89">
        <v>2019</v>
      </c>
      <c r="E34" s="89">
        <v>2020</v>
      </c>
      <c r="F34" s="89">
        <v>2021</v>
      </c>
      <c r="G34" s="82" t="s">
        <v>422</v>
      </c>
      <c r="H34" s="82" t="s">
        <v>421</v>
      </c>
      <c r="I34" s="82" t="s">
        <v>419</v>
      </c>
      <c r="J34" s="116" t="s">
        <v>369</v>
      </c>
      <c r="K34" s="117" t="s">
        <v>420</v>
      </c>
      <c r="L34" s="180" t="s">
        <v>311</v>
      </c>
      <c r="M34" s="90"/>
    </row>
    <row r="35" spans="1:13" ht="12.75" x14ac:dyDescent="0.2">
      <c r="A35" s="79" t="s">
        <v>244</v>
      </c>
      <c r="B35" s="57">
        <v>1651</v>
      </c>
      <c r="C35" s="57">
        <v>1940</v>
      </c>
      <c r="D35" s="57">
        <v>1413</v>
      </c>
      <c r="E35" s="57">
        <v>1524</v>
      </c>
      <c r="F35" s="57">
        <v>1948</v>
      </c>
      <c r="G35" s="80">
        <v>1695.2</v>
      </c>
      <c r="H35" s="80">
        <v>1681.2</v>
      </c>
      <c r="I35" s="57">
        <v>1561</v>
      </c>
      <c r="J35" s="118">
        <v>-120.20000000000005</v>
      </c>
      <c r="K35" s="119">
        <v>-7.0906087777253449E-2</v>
      </c>
      <c r="L35" s="181">
        <v>163</v>
      </c>
      <c r="M35" s="97"/>
    </row>
    <row r="36" spans="1:13" s="69" customFormat="1" ht="12.75" x14ac:dyDescent="0.2">
      <c r="A36" s="79" t="s">
        <v>305</v>
      </c>
      <c r="B36" s="57">
        <v>1391</v>
      </c>
      <c r="C36" s="57">
        <v>1448</v>
      </c>
      <c r="D36" s="57">
        <v>1308</v>
      </c>
      <c r="E36" s="57">
        <v>1338</v>
      </c>
      <c r="F36" s="57">
        <v>1406</v>
      </c>
      <c r="G36" s="80">
        <v>1378.2</v>
      </c>
      <c r="H36" s="80">
        <v>1362.8</v>
      </c>
      <c r="I36" s="57">
        <v>1319</v>
      </c>
      <c r="J36" s="118">
        <v>-43.799999999999955</v>
      </c>
      <c r="K36" s="119">
        <v>-3.1780583369612501E-2</v>
      </c>
      <c r="L36" s="181">
        <v>136</v>
      </c>
      <c r="M36" s="97"/>
    </row>
    <row r="37" spans="1:13" s="69" customFormat="1" ht="12.75" x14ac:dyDescent="0.2">
      <c r="A37" s="79" t="s">
        <v>43</v>
      </c>
      <c r="B37" s="57">
        <v>1371</v>
      </c>
      <c r="C37" s="57">
        <v>1494</v>
      </c>
      <c r="D37" s="57">
        <v>1359</v>
      </c>
      <c r="E37" s="57">
        <v>1473</v>
      </c>
      <c r="F37" s="57">
        <v>1312</v>
      </c>
      <c r="G37" s="80">
        <v>1401.8</v>
      </c>
      <c r="H37" s="80">
        <v>1384.2</v>
      </c>
      <c r="I37" s="57">
        <v>1478</v>
      </c>
      <c r="J37" s="118">
        <v>93.799999999999955</v>
      </c>
      <c r="K37" s="119">
        <v>6.6913967755742584E-2</v>
      </c>
      <c r="L37" s="181">
        <v>135</v>
      </c>
      <c r="M37" s="97"/>
    </row>
    <row r="38" spans="1:13" s="69" customFormat="1" ht="12.75" x14ac:dyDescent="0.2">
      <c r="A38" s="79" t="s">
        <v>44</v>
      </c>
      <c r="B38" s="57">
        <v>1208</v>
      </c>
      <c r="C38" s="57">
        <v>1255</v>
      </c>
      <c r="D38" s="57">
        <v>1368</v>
      </c>
      <c r="E38" s="57">
        <v>1781</v>
      </c>
      <c r="F38" s="57">
        <v>1209</v>
      </c>
      <c r="G38" s="80">
        <v>1364.2</v>
      </c>
      <c r="H38" s="80">
        <v>1345.8</v>
      </c>
      <c r="I38" s="57">
        <v>1399</v>
      </c>
      <c r="J38" s="118">
        <v>53.200000000000045</v>
      </c>
      <c r="K38" s="119">
        <v>3.8997214484679694E-2</v>
      </c>
      <c r="L38" s="181">
        <v>111</v>
      </c>
      <c r="M38" s="97"/>
    </row>
    <row r="39" spans="1:13" s="69" customFormat="1" ht="12.75" x14ac:dyDescent="0.2">
      <c r="A39" s="79" t="s">
        <v>45</v>
      </c>
      <c r="B39" s="57">
        <v>1281</v>
      </c>
      <c r="C39" s="57">
        <v>1171</v>
      </c>
      <c r="D39" s="57">
        <v>1296</v>
      </c>
      <c r="E39" s="57">
        <v>1515</v>
      </c>
      <c r="F39" s="57">
        <v>1286</v>
      </c>
      <c r="G39" s="80">
        <v>1309.8</v>
      </c>
      <c r="H39" s="80">
        <v>1288.4000000000001</v>
      </c>
      <c r="I39" s="57">
        <v>1292</v>
      </c>
      <c r="J39" s="118">
        <v>3.5999999999999091</v>
      </c>
      <c r="K39" s="119">
        <v>2.7485112230874248E-3</v>
      </c>
      <c r="L39" s="181">
        <v>48</v>
      </c>
      <c r="M39" s="97"/>
    </row>
    <row r="40" spans="1:13" s="69" customFormat="1" ht="12.75" x14ac:dyDescent="0.2">
      <c r="A40" s="79" t="s">
        <v>237</v>
      </c>
      <c r="B40" s="57">
        <v>1166</v>
      </c>
      <c r="C40" s="57">
        <v>1154</v>
      </c>
      <c r="D40" s="57">
        <v>1210</v>
      </c>
      <c r="E40" s="57">
        <v>1202</v>
      </c>
      <c r="F40" s="57">
        <v>1212</v>
      </c>
      <c r="G40" s="80">
        <v>1188.8</v>
      </c>
      <c r="H40" s="80">
        <v>1162</v>
      </c>
      <c r="I40" s="57">
        <v>1268</v>
      </c>
      <c r="J40" s="118">
        <v>106</v>
      </c>
      <c r="K40" s="119">
        <v>8.9165545087483186E-2</v>
      </c>
      <c r="L40" s="181">
        <v>43</v>
      </c>
      <c r="M40" s="97"/>
    </row>
    <row r="41" spans="1:13" s="69" customFormat="1" ht="12.75" x14ac:dyDescent="0.2">
      <c r="A41" s="79" t="s">
        <v>238</v>
      </c>
      <c r="B41" s="57">
        <v>1209</v>
      </c>
      <c r="C41" s="57">
        <v>1158</v>
      </c>
      <c r="D41" s="57">
        <v>1197</v>
      </c>
      <c r="E41" s="57">
        <v>1212</v>
      </c>
      <c r="F41" s="57">
        <v>1346</v>
      </c>
      <c r="G41" s="80">
        <v>1224.4000000000001</v>
      </c>
      <c r="H41" s="80">
        <v>1194.4000000000001</v>
      </c>
      <c r="I41" s="57">
        <v>1378</v>
      </c>
      <c r="J41" s="118">
        <v>183.59999999999991</v>
      </c>
      <c r="K41" s="119">
        <v>0.14995099640640305</v>
      </c>
      <c r="L41" s="181">
        <v>116</v>
      </c>
      <c r="M41" s="97"/>
    </row>
    <row r="42" spans="1:13" s="69" customFormat="1" ht="12.75" x14ac:dyDescent="0.2">
      <c r="A42" s="79" t="s">
        <v>239</v>
      </c>
      <c r="B42" s="57">
        <v>1179</v>
      </c>
      <c r="C42" s="57">
        <v>1192</v>
      </c>
      <c r="D42" s="57">
        <v>1189</v>
      </c>
      <c r="E42" s="57">
        <v>1270</v>
      </c>
      <c r="F42" s="57">
        <v>1525</v>
      </c>
      <c r="G42" s="80">
        <v>1271</v>
      </c>
      <c r="H42" s="80">
        <v>1227.2</v>
      </c>
      <c r="I42" s="57">
        <v>1234</v>
      </c>
      <c r="J42" s="118">
        <v>6.7999999999999545</v>
      </c>
      <c r="K42" s="119">
        <v>5.3501180173091698E-3</v>
      </c>
      <c r="L42" s="181">
        <v>42</v>
      </c>
      <c r="M42" s="97"/>
    </row>
    <row r="43" spans="1:13" s="69" customFormat="1" ht="12.75" x14ac:dyDescent="0.2">
      <c r="A43" s="79" t="s">
        <v>240</v>
      </c>
      <c r="B43" s="57">
        <v>1218</v>
      </c>
      <c r="C43" s="57">
        <v>1185</v>
      </c>
      <c r="D43" s="57">
        <v>1193</v>
      </c>
      <c r="E43" s="57">
        <v>1316</v>
      </c>
      <c r="F43" s="57">
        <v>1540</v>
      </c>
      <c r="G43" s="80">
        <v>1290.4000000000001</v>
      </c>
      <c r="H43" s="80">
        <v>1237</v>
      </c>
      <c r="I43" s="57">
        <v>1179</v>
      </c>
      <c r="J43" s="118">
        <v>-58</v>
      </c>
      <c r="K43" s="119">
        <v>-4.4947303161810288E-2</v>
      </c>
      <c r="L43" s="181">
        <v>36</v>
      </c>
      <c r="M43" s="97"/>
    </row>
    <row r="44" spans="1:13" s="69" customFormat="1" ht="12.75" x14ac:dyDescent="0.2">
      <c r="A44" s="79" t="s">
        <v>241</v>
      </c>
      <c r="B44" s="57">
        <v>1353</v>
      </c>
      <c r="C44" s="57">
        <v>1235</v>
      </c>
      <c r="D44" s="57">
        <v>1302</v>
      </c>
      <c r="E44" s="57">
        <v>1501</v>
      </c>
      <c r="F44" s="57">
        <v>1520</v>
      </c>
      <c r="G44" s="80">
        <v>1382.2</v>
      </c>
      <c r="H44" s="80">
        <v>1319.2</v>
      </c>
      <c r="I44" s="57">
        <v>1433</v>
      </c>
      <c r="J44" s="118">
        <v>113.79999999999995</v>
      </c>
      <c r="K44" s="119">
        <v>8.2332513384459516E-2</v>
      </c>
      <c r="L44" s="181">
        <v>53</v>
      </c>
      <c r="M44" s="97"/>
    </row>
    <row r="45" spans="1:13" s="69" customFormat="1" ht="12.75" x14ac:dyDescent="0.2">
      <c r="A45" s="79" t="s">
        <v>242</v>
      </c>
      <c r="B45" s="57">
        <v>1355</v>
      </c>
      <c r="C45" s="57">
        <v>1173</v>
      </c>
      <c r="D45" s="57">
        <v>1402</v>
      </c>
      <c r="E45" s="57">
        <v>1633</v>
      </c>
      <c r="F45" s="57">
        <v>1627</v>
      </c>
      <c r="G45" s="80">
        <v>1438</v>
      </c>
      <c r="H45" s="80">
        <v>1364.8</v>
      </c>
      <c r="I45" s="57">
        <v>1455</v>
      </c>
      <c r="J45" s="118">
        <v>90.200000000000045</v>
      </c>
      <c r="K45" s="119">
        <v>6.2726008344923534E-2</v>
      </c>
      <c r="L45" s="181">
        <v>54</v>
      </c>
      <c r="M45" s="97"/>
    </row>
    <row r="46" spans="1:13" s="69" customFormat="1" ht="12.75" x14ac:dyDescent="0.2">
      <c r="A46" s="79" t="s">
        <v>243</v>
      </c>
      <c r="B46" s="57">
        <v>1652</v>
      </c>
      <c r="C46" s="57">
        <v>1405</v>
      </c>
      <c r="D46" s="57">
        <v>1599</v>
      </c>
      <c r="E46" s="57">
        <v>1744</v>
      </c>
      <c r="F46" s="57">
        <v>1655</v>
      </c>
      <c r="G46" s="80">
        <v>1611</v>
      </c>
      <c r="H46" s="80">
        <v>1510.4</v>
      </c>
      <c r="I46" s="57">
        <v>1721</v>
      </c>
      <c r="J46" s="118">
        <v>210.59999999999991</v>
      </c>
      <c r="K46" s="119">
        <v>0.13072625698324017</v>
      </c>
      <c r="L46" s="181">
        <v>69</v>
      </c>
      <c r="M46" s="97"/>
    </row>
    <row r="47" spans="1:13" ht="12.75" x14ac:dyDescent="0.2">
      <c r="A47" s="73" t="s">
        <v>310</v>
      </c>
      <c r="B47" s="58">
        <f t="shared" ref="B47:J47" si="0">SUM(B35:B46)</f>
        <v>16034</v>
      </c>
      <c r="C47" s="58">
        <f t="shared" si="0"/>
        <v>15810</v>
      </c>
      <c r="D47" s="58">
        <f t="shared" si="0"/>
        <v>15836</v>
      </c>
      <c r="E47" s="58">
        <f t="shared" si="0"/>
        <v>17509</v>
      </c>
      <c r="F47" s="58">
        <f t="shared" si="0"/>
        <v>17586</v>
      </c>
      <c r="G47" s="83">
        <f t="shared" si="0"/>
        <v>16555</v>
      </c>
      <c r="H47" s="83">
        <f t="shared" si="0"/>
        <v>16077.4</v>
      </c>
      <c r="I47" s="58">
        <f t="shared" si="0"/>
        <v>16717</v>
      </c>
      <c r="J47" s="120">
        <f t="shared" si="0"/>
        <v>639.59999999999968</v>
      </c>
      <c r="K47" s="121">
        <f>J47/G47</f>
        <v>3.863485351857443E-2</v>
      </c>
      <c r="L47" s="182">
        <f>SUM(L35:L46)</f>
        <v>1006</v>
      </c>
      <c r="M47" s="96"/>
    </row>
    <row r="48" spans="1:13" x14ac:dyDescent="0.25">
      <c r="A48" s="25" t="s">
        <v>16</v>
      </c>
      <c r="E48" s="26"/>
      <c r="H48" s="90"/>
      <c r="I48" s="45"/>
    </row>
    <row r="49" spans="1:13" x14ac:dyDescent="0.25">
      <c r="A49" s="19" t="s">
        <v>0</v>
      </c>
      <c r="F49" s="67"/>
      <c r="G49" s="142"/>
      <c r="H49" s="142"/>
      <c r="I49" s="142"/>
      <c r="J49" s="142"/>
      <c r="K49" s="184"/>
      <c r="L49" s="142"/>
      <c r="M49" s="67"/>
    </row>
    <row r="50" spans="1:13" ht="14.25" customHeight="1" x14ac:dyDescent="0.25">
      <c r="B50" s="28"/>
      <c r="C50" s="28"/>
      <c r="D50" s="28"/>
      <c r="E50" s="67"/>
      <c r="F50" s="67"/>
      <c r="G50" s="67"/>
      <c r="H50" s="67"/>
      <c r="I50" s="67"/>
      <c r="J50" s="142"/>
      <c r="K50" s="67"/>
      <c r="L50" s="142"/>
      <c r="M50" s="67"/>
    </row>
    <row r="51" spans="1:13" s="12" customFormat="1" ht="12.75" x14ac:dyDescent="0.2">
      <c r="A51" s="28"/>
      <c r="B51" s="28"/>
      <c r="C51" s="28"/>
      <c r="D51" s="28"/>
      <c r="E51" s="67"/>
      <c r="F51" s="67"/>
      <c r="G51" s="67"/>
      <c r="H51" s="67"/>
      <c r="I51" s="67"/>
      <c r="J51" s="67"/>
      <c r="K51" s="67"/>
      <c r="L51" s="67"/>
      <c r="M51" s="67"/>
    </row>
    <row r="52" spans="1:13" s="12" customFormat="1" ht="12.75" x14ac:dyDescent="0.2">
      <c r="B52" s="28"/>
      <c r="C52" s="28"/>
      <c r="D52" s="28"/>
      <c r="E52" s="67"/>
      <c r="F52" s="67"/>
      <c r="G52" s="67"/>
      <c r="H52" s="67"/>
      <c r="I52" s="67"/>
      <c r="J52" s="67"/>
      <c r="K52" s="67"/>
      <c r="L52" s="67"/>
      <c r="M52" s="67"/>
    </row>
    <row r="53" spans="1:13" x14ac:dyDescent="0.25">
      <c r="E53" s="67"/>
      <c r="F53" s="67"/>
      <c r="G53" s="67"/>
      <c r="H53" s="67"/>
      <c r="I53" s="67"/>
      <c r="J53" s="67"/>
      <c r="K53" s="67"/>
      <c r="L53" s="67"/>
      <c r="M53" s="67"/>
    </row>
    <row r="54" spans="1:13" hidden="1" x14ac:dyDescent="0.25"/>
    <row r="55" spans="1:13" hidden="1" x14ac:dyDescent="0.25"/>
    <row r="56" spans="1:13" hidden="1" x14ac:dyDescent="0.25"/>
    <row r="57" spans="1:13" hidden="1" x14ac:dyDescent="0.25"/>
    <row r="58" spans="1:13" hidden="1" x14ac:dyDescent="0.25"/>
    <row r="59" spans="1:13" hidden="1" x14ac:dyDescent="0.25"/>
    <row r="60" spans="1:13" hidden="1" x14ac:dyDescent="0.25"/>
    <row r="61" spans="1:13" hidden="1" x14ac:dyDescent="0.25"/>
    <row r="62" spans="1:13" hidden="1" x14ac:dyDescent="0.25"/>
    <row r="63" spans="1:13" hidden="1" x14ac:dyDescent="0.25"/>
    <row r="64" spans="1:13" hidden="1" x14ac:dyDescent="0.25"/>
    <row r="65" spans="2:13" s="22" customFormat="1" hidden="1" x14ac:dyDescent="0.25">
      <c r="B65" s="12"/>
      <c r="C65" s="12"/>
      <c r="D65" s="12"/>
      <c r="E65" s="12"/>
      <c r="F65" s="12"/>
      <c r="G65" s="12"/>
      <c r="H65" s="20"/>
      <c r="I65" s="20"/>
      <c r="J65" s="20"/>
      <c r="K65" s="20"/>
      <c r="L65" s="69"/>
      <c r="M65" s="20"/>
    </row>
    <row r="66" spans="2:13" s="22" customFormat="1" hidden="1" x14ac:dyDescent="0.25">
      <c r="B66" s="12"/>
      <c r="C66" s="12"/>
      <c r="D66" s="12"/>
      <c r="E66" s="12"/>
      <c r="F66" s="12"/>
      <c r="G66" s="12"/>
      <c r="H66" s="20"/>
      <c r="I66" s="20"/>
      <c r="J66" s="20"/>
      <c r="K66" s="20"/>
      <c r="L66" s="69"/>
      <c r="M66" s="20"/>
    </row>
    <row r="67" spans="2:13" s="22" customFormat="1" hidden="1" x14ac:dyDescent="0.25">
      <c r="B67" s="12"/>
      <c r="C67" s="12"/>
      <c r="D67" s="12"/>
      <c r="E67" s="12"/>
      <c r="F67" s="12"/>
      <c r="G67" s="12"/>
      <c r="H67" s="20"/>
      <c r="I67" s="20"/>
      <c r="J67" s="20"/>
      <c r="K67" s="20"/>
      <c r="L67" s="69"/>
      <c r="M67" s="20"/>
    </row>
    <row r="68" spans="2:13" s="22" customFormat="1" hidden="1" x14ac:dyDescent="0.25">
      <c r="B68" s="12"/>
      <c r="C68" s="12"/>
      <c r="D68" s="12"/>
      <c r="E68" s="12"/>
      <c r="F68" s="12"/>
      <c r="G68" s="12"/>
      <c r="H68" s="20"/>
      <c r="I68" s="20"/>
      <c r="J68" s="20"/>
      <c r="K68" s="20"/>
      <c r="L68" s="69"/>
      <c r="M68" s="20"/>
    </row>
    <row r="82" spans="1:24" ht="15.75" hidden="1" customHeight="1" x14ac:dyDescent="0.2">
      <c r="A82" s="69"/>
      <c r="B82" s="69"/>
      <c r="C82" s="69"/>
      <c r="D82" s="69"/>
      <c r="E82" s="69"/>
      <c r="F82" s="69"/>
      <c r="G82" s="69"/>
      <c r="H82" s="69"/>
      <c r="I82" s="69"/>
      <c r="J82" s="69"/>
      <c r="K82" s="69"/>
      <c r="M82" s="69"/>
      <c r="N82" s="69"/>
      <c r="O82" s="69"/>
      <c r="P82" s="69"/>
      <c r="Q82" s="69"/>
      <c r="R82" s="69"/>
      <c r="S82" s="69"/>
      <c r="T82" s="69"/>
      <c r="U82" s="69"/>
      <c r="V82" s="69"/>
      <c r="W82" s="69"/>
      <c r="X82" s="69"/>
    </row>
    <row r="83" spans="1:24" ht="15.75" hidden="1" customHeight="1" x14ac:dyDescent="0.2">
      <c r="A83" s="69"/>
      <c r="B83" s="69"/>
      <c r="C83" s="69"/>
      <c r="D83" s="69"/>
      <c r="E83" s="69"/>
      <c r="F83" s="69"/>
      <c r="G83" s="69"/>
      <c r="H83" s="69"/>
      <c r="I83" s="69"/>
      <c r="J83" s="69"/>
      <c r="K83" s="69"/>
      <c r="M83" s="69"/>
      <c r="N83" s="69"/>
      <c r="O83" s="69"/>
      <c r="P83" s="69"/>
      <c r="Q83" s="69"/>
      <c r="R83" s="69"/>
      <c r="S83" s="69"/>
      <c r="T83" s="69"/>
      <c r="U83" s="69"/>
      <c r="V83" s="69"/>
      <c r="W83" s="69"/>
      <c r="X83" s="69"/>
    </row>
    <row r="84" spans="1:24" ht="15.75" hidden="1" customHeight="1" x14ac:dyDescent="0.2">
      <c r="A84" s="69"/>
      <c r="B84" s="69"/>
      <c r="C84" s="69"/>
      <c r="D84" s="69"/>
      <c r="E84" s="69"/>
      <c r="F84" s="69"/>
      <c r="G84" s="69"/>
      <c r="H84" s="69"/>
      <c r="I84" s="69"/>
      <c r="J84" s="69"/>
      <c r="K84" s="69"/>
      <c r="M84" s="69"/>
      <c r="N84" s="69"/>
      <c r="O84" s="69"/>
      <c r="P84" s="69"/>
      <c r="Q84" s="69"/>
      <c r="R84" s="69"/>
      <c r="S84" s="69"/>
      <c r="T84" s="69"/>
      <c r="U84" s="69"/>
      <c r="V84" s="69"/>
      <c r="W84" s="69"/>
      <c r="X84" s="69"/>
    </row>
    <row r="85" spans="1:24" ht="15.75" hidden="1" customHeight="1" x14ac:dyDescent="0.2">
      <c r="A85" s="69"/>
      <c r="B85" s="69"/>
      <c r="C85" s="69"/>
      <c r="D85" s="69"/>
      <c r="E85" s="69"/>
      <c r="F85" s="69"/>
      <c r="G85" s="69"/>
      <c r="H85" s="69"/>
      <c r="I85" s="69"/>
      <c r="J85" s="69"/>
      <c r="K85" s="69"/>
      <c r="M85" s="69"/>
      <c r="N85" s="69"/>
      <c r="O85" s="69"/>
      <c r="P85" s="69"/>
      <c r="Q85" s="69"/>
      <c r="R85" s="69"/>
      <c r="S85" s="69"/>
      <c r="T85" s="69"/>
      <c r="U85" s="69"/>
      <c r="V85" s="69"/>
      <c r="W85" s="69"/>
      <c r="X85" s="69"/>
    </row>
    <row r="86" spans="1:24" ht="15.75" hidden="1" customHeight="1" x14ac:dyDescent="0.2">
      <c r="A86" s="69"/>
      <c r="B86" s="69"/>
      <c r="C86" s="69"/>
      <c r="D86" s="69"/>
      <c r="E86" s="69"/>
      <c r="F86" s="69"/>
      <c r="G86" s="69"/>
      <c r="H86" s="69"/>
      <c r="I86" s="69"/>
      <c r="J86" s="69"/>
      <c r="K86" s="69"/>
      <c r="M86" s="69"/>
      <c r="N86" s="69"/>
      <c r="O86" s="69"/>
      <c r="P86" s="69"/>
      <c r="Q86" s="69"/>
      <c r="R86" s="69"/>
      <c r="S86" s="69"/>
      <c r="T86" s="69"/>
      <c r="U86" s="69"/>
      <c r="V86" s="69"/>
      <c r="W86" s="69"/>
      <c r="X86" s="69"/>
    </row>
    <row r="87" spans="1:24" ht="15.75" hidden="1" customHeight="1" x14ac:dyDescent="0.2">
      <c r="A87" s="69"/>
      <c r="B87" s="69"/>
      <c r="C87" s="69"/>
      <c r="D87" s="69"/>
      <c r="E87" s="69"/>
      <c r="F87" s="69"/>
      <c r="G87" s="69"/>
      <c r="H87" s="69"/>
      <c r="I87" s="69"/>
      <c r="J87" s="69"/>
      <c r="K87" s="69"/>
      <c r="M87" s="69"/>
      <c r="N87" s="69"/>
      <c r="O87" s="69"/>
      <c r="P87" s="69"/>
      <c r="Q87" s="69"/>
      <c r="R87" s="69"/>
      <c r="S87" s="69"/>
      <c r="T87" s="69"/>
      <c r="U87" s="69"/>
      <c r="V87" s="69"/>
      <c r="W87" s="69"/>
      <c r="X87" s="69"/>
    </row>
    <row r="88" spans="1:24" ht="15.75" hidden="1" customHeight="1" x14ac:dyDescent="0.2">
      <c r="A88" s="69"/>
      <c r="B88" s="69"/>
      <c r="C88" s="69"/>
      <c r="D88" s="69"/>
      <c r="E88" s="69"/>
      <c r="F88" s="69"/>
      <c r="G88" s="69"/>
      <c r="H88" s="69"/>
      <c r="I88" s="69"/>
      <c r="J88" s="69"/>
      <c r="K88" s="69"/>
      <c r="M88" s="69"/>
      <c r="N88" s="69"/>
      <c r="O88" s="69"/>
      <c r="P88" s="69"/>
      <c r="Q88" s="69"/>
      <c r="R88" s="69"/>
      <c r="S88" s="69"/>
      <c r="T88" s="69"/>
      <c r="U88" s="69"/>
      <c r="V88" s="69"/>
      <c r="W88" s="69"/>
      <c r="X88" s="69"/>
    </row>
    <row r="89" spans="1:24" ht="15.75" hidden="1" customHeight="1" x14ac:dyDescent="0.2">
      <c r="A89" s="69"/>
      <c r="B89" s="69"/>
      <c r="C89" s="69"/>
      <c r="D89" s="69"/>
      <c r="E89" s="69"/>
      <c r="F89" s="69"/>
      <c r="G89" s="69"/>
      <c r="H89" s="69"/>
      <c r="I89" s="69"/>
      <c r="J89" s="69"/>
      <c r="K89" s="69"/>
      <c r="M89" s="69"/>
      <c r="N89" s="69"/>
      <c r="O89" s="69"/>
      <c r="P89" s="69"/>
      <c r="Q89" s="69"/>
      <c r="R89" s="69"/>
      <c r="S89" s="69"/>
      <c r="T89" s="69"/>
      <c r="U89" s="69"/>
      <c r="V89" s="69"/>
      <c r="W89" s="69"/>
      <c r="X89" s="69"/>
    </row>
    <row r="90" spans="1:24" ht="15.75" hidden="1" customHeight="1" x14ac:dyDescent="0.2">
      <c r="A90" s="69"/>
      <c r="B90" s="69"/>
      <c r="C90" s="69"/>
      <c r="D90" s="69"/>
      <c r="E90" s="69"/>
      <c r="F90" s="69"/>
      <c r="G90" s="69"/>
      <c r="H90" s="69"/>
      <c r="I90" s="69"/>
      <c r="J90" s="69"/>
      <c r="K90" s="69"/>
      <c r="M90" s="69"/>
      <c r="N90" s="69"/>
      <c r="O90" s="69"/>
      <c r="P90" s="69"/>
      <c r="Q90" s="69"/>
      <c r="R90" s="69"/>
      <c r="S90" s="69"/>
      <c r="T90" s="69"/>
      <c r="U90" s="69"/>
      <c r="V90" s="69"/>
      <c r="W90" s="69"/>
      <c r="X90" s="69"/>
    </row>
    <row r="91" spans="1:24" ht="15.75" hidden="1" customHeight="1" x14ac:dyDescent="0.2">
      <c r="A91" s="69"/>
      <c r="B91" s="69"/>
      <c r="C91" s="69"/>
      <c r="D91" s="69"/>
      <c r="E91" s="69"/>
      <c r="F91" s="69"/>
      <c r="G91" s="69"/>
      <c r="H91" s="69"/>
      <c r="I91" s="69"/>
      <c r="J91" s="69"/>
      <c r="K91" s="69"/>
      <c r="M91" s="69"/>
      <c r="N91" s="69"/>
      <c r="O91" s="69"/>
      <c r="P91" s="69"/>
      <c r="Q91" s="69"/>
      <c r="R91" s="69"/>
      <c r="S91" s="69"/>
      <c r="T91" s="69"/>
      <c r="U91" s="69"/>
      <c r="V91" s="69"/>
      <c r="W91" s="69"/>
      <c r="X91" s="69"/>
    </row>
    <row r="92" spans="1:24" ht="15.75" hidden="1" customHeight="1" x14ac:dyDescent="0.2">
      <c r="A92" s="69"/>
      <c r="B92" s="69"/>
      <c r="C92" s="69"/>
      <c r="D92" s="69"/>
      <c r="E92" s="69"/>
      <c r="F92" s="69"/>
      <c r="G92" s="69"/>
      <c r="H92" s="69"/>
      <c r="I92" s="69"/>
      <c r="J92" s="69"/>
      <c r="K92" s="69"/>
      <c r="M92" s="69"/>
      <c r="N92" s="69"/>
      <c r="O92" s="69"/>
      <c r="P92" s="69"/>
      <c r="Q92" s="69"/>
      <c r="R92" s="69"/>
      <c r="S92" s="69"/>
      <c r="T92" s="69"/>
      <c r="U92" s="69"/>
      <c r="V92" s="69"/>
      <c r="W92" s="69"/>
      <c r="X92" s="69"/>
    </row>
    <row r="93" spans="1:24" ht="15.75" hidden="1" customHeight="1" x14ac:dyDescent="0.2">
      <c r="A93" s="69"/>
      <c r="B93" s="69"/>
      <c r="C93" s="69"/>
      <c r="D93" s="69"/>
      <c r="E93" s="69"/>
      <c r="F93" s="69"/>
      <c r="G93" s="69"/>
      <c r="H93" s="69"/>
      <c r="I93" s="69"/>
      <c r="J93" s="69"/>
      <c r="K93" s="69"/>
      <c r="M93" s="69"/>
      <c r="N93" s="69"/>
      <c r="O93" s="69"/>
      <c r="P93" s="69"/>
      <c r="Q93" s="69"/>
      <c r="R93" s="69"/>
      <c r="S93" s="69"/>
      <c r="T93" s="69"/>
      <c r="U93" s="69"/>
      <c r="V93" s="69"/>
      <c r="W93" s="69"/>
      <c r="X93" s="69"/>
    </row>
    <row r="94" spans="1:24" ht="15.75" hidden="1" customHeight="1" x14ac:dyDescent="0.2">
      <c r="A94" s="69"/>
      <c r="B94" s="69"/>
      <c r="C94" s="69"/>
      <c r="D94" s="69"/>
      <c r="E94" s="69"/>
      <c r="F94" s="69"/>
      <c r="G94" s="69"/>
      <c r="H94" s="69"/>
      <c r="I94" s="69"/>
      <c r="J94" s="69"/>
      <c r="K94" s="69"/>
      <c r="M94" s="69"/>
      <c r="N94" s="69"/>
      <c r="O94" s="69"/>
      <c r="P94" s="69"/>
      <c r="Q94" s="69"/>
      <c r="R94" s="69"/>
      <c r="S94" s="69"/>
      <c r="T94" s="69"/>
      <c r="U94" s="69"/>
      <c r="V94" s="69"/>
      <c r="W94" s="69"/>
      <c r="X94" s="69"/>
    </row>
    <row r="95" spans="1:24" ht="15.75" hidden="1" customHeight="1" x14ac:dyDescent="0.2">
      <c r="A95" s="69"/>
      <c r="B95" s="69"/>
      <c r="C95" s="69"/>
      <c r="D95" s="69"/>
      <c r="E95" s="69"/>
      <c r="F95" s="69"/>
      <c r="G95" s="69"/>
      <c r="H95" s="69"/>
      <c r="I95" s="69"/>
      <c r="J95" s="69"/>
      <c r="K95" s="69"/>
      <c r="M95" s="69"/>
      <c r="N95" s="69"/>
      <c r="O95" s="69"/>
      <c r="P95" s="69"/>
      <c r="Q95" s="69"/>
      <c r="R95" s="69"/>
      <c r="S95" s="69"/>
      <c r="T95" s="69"/>
      <c r="U95" s="69"/>
      <c r="V95" s="69"/>
      <c r="W95" s="69"/>
      <c r="X95" s="69"/>
    </row>
    <row r="96" spans="1:24" ht="15.75" hidden="1" customHeight="1" x14ac:dyDescent="0.2">
      <c r="A96" s="69"/>
      <c r="B96" s="69"/>
      <c r="C96" s="69"/>
      <c r="D96" s="69"/>
      <c r="E96" s="69"/>
      <c r="F96" s="69"/>
      <c r="G96" s="69"/>
      <c r="H96" s="69"/>
      <c r="I96" s="69"/>
      <c r="J96" s="69"/>
      <c r="K96" s="69"/>
      <c r="M96" s="69"/>
      <c r="N96" s="69"/>
      <c r="O96" s="69"/>
      <c r="P96" s="69"/>
      <c r="Q96" s="69"/>
      <c r="R96" s="69"/>
      <c r="S96" s="69"/>
      <c r="T96" s="69"/>
      <c r="U96" s="69"/>
      <c r="V96" s="69"/>
      <c r="W96" s="69"/>
      <c r="X96" s="69"/>
    </row>
    <row r="97" spans="1:24" ht="15.75" hidden="1" customHeight="1" x14ac:dyDescent="0.2">
      <c r="A97" s="69"/>
      <c r="B97" s="69"/>
      <c r="C97" s="69"/>
      <c r="D97" s="69"/>
      <c r="E97" s="69"/>
      <c r="F97" s="69"/>
      <c r="G97" s="69"/>
      <c r="H97" s="69"/>
      <c r="I97" s="69"/>
      <c r="J97" s="69"/>
      <c r="K97" s="69"/>
      <c r="M97" s="69"/>
      <c r="N97" s="69"/>
      <c r="O97" s="69"/>
      <c r="P97" s="69"/>
      <c r="Q97" s="69"/>
      <c r="R97" s="69"/>
      <c r="S97" s="69"/>
      <c r="T97" s="69"/>
      <c r="U97" s="69"/>
      <c r="V97" s="69"/>
      <c r="W97" s="69"/>
      <c r="X97" s="69"/>
    </row>
    <row r="98" spans="1:24" ht="15.75" hidden="1" customHeight="1" x14ac:dyDescent="0.2">
      <c r="A98" s="69"/>
      <c r="B98" s="69"/>
      <c r="C98" s="69"/>
      <c r="D98" s="69"/>
      <c r="E98" s="69"/>
      <c r="F98" s="69"/>
      <c r="G98" s="69"/>
      <c r="H98" s="69"/>
      <c r="I98" s="69"/>
      <c r="J98" s="69"/>
      <c r="K98" s="69"/>
      <c r="M98" s="69"/>
      <c r="N98" s="69"/>
      <c r="O98" s="69"/>
      <c r="P98" s="69"/>
      <c r="Q98" s="69"/>
      <c r="R98" s="69"/>
      <c r="S98" s="69"/>
      <c r="T98" s="69"/>
      <c r="U98" s="69"/>
      <c r="V98" s="69"/>
      <c r="W98" s="69"/>
      <c r="X98" s="69"/>
    </row>
    <row r="99" spans="1:24" ht="15.75" hidden="1" customHeight="1" x14ac:dyDescent="0.2">
      <c r="A99" s="69"/>
      <c r="B99" s="69"/>
      <c r="C99" s="69"/>
      <c r="D99" s="69"/>
      <c r="E99" s="69"/>
      <c r="F99" s="69"/>
      <c r="G99" s="69"/>
      <c r="H99" s="69"/>
      <c r="I99" s="69"/>
      <c r="J99" s="69"/>
      <c r="K99" s="69"/>
      <c r="M99" s="69"/>
      <c r="N99" s="69"/>
      <c r="O99" s="69"/>
      <c r="P99" s="69"/>
      <c r="Q99" s="69"/>
      <c r="R99" s="69"/>
      <c r="S99" s="69"/>
      <c r="T99" s="69"/>
      <c r="U99" s="69"/>
      <c r="V99" s="69"/>
      <c r="W99" s="69"/>
      <c r="X99" s="69"/>
    </row>
    <row r="100" spans="1:24" ht="15.75" hidden="1" customHeight="1" x14ac:dyDescent="0.2">
      <c r="A100" s="69"/>
      <c r="B100" s="69"/>
      <c r="C100" s="69"/>
      <c r="D100" s="69"/>
      <c r="E100" s="69"/>
      <c r="F100" s="69"/>
      <c r="G100" s="69"/>
      <c r="H100" s="69"/>
      <c r="I100" s="69"/>
      <c r="J100" s="69"/>
      <c r="K100" s="69"/>
      <c r="M100" s="69"/>
      <c r="N100" s="69"/>
      <c r="O100" s="69"/>
      <c r="P100" s="69"/>
      <c r="Q100" s="69"/>
      <c r="R100" s="69"/>
      <c r="S100" s="69"/>
      <c r="T100" s="69"/>
      <c r="U100" s="69"/>
      <c r="V100" s="69"/>
      <c r="W100" s="69"/>
      <c r="X100" s="69"/>
    </row>
    <row r="101" spans="1:24" ht="15.75" hidden="1" customHeight="1" x14ac:dyDescent="0.2">
      <c r="A101" s="69"/>
      <c r="B101" s="69"/>
      <c r="C101" s="69"/>
      <c r="D101" s="69"/>
      <c r="E101" s="69"/>
      <c r="F101" s="69"/>
      <c r="G101" s="69"/>
      <c r="H101" s="69"/>
      <c r="I101" s="69"/>
      <c r="J101" s="69"/>
      <c r="K101" s="69"/>
      <c r="M101" s="69"/>
      <c r="N101" s="69"/>
      <c r="O101" s="69"/>
      <c r="P101" s="69"/>
      <c r="Q101" s="69"/>
      <c r="R101" s="69"/>
      <c r="S101" s="69"/>
      <c r="T101" s="69"/>
      <c r="U101" s="69"/>
      <c r="V101" s="69"/>
      <c r="W101" s="69"/>
      <c r="X101" s="69"/>
    </row>
    <row r="102" spans="1:24" ht="15.75" hidden="1" customHeight="1" x14ac:dyDescent="0.2">
      <c r="A102" s="69"/>
      <c r="B102" s="69"/>
      <c r="C102" s="69"/>
      <c r="D102" s="69"/>
      <c r="E102" s="69"/>
      <c r="F102" s="69"/>
      <c r="G102" s="69"/>
      <c r="H102" s="69"/>
      <c r="I102" s="69"/>
      <c r="J102" s="69"/>
      <c r="K102" s="69"/>
      <c r="M102" s="69"/>
      <c r="N102" s="69"/>
      <c r="O102" s="69"/>
      <c r="P102" s="69"/>
      <c r="Q102" s="69"/>
      <c r="R102" s="69"/>
      <c r="S102" s="69"/>
      <c r="T102" s="69"/>
      <c r="U102" s="69"/>
      <c r="V102" s="69"/>
      <c r="W102" s="69"/>
      <c r="X102" s="69"/>
    </row>
    <row r="103" spans="1:24" ht="15.75" hidden="1" customHeight="1" x14ac:dyDescent="0.2">
      <c r="A103" s="69"/>
      <c r="B103" s="69"/>
      <c r="C103" s="69"/>
      <c r="D103" s="69"/>
      <c r="E103" s="69"/>
      <c r="F103" s="69"/>
      <c r="G103" s="69"/>
      <c r="H103" s="69"/>
      <c r="I103" s="69"/>
      <c r="J103" s="69"/>
      <c r="K103" s="69"/>
      <c r="M103" s="69"/>
      <c r="N103" s="69"/>
      <c r="O103" s="69"/>
      <c r="P103" s="69"/>
      <c r="Q103" s="69"/>
      <c r="R103" s="69"/>
      <c r="S103" s="69"/>
      <c r="T103" s="69"/>
      <c r="U103" s="69"/>
      <c r="V103" s="69"/>
      <c r="W103" s="69"/>
      <c r="X103" s="69"/>
    </row>
    <row r="104" spans="1:24" ht="15.75" hidden="1" customHeight="1" x14ac:dyDescent="0.2">
      <c r="A104" s="69"/>
      <c r="B104" s="69"/>
      <c r="C104" s="69"/>
      <c r="D104" s="69"/>
      <c r="E104" s="69"/>
      <c r="F104" s="69"/>
      <c r="G104" s="69"/>
      <c r="H104" s="69"/>
      <c r="I104" s="69"/>
      <c r="J104" s="69"/>
      <c r="K104" s="69"/>
      <c r="M104" s="69"/>
      <c r="N104" s="69"/>
      <c r="O104" s="69"/>
      <c r="P104" s="69"/>
      <c r="Q104" s="69"/>
      <c r="R104" s="69"/>
      <c r="S104" s="69"/>
      <c r="T104" s="69"/>
      <c r="U104" s="69"/>
      <c r="V104" s="69"/>
      <c r="W104" s="69"/>
      <c r="X104" s="69"/>
    </row>
    <row r="105" spans="1:24" ht="15.75" hidden="1" customHeight="1" x14ac:dyDescent="0.2">
      <c r="A105" s="69"/>
      <c r="B105" s="69"/>
      <c r="C105" s="69"/>
      <c r="D105" s="69"/>
      <c r="E105" s="69"/>
      <c r="F105" s="69"/>
      <c r="G105" s="69"/>
      <c r="H105" s="69"/>
      <c r="I105" s="69"/>
      <c r="J105" s="69"/>
      <c r="K105" s="69"/>
      <c r="M105" s="69"/>
      <c r="N105" s="69"/>
      <c r="O105" s="69"/>
      <c r="P105" s="69"/>
      <c r="Q105" s="69"/>
      <c r="R105" s="69"/>
      <c r="S105" s="69"/>
      <c r="T105" s="69"/>
      <c r="U105" s="69"/>
      <c r="V105" s="69"/>
      <c r="W105" s="69"/>
      <c r="X105" s="69"/>
    </row>
    <row r="106" spans="1:24" ht="15.75" hidden="1" customHeight="1" x14ac:dyDescent="0.2">
      <c r="A106" s="69"/>
      <c r="B106" s="69"/>
      <c r="C106" s="69"/>
      <c r="D106" s="69"/>
      <c r="E106" s="69"/>
      <c r="F106" s="69"/>
      <c r="G106" s="69"/>
      <c r="H106" s="69"/>
      <c r="I106" s="69"/>
      <c r="J106" s="69"/>
      <c r="K106" s="69"/>
      <c r="M106" s="69"/>
      <c r="N106" s="69"/>
      <c r="O106" s="69"/>
      <c r="P106" s="69"/>
      <c r="Q106" s="69"/>
      <c r="R106" s="69"/>
      <c r="S106" s="69"/>
      <c r="T106" s="69"/>
      <c r="U106" s="69"/>
      <c r="V106" s="69"/>
      <c r="W106" s="69"/>
      <c r="X106" s="69"/>
    </row>
    <row r="107" spans="1:24" ht="15.75" hidden="1" customHeight="1" x14ac:dyDescent="0.2">
      <c r="A107" s="69"/>
      <c r="B107" s="69"/>
      <c r="C107" s="69"/>
      <c r="D107" s="69"/>
      <c r="E107" s="69"/>
      <c r="F107" s="69"/>
      <c r="G107" s="69"/>
      <c r="H107" s="69"/>
      <c r="I107" s="69"/>
      <c r="J107" s="69"/>
      <c r="K107" s="69"/>
      <c r="M107" s="69"/>
      <c r="N107" s="69"/>
      <c r="O107" s="69"/>
      <c r="P107" s="69"/>
      <c r="Q107" s="69"/>
      <c r="R107" s="69"/>
      <c r="S107" s="69"/>
      <c r="T107" s="69"/>
      <c r="U107" s="69"/>
      <c r="V107" s="69"/>
      <c r="W107" s="69"/>
      <c r="X107" s="69"/>
    </row>
    <row r="108" spans="1:24" ht="15.75" hidden="1" customHeight="1" x14ac:dyDescent="0.2">
      <c r="A108" s="69"/>
      <c r="B108" s="69"/>
      <c r="C108" s="69"/>
      <c r="D108" s="69"/>
      <c r="E108" s="69"/>
      <c r="F108" s="69"/>
      <c r="G108" s="69"/>
      <c r="H108" s="69"/>
      <c r="I108" s="69"/>
      <c r="J108" s="69"/>
      <c r="K108" s="69"/>
      <c r="M108" s="69"/>
      <c r="N108" s="69"/>
      <c r="O108" s="69"/>
      <c r="P108" s="69"/>
      <c r="Q108" s="69"/>
      <c r="R108" s="69"/>
      <c r="S108" s="69"/>
      <c r="T108" s="69"/>
      <c r="U108" s="69"/>
      <c r="V108" s="69"/>
      <c r="W108" s="69"/>
      <c r="X108" s="69"/>
    </row>
    <row r="109" spans="1:24" ht="15.75" hidden="1" customHeight="1" x14ac:dyDescent="0.2">
      <c r="A109" s="69"/>
      <c r="B109" s="69"/>
      <c r="C109" s="69"/>
      <c r="D109" s="69"/>
      <c r="E109" s="69"/>
      <c r="F109" s="69"/>
      <c r="G109" s="69"/>
      <c r="H109" s="69"/>
      <c r="I109" s="69"/>
      <c r="J109" s="69"/>
      <c r="K109" s="69"/>
      <c r="M109" s="69"/>
      <c r="N109" s="69"/>
      <c r="O109" s="69"/>
      <c r="P109" s="69"/>
      <c r="Q109" s="69"/>
      <c r="R109" s="69"/>
      <c r="S109" s="69"/>
      <c r="T109" s="69"/>
      <c r="U109" s="69"/>
      <c r="V109" s="69"/>
      <c r="W109" s="69"/>
      <c r="X109" s="69"/>
    </row>
    <row r="110" spans="1:24" ht="15.75" hidden="1" customHeight="1" x14ac:dyDescent="0.2">
      <c r="A110" s="69"/>
      <c r="B110" s="69"/>
      <c r="C110" s="69"/>
      <c r="D110" s="69"/>
      <c r="E110" s="69"/>
      <c r="F110" s="69"/>
      <c r="G110" s="69"/>
      <c r="H110" s="69"/>
      <c r="I110" s="69"/>
      <c r="J110" s="69"/>
      <c r="K110" s="69"/>
      <c r="M110" s="69"/>
      <c r="N110" s="69"/>
      <c r="O110" s="69"/>
      <c r="P110" s="69"/>
      <c r="Q110" s="69"/>
      <c r="R110" s="69"/>
      <c r="S110" s="69"/>
      <c r="T110" s="69"/>
      <c r="U110" s="69"/>
      <c r="V110" s="69"/>
      <c r="W110" s="69"/>
      <c r="X110" s="69"/>
    </row>
    <row r="111" spans="1:24" ht="15.75" hidden="1" customHeight="1" x14ac:dyDescent="0.2">
      <c r="A111" s="69"/>
      <c r="B111" s="69"/>
      <c r="C111" s="69"/>
      <c r="D111" s="69"/>
      <c r="E111" s="69"/>
      <c r="F111" s="69"/>
      <c r="G111" s="69"/>
      <c r="H111" s="69"/>
      <c r="I111" s="69"/>
      <c r="J111" s="69"/>
      <c r="K111" s="69"/>
      <c r="M111" s="69"/>
      <c r="N111" s="69"/>
      <c r="O111" s="69"/>
      <c r="P111" s="69"/>
      <c r="Q111" s="69"/>
      <c r="R111" s="69"/>
      <c r="S111" s="69"/>
      <c r="T111" s="69"/>
      <c r="U111" s="69"/>
      <c r="V111" s="69"/>
      <c r="W111" s="69"/>
      <c r="X111" s="69"/>
    </row>
    <row r="112" spans="1:24" ht="15.75" hidden="1" customHeight="1" x14ac:dyDescent="0.2">
      <c r="A112" s="69"/>
      <c r="B112" s="69"/>
      <c r="C112" s="69"/>
      <c r="D112" s="69"/>
      <c r="E112" s="69"/>
      <c r="F112" s="69"/>
      <c r="G112" s="69"/>
      <c r="H112" s="69"/>
      <c r="I112" s="69"/>
      <c r="J112" s="69"/>
      <c r="K112" s="69"/>
      <c r="M112" s="69"/>
      <c r="N112" s="69"/>
      <c r="O112" s="69"/>
      <c r="P112" s="69"/>
      <c r="Q112" s="69"/>
      <c r="R112" s="69"/>
      <c r="S112" s="69"/>
      <c r="T112" s="69"/>
      <c r="U112" s="69"/>
      <c r="V112" s="69"/>
      <c r="W112" s="69"/>
      <c r="X112" s="69"/>
    </row>
    <row r="113" spans="1:24" ht="15.75" hidden="1" customHeight="1" x14ac:dyDescent="0.2">
      <c r="A113" s="69"/>
      <c r="B113" s="69"/>
      <c r="C113" s="69"/>
      <c r="D113" s="69"/>
      <c r="E113" s="69"/>
      <c r="F113" s="69"/>
      <c r="G113" s="69"/>
      <c r="H113" s="69"/>
      <c r="I113" s="69"/>
      <c r="J113" s="69"/>
      <c r="K113" s="69"/>
      <c r="M113" s="69"/>
      <c r="N113" s="69"/>
      <c r="O113" s="69"/>
      <c r="P113" s="69"/>
      <c r="Q113" s="69"/>
      <c r="R113" s="69"/>
      <c r="S113" s="69"/>
      <c r="T113" s="69"/>
      <c r="U113" s="69"/>
      <c r="V113" s="69"/>
      <c r="W113" s="69"/>
      <c r="X113" s="69"/>
    </row>
    <row r="114" spans="1:24" ht="15.75" hidden="1" customHeight="1" x14ac:dyDescent="0.2">
      <c r="A114" s="69"/>
      <c r="B114" s="69"/>
      <c r="C114" s="69"/>
      <c r="D114" s="69"/>
      <c r="E114" s="69"/>
      <c r="F114" s="69"/>
      <c r="G114" s="69"/>
      <c r="H114" s="69"/>
      <c r="I114" s="69"/>
      <c r="J114" s="69"/>
      <c r="K114" s="69"/>
      <c r="M114" s="69"/>
      <c r="N114" s="69"/>
      <c r="O114" s="69"/>
      <c r="P114" s="69"/>
      <c r="Q114" s="69"/>
      <c r="R114" s="69"/>
      <c r="S114" s="69"/>
      <c r="T114" s="69"/>
      <c r="U114" s="69"/>
      <c r="V114" s="69"/>
      <c r="W114" s="69"/>
      <c r="X114" s="69"/>
    </row>
    <row r="115" spans="1:24" ht="15.75" hidden="1" customHeight="1" x14ac:dyDescent="0.2">
      <c r="A115" s="69"/>
      <c r="B115" s="69"/>
      <c r="C115" s="69"/>
      <c r="D115" s="69"/>
      <c r="E115" s="69"/>
      <c r="F115" s="69"/>
      <c r="G115" s="69"/>
      <c r="H115" s="69"/>
      <c r="I115" s="69"/>
      <c r="J115" s="69"/>
      <c r="K115" s="69"/>
      <c r="M115" s="69"/>
      <c r="N115" s="69"/>
      <c r="O115" s="69"/>
      <c r="P115" s="69"/>
      <c r="Q115" s="69"/>
      <c r="R115" s="69"/>
      <c r="S115" s="69"/>
      <c r="T115" s="69"/>
      <c r="U115" s="69"/>
      <c r="V115" s="69"/>
      <c r="W115" s="69"/>
      <c r="X115" s="69"/>
    </row>
    <row r="116" spans="1:24" ht="15.75" hidden="1" customHeight="1" x14ac:dyDescent="0.2">
      <c r="A116" s="69"/>
      <c r="B116" s="69"/>
      <c r="C116" s="69"/>
      <c r="D116" s="69"/>
      <c r="E116" s="69"/>
      <c r="F116" s="69"/>
      <c r="G116" s="69"/>
      <c r="H116" s="69"/>
      <c r="I116" s="69"/>
      <c r="J116" s="69"/>
      <c r="K116" s="69"/>
      <c r="M116" s="69"/>
      <c r="N116" s="69"/>
      <c r="O116" s="69"/>
      <c r="P116" s="69"/>
      <c r="Q116" s="69"/>
      <c r="R116" s="69"/>
      <c r="S116" s="69"/>
      <c r="T116" s="69"/>
      <c r="U116" s="69"/>
      <c r="V116" s="69"/>
      <c r="W116" s="69"/>
      <c r="X116" s="69"/>
    </row>
    <row r="117" spans="1:24" ht="15.75" hidden="1" customHeight="1" x14ac:dyDescent="0.2">
      <c r="A117" s="69"/>
      <c r="B117" s="69"/>
      <c r="C117" s="69"/>
      <c r="D117" s="69"/>
      <c r="E117" s="69"/>
      <c r="F117" s="69"/>
      <c r="G117" s="69"/>
      <c r="H117" s="69"/>
      <c r="I117" s="69"/>
      <c r="J117" s="69"/>
      <c r="K117" s="69"/>
      <c r="M117" s="69"/>
      <c r="N117" s="69"/>
      <c r="O117" s="69"/>
      <c r="P117" s="69"/>
      <c r="Q117" s="69"/>
      <c r="R117" s="69"/>
      <c r="S117" s="69"/>
      <c r="T117" s="69"/>
      <c r="U117" s="69"/>
      <c r="V117" s="69"/>
      <c r="W117" s="69"/>
      <c r="X117" s="69"/>
    </row>
    <row r="118" spans="1:24" ht="15.75" hidden="1" customHeight="1" x14ac:dyDescent="0.2">
      <c r="A118" s="69"/>
      <c r="B118" s="69"/>
      <c r="C118" s="69"/>
      <c r="D118" s="69"/>
      <c r="E118" s="69"/>
      <c r="F118" s="69"/>
      <c r="G118" s="69"/>
      <c r="H118" s="69"/>
      <c r="I118" s="69"/>
      <c r="J118" s="69"/>
      <c r="K118" s="69"/>
      <c r="M118" s="69"/>
      <c r="N118" s="69"/>
      <c r="O118" s="69"/>
      <c r="P118" s="69"/>
      <c r="Q118" s="69"/>
      <c r="R118" s="69"/>
      <c r="S118" s="69"/>
      <c r="T118" s="69"/>
      <c r="U118" s="69"/>
      <c r="V118" s="69"/>
      <c r="W118" s="69"/>
      <c r="X118" s="69"/>
    </row>
    <row r="119" spans="1:24" ht="15.75" hidden="1" customHeight="1" x14ac:dyDescent="0.2">
      <c r="A119" s="69"/>
      <c r="B119" s="69"/>
      <c r="C119" s="69"/>
      <c r="D119" s="69"/>
      <c r="E119" s="69"/>
      <c r="F119" s="69"/>
      <c r="G119" s="69"/>
      <c r="H119" s="69"/>
      <c r="I119" s="69"/>
      <c r="J119" s="69"/>
      <c r="K119" s="69"/>
      <c r="M119" s="69"/>
      <c r="N119" s="69"/>
      <c r="O119" s="69"/>
      <c r="P119" s="69"/>
      <c r="Q119" s="69"/>
      <c r="R119" s="69"/>
      <c r="S119" s="69"/>
      <c r="T119" s="69"/>
      <c r="U119" s="69"/>
      <c r="V119" s="69"/>
      <c r="W119" s="69"/>
      <c r="X119" s="69"/>
    </row>
    <row r="120" spans="1:24" ht="15.75" hidden="1" customHeight="1" x14ac:dyDescent="0.2">
      <c r="A120" s="69"/>
      <c r="B120" s="69"/>
      <c r="C120" s="69"/>
      <c r="D120" s="69"/>
      <c r="E120" s="69"/>
      <c r="F120" s="69"/>
      <c r="G120" s="69"/>
      <c r="H120" s="69"/>
      <c r="I120" s="69"/>
      <c r="J120" s="69"/>
      <c r="K120" s="69"/>
      <c r="M120" s="69"/>
      <c r="N120" s="69"/>
      <c r="O120" s="69"/>
      <c r="P120" s="69"/>
      <c r="Q120" s="69"/>
      <c r="R120" s="69"/>
      <c r="S120" s="69"/>
      <c r="T120" s="69"/>
      <c r="U120" s="69"/>
      <c r="V120" s="69"/>
      <c r="W120" s="69"/>
      <c r="X120" s="69"/>
    </row>
    <row r="121" spans="1:24" ht="15.75" hidden="1" customHeight="1" x14ac:dyDescent="0.2">
      <c r="A121" s="69"/>
      <c r="B121" s="69"/>
      <c r="C121" s="69"/>
      <c r="D121" s="69"/>
      <c r="E121" s="69"/>
      <c r="F121" s="69"/>
      <c r="G121" s="69"/>
      <c r="H121" s="69"/>
      <c r="I121" s="69"/>
      <c r="J121" s="69"/>
      <c r="K121" s="69"/>
      <c r="M121" s="69"/>
      <c r="N121" s="69"/>
      <c r="O121" s="69"/>
      <c r="P121" s="69"/>
      <c r="Q121" s="69"/>
      <c r="R121" s="69"/>
      <c r="S121" s="69"/>
      <c r="T121" s="69"/>
      <c r="U121" s="69"/>
      <c r="V121" s="69"/>
      <c r="W121" s="69"/>
      <c r="X121" s="69"/>
    </row>
    <row r="122" spans="1:24" ht="15.75" hidden="1" customHeight="1" x14ac:dyDescent="0.2">
      <c r="A122" s="69"/>
      <c r="B122" s="69"/>
      <c r="C122" s="69"/>
      <c r="D122" s="69"/>
      <c r="E122" s="69"/>
      <c r="F122" s="69"/>
      <c r="G122" s="69"/>
      <c r="H122" s="69"/>
      <c r="I122" s="69"/>
      <c r="J122" s="69"/>
      <c r="K122" s="69"/>
      <c r="M122" s="69"/>
      <c r="N122" s="69"/>
      <c r="O122" s="69"/>
      <c r="P122" s="69"/>
      <c r="Q122" s="69"/>
      <c r="R122" s="69"/>
      <c r="S122" s="69"/>
      <c r="T122" s="69"/>
      <c r="U122" s="69"/>
      <c r="V122" s="69"/>
      <c r="W122" s="69"/>
      <c r="X122" s="69"/>
    </row>
    <row r="123" spans="1:24" ht="15.75" hidden="1" customHeight="1" x14ac:dyDescent="0.2">
      <c r="A123" s="69"/>
      <c r="B123" s="69"/>
      <c r="C123" s="69"/>
      <c r="D123" s="69"/>
      <c r="E123" s="69"/>
      <c r="F123" s="69"/>
      <c r="G123" s="69"/>
      <c r="H123" s="69"/>
      <c r="I123" s="69"/>
      <c r="J123" s="69"/>
      <c r="K123" s="69"/>
      <c r="M123" s="69"/>
      <c r="N123" s="69"/>
      <c r="O123" s="69"/>
      <c r="P123" s="69"/>
      <c r="Q123" s="69"/>
      <c r="R123" s="69"/>
      <c r="S123" s="69"/>
      <c r="T123" s="69"/>
      <c r="U123" s="69"/>
      <c r="V123" s="69"/>
      <c r="W123" s="69"/>
      <c r="X123" s="69"/>
    </row>
    <row r="124" spans="1:24" ht="15.75" hidden="1" customHeight="1" x14ac:dyDescent="0.2">
      <c r="A124" s="69"/>
      <c r="B124" s="69"/>
      <c r="C124" s="69"/>
      <c r="D124" s="69"/>
      <c r="E124" s="69"/>
      <c r="F124" s="69"/>
      <c r="G124" s="69"/>
      <c r="H124" s="69"/>
      <c r="I124" s="69"/>
      <c r="J124" s="69"/>
      <c r="K124" s="69"/>
      <c r="M124" s="69"/>
      <c r="N124" s="69"/>
      <c r="O124" s="69"/>
      <c r="P124" s="69"/>
      <c r="Q124" s="69"/>
      <c r="R124" s="69"/>
      <c r="S124" s="69"/>
      <c r="T124" s="69"/>
      <c r="U124" s="69"/>
      <c r="V124" s="69"/>
      <c r="W124" s="69"/>
      <c r="X124" s="69"/>
    </row>
    <row r="125" spans="1:24" ht="15.75" hidden="1" customHeight="1" x14ac:dyDescent="0.2">
      <c r="A125" s="69"/>
      <c r="B125" s="69"/>
      <c r="C125" s="69"/>
      <c r="D125" s="69"/>
      <c r="E125" s="69"/>
      <c r="F125" s="69"/>
      <c r="G125" s="69"/>
      <c r="H125" s="69"/>
      <c r="I125" s="69"/>
      <c r="J125" s="69"/>
      <c r="K125" s="69"/>
      <c r="M125" s="69"/>
      <c r="N125" s="69"/>
      <c r="O125" s="69"/>
      <c r="P125" s="69"/>
      <c r="Q125" s="69"/>
      <c r="R125" s="69"/>
      <c r="S125" s="69"/>
      <c r="T125" s="69"/>
      <c r="U125" s="69"/>
      <c r="V125" s="69"/>
      <c r="W125" s="69"/>
      <c r="X125" s="69"/>
    </row>
    <row r="126" spans="1:24" ht="15.75" hidden="1" customHeight="1" x14ac:dyDescent="0.2">
      <c r="A126" s="69"/>
      <c r="B126" s="69"/>
      <c r="C126" s="69"/>
      <c r="D126" s="69"/>
      <c r="E126" s="69"/>
      <c r="F126" s="69"/>
      <c r="G126" s="69"/>
      <c r="H126" s="69"/>
      <c r="I126" s="69"/>
      <c r="J126" s="69"/>
      <c r="K126" s="69"/>
      <c r="M126" s="69"/>
      <c r="N126" s="69"/>
      <c r="O126" s="69"/>
      <c r="P126" s="69"/>
      <c r="Q126" s="69"/>
      <c r="R126" s="69"/>
      <c r="S126" s="69"/>
      <c r="T126" s="69"/>
      <c r="U126" s="69"/>
      <c r="V126" s="69"/>
      <c r="W126" s="69"/>
      <c r="X126" s="69"/>
    </row>
    <row r="127" spans="1:24" ht="15.75" hidden="1" customHeight="1" x14ac:dyDescent="0.2">
      <c r="A127" s="69"/>
      <c r="B127" s="69"/>
      <c r="C127" s="69"/>
      <c r="D127" s="69"/>
      <c r="E127" s="69"/>
      <c r="F127" s="69"/>
      <c r="G127" s="69"/>
      <c r="H127" s="69"/>
      <c r="I127" s="69"/>
      <c r="J127" s="69"/>
      <c r="K127" s="69"/>
      <c r="M127" s="69"/>
      <c r="N127" s="69"/>
      <c r="O127" s="69"/>
      <c r="P127" s="69"/>
      <c r="Q127" s="69"/>
      <c r="R127" s="69"/>
      <c r="S127" s="69"/>
      <c r="T127" s="69"/>
      <c r="U127" s="69"/>
      <c r="V127" s="69"/>
      <c r="W127" s="69"/>
      <c r="X127" s="69"/>
    </row>
    <row r="128" spans="1:24" ht="15.75" hidden="1" customHeight="1" x14ac:dyDescent="0.2">
      <c r="A128" s="69"/>
      <c r="B128" s="69"/>
      <c r="C128" s="69"/>
      <c r="D128" s="69"/>
      <c r="E128" s="69"/>
      <c r="F128" s="69"/>
      <c r="G128" s="69"/>
      <c r="H128" s="69"/>
      <c r="I128" s="69"/>
      <c r="J128" s="69"/>
      <c r="K128" s="69"/>
      <c r="M128" s="69"/>
      <c r="N128" s="69"/>
      <c r="O128" s="69"/>
      <c r="P128" s="69"/>
      <c r="Q128" s="69"/>
      <c r="R128" s="69"/>
      <c r="S128" s="69"/>
      <c r="T128" s="69"/>
      <c r="U128" s="69"/>
      <c r="V128" s="69"/>
      <c r="W128" s="69"/>
      <c r="X128" s="69"/>
    </row>
    <row r="129" spans="1:24" ht="15.75" hidden="1" customHeight="1" x14ac:dyDescent="0.2">
      <c r="A129" s="69"/>
      <c r="B129" s="69"/>
      <c r="C129" s="69"/>
      <c r="D129" s="69"/>
      <c r="E129" s="69"/>
      <c r="F129" s="69"/>
      <c r="G129" s="69"/>
      <c r="H129" s="69"/>
      <c r="I129" s="69"/>
      <c r="J129" s="69"/>
      <c r="K129" s="69"/>
      <c r="M129" s="69"/>
      <c r="N129" s="69"/>
      <c r="O129" s="69"/>
      <c r="P129" s="69"/>
      <c r="Q129" s="69"/>
      <c r="R129" s="69"/>
      <c r="S129" s="69"/>
      <c r="T129" s="69"/>
      <c r="U129" s="69"/>
      <c r="V129" s="69"/>
      <c r="W129" s="69"/>
      <c r="X129" s="69"/>
    </row>
    <row r="130" spans="1:24" ht="15.75" hidden="1" customHeight="1" x14ac:dyDescent="0.2">
      <c r="A130" s="69"/>
      <c r="B130" s="69"/>
      <c r="C130" s="69"/>
      <c r="D130" s="69"/>
      <c r="E130" s="69"/>
      <c r="F130" s="69"/>
      <c r="G130" s="69"/>
      <c r="H130" s="69"/>
      <c r="I130" s="69"/>
      <c r="J130" s="69"/>
      <c r="K130" s="69"/>
      <c r="M130" s="69"/>
      <c r="N130" s="69"/>
      <c r="O130" s="69"/>
      <c r="P130" s="69"/>
      <c r="Q130" s="69"/>
      <c r="R130" s="69"/>
      <c r="S130" s="69"/>
      <c r="T130" s="69"/>
      <c r="U130" s="69"/>
      <c r="V130" s="69"/>
      <c r="W130" s="69"/>
      <c r="X130" s="69"/>
    </row>
    <row r="131" spans="1:24" ht="15.75" hidden="1" customHeight="1" x14ac:dyDescent="0.2">
      <c r="A131" s="69"/>
      <c r="B131" s="69"/>
      <c r="C131" s="69"/>
      <c r="D131" s="69"/>
      <c r="E131" s="69"/>
      <c r="F131" s="69"/>
      <c r="G131" s="69"/>
      <c r="H131" s="69"/>
      <c r="I131" s="69"/>
      <c r="J131" s="69"/>
      <c r="K131" s="69"/>
      <c r="M131" s="69"/>
      <c r="N131" s="69"/>
      <c r="O131" s="69"/>
      <c r="P131" s="69"/>
      <c r="Q131" s="69"/>
      <c r="R131" s="69"/>
      <c r="S131" s="69"/>
      <c r="T131" s="69"/>
      <c r="U131" s="69"/>
      <c r="V131" s="69"/>
      <c r="W131" s="69"/>
      <c r="X131" s="69"/>
    </row>
    <row r="132" spans="1:24" ht="15.75" hidden="1" customHeight="1" x14ac:dyDescent="0.2">
      <c r="A132" s="69"/>
      <c r="B132" s="69"/>
      <c r="C132" s="69"/>
      <c r="D132" s="69"/>
      <c r="E132" s="69"/>
      <c r="F132" s="69"/>
      <c r="G132" s="69"/>
      <c r="H132" s="69"/>
      <c r="I132" s="69"/>
      <c r="J132" s="69"/>
      <c r="K132" s="69"/>
      <c r="M132" s="69"/>
      <c r="N132" s="69"/>
      <c r="O132" s="69"/>
      <c r="P132" s="69"/>
      <c r="Q132" s="69"/>
      <c r="R132" s="69"/>
      <c r="S132" s="69"/>
      <c r="T132" s="69"/>
      <c r="U132" s="69"/>
      <c r="V132" s="69"/>
      <c r="W132" s="69"/>
      <c r="X132" s="69"/>
    </row>
    <row r="133" spans="1:24" ht="15.75" hidden="1" customHeight="1" x14ac:dyDescent="0.2">
      <c r="A133" s="69"/>
      <c r="B133" s="69"/>
      <c r="C133" s="69"/>
      <c r="D133" s="69"/>
      <c r="E133" s="69"/>
      <c r="F133" s="69"/>
      <c r="G133" s="69"/>
      <c r="H133" s="69"/>
      <c r="I133" s="69"/>
      <c r="J133" s="69"/>
      <c r="K133" s="69"/>
      <c r="M133" s="69"/>
      <c r="N133" s="69"/>
      <c r="O133" s="69"/>
      <c r="P133" s="69"/>
      <c r="Q133" s="69"/>
      <c r="R133" s="69"/>
      <c r="S133" s="69"/>
      <c r="T133" s="69"/>
      <c r="U133" s="69"/>
      <c r="V133" s="69"/>
      <c r="W133" s="69"/>
      <c r="X133" s="69"/>
    </row>
    <row r="134" spans="1:24" ht="15.75" hidden="1" customHeight="1" x14ac:dyDescent="0.2">
      <c r="A134" s="69"/>
      <c r="B134" s="69"/>
      <c r="C134" s="69"/>
      <c r="D134" s="69"/>
      <c r="E134" s="69"/>
      <c r="F134" s="69"/>
      <c r="G134" s="69"/>
      <c r="H134" s="69"/>
      <c r="I134" s="69"/>
      <c r="J134" s="69"/>
      <c r="K134" s="69"/>
      <c r="M134" s="69"/>
      <c r="N134" s="69"/>
      <c r="O134" s="69"/>
      <c r="P134" s="69"/>
      <c r="Q134" s="69"/>
      <c r="R134" s="69"/>
      <c r="S134" s="69"/>
      <c r="T134" s="69"/>
      <c r="U134" s="69"/>
      <c r="V134" s="69"/>
      <c r="W134" s="69"/>
      <c r="X134" s="69"/>
    </row>
    <row r="135" spans="1:24" ht="15.75" hidden="1" customHeight="1" x14ac:dyDescent="0.2">
      <c r="A135" s="69"/>
      <c r="B135" s="69"/>
      <c r="C135" s="69"/>
      <c r="D135" s="69"/>
      <c r="E135" s="69"/>
      <c r="F135" s="69"/>
      <c r="G135" s="69"/>
      <c r="H135" s="69"/>
      <c r="I135" s="69"/>
      <c r="J135" s="69"/>
      <c r="K135" s="69"/>
      <c r="M135" s="69"/>
      <c r="N135" s="69"/>
      <c r="O135" s="69"/>
      <c r="P135" s="69"/>
      <c r="Q135" s="69"/>
      <c r="R135" s="69"/>
      <c r="S135" s="69"/>
      <c r="T135" s="69"/>
      <c r="U135" s="69"/>
      <c r="V135" s="69"/>
      <c r="W135" s="69"/>
      <c r="X135" s="69"/>
    </row>
    <row r="136" spans="1:24" ht="15.75" hidden="1" customHeight="1" x14ac:dyDescent="0.2">
      <c r="A136" s="69"/>
      <c r="B136" s="69"/>
      <c r="C136" s="69"/>
      <c r="D136" s="69"/>
      <c r="E136" s="69"/>
      <c r="F136" s="69"/>
      <c r="G136" s="69"/>
      <c r="H136" s="69"/>
      <c r="I136" s="69"/>
      <c r="J136" s="69"/>
      <c r="K136" s="69"/>
      <c r="M136" s="69"/>
      <c r="N136" s="69"/>
      <c r="O136" s="69"/>
      <c r="P136" s="69"/>
      <c r="Q136" s="69"/>
      <c r="R136" s="69"/>
      <c r="S136" s="69"/>
      <c r="T136" s="69"/>
      <c r="U136" s="69"/>
      <c r="V136" s="69"/>
      <c r="W136" s="69"/>
      <c r="X136" s="69"/>
    </row>
    <row r="137" spans="1:24" ht="15.75" hidden="1" customHeight="1" x14ac:dyDescent="0.2">
      <c r="A137" s="69"/>
      <c r="B137" s="69"/>
      <c r="C137" s="69"/>
      <c r="D137" s="69"/>
      <c r="E137" s="69"/>
      <c r="F137" s="69"/>
      <c r="G137" s="69"/>
      <c r="H137" s="69"/>
      <c r="I137" s="69"/>
      <c r="J137" s="69"/>
      <c r="K137" s="69"/>
      <c r="M137" s="69"/>
      <c r="N137" s="69"/>
      <c r="O137" s="69"/>
      <c r="P137" s="69"/>
      <c r="Q137" s="69"/>
      <c r="R137" s="69"/>
      <c r="S137" s="69"/>
      <c r="T137" s="69"/>
      <c r="U137" s="69"/>
      <c r="V137" s="69"/>
      <c r="W137" s="69"/>
      <c r="X137" s="69"/>
    </row>
    <row r="138" spans="1:24" ht="15.75" hidden="1" customHeight="1" x14ac:dyDescent="0.2">
      <c r="A138" s="69"/>
      <c r="B138" s="69"/>
      <c r="C138" s="69"/>
      <c r="D138" s="69"/>
      <c r="E138" s="69"/>
      <c r="F138" s="69"/>
      <c r="G138" s="69"/>
      <c r="H138" s="69"/>
      <c r="I138" s="69"/>
      <c r="J138" s="69"/>
      <c r="K138" s="69"/>
      <c r="M138" s="69"/>
      <c r="N138" s="69"/>
      <c r="O138" s="69"/>
      <c r="P138" s="69"/>
      <c r="Q138" s="69"/>
      <c r="R138" s="69"/>
      <c r="S138" s="69"/>
      <c r="T138" s="69"/>
      <c r="U138" s="69"/>
      <c r="V138" s="69"/>
      <c r="W138" s="69"/>
      <c r="X138" s="69"/>
    </row>
    <row r="139" spans="1:24" ht="15.75" hidden="1" customHeight="1" x14ac:dyDescent="0.2">
      <c r="A139" s="69"/>
      <c r="B139" s="69"/>
      <c r="C139" s="69"/>
      <c r="D139" s="69"/>
      <c r="E139" s="69"/>
      <c r="F139" s="69"/>
      <c r="G139" s="69"/>
      <c r="H139" s="69"/>
      <c r="I139" s="69"/>
      <c r="J139" s="69"/>
      <c r="K139" s="69"/>
      <c r="M139" s="69"/>
      <c r="N139" s="69"/>
      <c r="O139" s="69"/>
      <c r="P139" s="69"/>
      <c r="Q139" s="69"/>
      <c r="R139" s="69"/>
      <c r="S139" s="69"/>
      <c r="T139" s="69"/>
      <c r="U139" s="69"/>
      <c r="V139" s="69"/>
      <c r="W139" s="69"/>
      <c r="X139" s="69"/>
    </row>
    <row r="140" spans="1:24" ht="15.75" hidden="1" customHeight="1" x14ac:dyDescent="0.2">
      <c r="A140" s="69"/>
      <c r="B140" s="69"/>
      <c r="C140" s="69"/>
      <c r="D140" s="69"/>
      <c r="E140" s="69"/>
      <c r="F140" s="69"/>
      <c r="G140" s="69"/>
      <c r="H140" s="69"/>
      <c r="I140" s="69"/>
      <c r="J140" s="69"/>
      <c r="K140" s="69"/>
      <c r="M140" s="69"/>
      <c r="N140" s="69"/>
      <c r="O140" s="69"/>
      <c r="P140" s="69"/>
      <c r="Q140" s="69"/>
      <c r="R140" s="69"/>
      <c r="S140" s="69"/>
      <c r="T140" s="69"/>
      <c r="U140" s="69"/>
      <c r="V140" s="69"/>
      <c r="W140" s="69"/>
      <c r="X140" s="69"/>
    </row>
    <row r="141" spans="1:24" ht="15.75" hidden="1" customHeight="1" x14ac:dyDescent="0.2">
      <c r="A141" s="69"/>
      <c r="B141" s="69"/>
      <c r="C141" s="69"/>
      <c r="D141" s="69"/>
      <c r="E141" s="69"/>
      <c r="F141" s="69"/>
      <c r="G141" s="69"/>
      <c r="H141" s="69"/>
      <c r="I141" s="69"/>
      <c r="J141" s="69"/>
      <c r="K141" s="69"/>
      <c r="M141" s="69"/>
      <c r="N141" s="69"/>
      <c r="O141" s="69"/>
      <c r="P141" s="69"/>
      <c r="Q141" s="69"/>
      <c r="R141" s="69"/>
      <c r="S141" s="69"/>
      <c r="T141" s="69"/>
      <c r="U141" s="69"/>
      <c r="V141" s="69"/>
      <c r="W141" s="69"/>
      <c r="X141" s="69"/>
    </row>
    <row r="142" spans="1:24" ht="15.75" hidden="1" customHeight="1" x14ac:dyDescent="0.2">
      <c r="A142" s="69"/>
      <c r="B142" s="69"/>
      <c r="C142" s="69"/>
      <c r="D142" s="69"/>
      <c r="E142" s="69"/>
      <c r="F142" s="69"/>
      <c r="G142" s="69"/>
      <c r="H142" s="69"/>
      <c r="I142" s="69"/>
      <c r="J142" s="69"/>
      <c r="K142" s="69"/>
      <c r="M142" s="69"/>
      <c r="N142" s="69"/>
      <c r="O142" s="69"/>
      <c r="P142" s="69"/>
      <c r="Q142" s="69"/>
      <c r="R142" s="69"/>
      <c r="S142" s="69"/>
      <c r="T142" s="69"/>
      <c r="U142" s="69"/>
      <c r="V142" s="69"/>
      <c r="W142" s="69"/>
      <c r="X142" s="69"/>
    </row>
    <row r="143" spans="1:24" ht="15.75" hidden="1" customHeight="1" x14ac:dyDescent="0.2">
      <c r="A143" s="69"/>
      <c r="B143" s="69"/>
      <c r="C143" s="69"/>
      <c r="D143" s="69"/>
      <c r="E143" s="69"/>
      <c r="F143" s="69"/>
      <c r="G143" s="69"/>
      <c r="H143" s="69"/>
      <c r="I143" s="69"/>
      <c r="J143" s="69"/>
      <c r="K143" s="69"/>
      <c r="M143" s="69"/>
      <c r="N143" s="69"/>
      <c r="O143" s="69"/>
      <c r="P143" s="69"/>
      <c r="Q143" s="69"/>
      <c r="R143" s="69"/>
      <c r="S143" s="69"/>
      <c r="T143" s="69"/>
      <c r="U143" s="69"/>
      <c r="V143" s="69"/>
      <c r="W143" s="69"/>
      <c r="X143" s="69"/>
    </row>
  </sheetData>
  <hyperlinks>
    <hyperlink ref="A49" location="Contents!A1" display="Back to contents" xr:uid="{00000000-0004-0000-0500-000000000000}"/>
  </hyperlink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FC36"/>
  <sheetViews>
    <sheetView workbookViewId="0"/>
  </sheetViews>
  <sheetFormatPr defaultColWidth="0" defaultRowHeight="15" customHeight="1" zeroHeight="1" x14ac:dyDescent="0.25"/>
  <cols>
    <col min="1" max="14" width="9.140625" style="78" customWidth="1"/>
    <col min="15" max="15" width="20.140625" style="78" hidden="1" customWidth="1"/>
    <col min="16" max="16" width="9.140625" style="78" hidden="1" customWidth="1"/>
    <col min="17" max="16383" width="9.140625" style="78" hidden="1"/>
    <col min="16384" max="16384" width="14.42578125" style="78" hidden="1" customWidth="1"/>
  </cols>
  <sheetData>
    <row r="1" spans="1:11" s="5" customFormat="1" ht="15.75" x14ac:dyDescent="0.25">
      <c r="A1" s="10" t="s">
        <v>634</v>
      </c>
      <c r="B1" s="10"/>
    </row>
    <row r="2" spans="1:11" x14ac:dyDescent="0.25">
      <c r="A2" s="189" t="s">
        <v>394</v>
      </c>
      <c r="B2" s="54"/>
    </row>
    <row r="3" spans="1:11" x14ac:dyDescent="0.25">
      <c r="D3" s="78" t="s">
        <v>576</v>
      </c>
      <c r="E3" s="52">
        <v>3.3550240851854984E-2</v>
      </c>
      <c r="F3" s="52">
        <v>9.9721118904757891E-2</v>
      </c>
      <c r="G3" s="53">
        <v>-9.9721118904757891E-2</v>
      </c>
      <c r="I3" s="52"/>
      <c r="J3" s="52"/>
      <c r="K3" s="53"/>
    </row>
    <row r="4" spans="1:11" x14ac:dyDescent="0.25">
      <c r="D4" s="78" t="s">
        <v>577</v>
      </c>
      <c r="E4" s="52">
        <v>3.7944492627927144E-2</v>
      </c>
      <c r="F4" s="52">
        <v>0.10588320323793005</v>
      </c>
      <c r="G4" s="53">
        <v>-0.10588320323793005</v>
      </c>
      <c r="I4" s="52"/>
      <c r="J4" s="52"/>
      <c r="K4" s="53"/>
    </row>
    <row r="5" spans="1:11" x14ac:dyDescent="0.25">
      <c r="D5" s="78" t="s">
        <v>578</v>
      </c>
      <c r="E5" s="52">
        <v>5.5539011316259684E-2</v>
      </c>
      <c r="F5" s="52">
        <v>7.6310303752233466E-2</v>
      </c>
      <c r="G5" s="53">
        <v>-7.6310303752233466E-2</v>
      </c>
      <c r="I5" s="52"/>
      <c r="J5" s="52"/>
      <c r="K5" s="53"/>
    </row>
    <row r="6" spans="1:11" x14ac:dyDescent="0.25">
      <c r="D6" s="78" t="s">
        <v>579</v>
      </c>
      <c r="E6" s="52">
        <v>6.1124491321318836E-2</v>
      </c>
      <c r="F6" s="52">
        <v>0.10837970268250147</v>
      </c>
      <c r="G6" s="53">
        <v>-0.10837970268250147</v>
      </c>
      <c r="I6" s="52"/>
      <c r="J6" s="52"/>
      <c r="K6" s="53"/>
    </row>
    <row r="7" spans="1:11" x14ac:dyDescent="0.25">
      <c r="D7" s="78" t="s">
        <v>580</v>
      </c>
      <c r="E7" s="52">
        <v>6.3648513197460746E-2</v>
      </c>
      <c r="F7" s="52">
        <v>9.8563314400267305E-2</v>
      </c>
      <c r="G7" s="53">
        <v>-9.8563314400267305E-2</v>
      </c>
      <c r="I7" s="52"/>
      <c r="J7" s="52"/>
      <c r="K7" s="53"/>
    </row>
    <row r="8" spans="1:11" x14ac:dyDescent="0.25">
      <c r="D8" s="78" t="s">
        <v>581</v>
      </c>
      <c r="E8" s="52">
        <v>6.9960748095128145E-2</v>
      </c>
      <c r="F8" s="52">
        <v>0.11967982759947665</v>
      </c>
      <c r="G8" s="53">
        <v>-0.11967982759947665</v>
      </c>
      <c r="I8" s="52"/>
      <c r="J8" s="52"/>
      <c r="K8" s="53"/>
    </row>
    <row r="9" spans="1:11" x14ac:dyDescent="0.25">
      <c r="D9" s="78" t="s">
        <v>582</v>
      </c>
      <c r="E9" s="52">
        <v>7.1647007426823936E-2</v>
      </c>
      <c r="F9" s="52">
        <v>0.11421082194345628</v>
      </c>
      <c r="G9" s="53">
        <v>-0.11421082194345628</v>
      </c>
      <c r="I9" s="52"/>
      <c r="J9" s="52"/>
      <c r="K9" s="53"/>
    </row>
    <row r="10" spans="1:11" x14ac:dyDescent="0.25">
      <c r="D10" s="78" t="s">
        <v>583</v>
      </c>
      <c r="E10" s="52">
        <v>8.2929156396596954E-2</v>
      </c>
      <c r="F10" s="52">
        <v>8.1497972489464887E-2</v>
      </c>
      <c r="G10" s="53">
        <v>-8.1497972489464887E-2</v>
      </c>
      <c r="H10" s="91"/>
    </row>
    <row r="11" spans="1:11" x14ac:dyDescent="0.25">
      <c r="D11" s="78" t="s">
        <v>575</v>
      </c>
      <c r="E11" s="52">
        <v>8.9583736348768081E-2</v>
      </c>
      <c r="F11" s="52">
        <v>0.11123225999331726</v>
      </c>
      <c r="G11" s="53">
        <v>-0.11123225999331726</v>
      </c>
      <c r="H11" s="91"/>
    </row>
    <row r="12" spans="1:11" x14ac:dyDescent="0.25">
      <c r="D12" s="78" t="s">
        <v>584</v>
      </c>
      <c r="E12" s="52">
        <v>9.2559280457890442E-2</v>
      </c>
      <c r="F12" s="52">
        <v>9.8937040065412915E-2</v>
      </c>
      <c r="G12" s="53">
        <v>-9.8937040065412915E-2</v>
      </c>
      <c r="H12" s="91"/>
    </row>
    <row r="13" spans="1:11" x14ac:dyDescent="0.25">
      <c r="D13" s="78" t="s">
        <v>585</v>
      </c>
      <c r="E13" s="52">
        <v>9.5307308970099688E-2</v>
      </c>
      <c r="F13" s="52">
        <v>0.11697120708748616</v>
      </c>
      <c r="G13" s="53">
        <v>-0.11697120708748616</v>
      </c>
      <c r="H13" s="91"/>
    </row>
    <row r="14" spans="1:11" x14ac:dyDescent="0.25">
      <c r="D14" s="78" t="s">
        <v>586</v>
      </c>
      <c r="E14" s="52">
        <v>0.10958644837702282</v>
      </c>
      <c r="F14" s="52">
        <v>8.7063499574145942E-2</v>
      </c>
      <c r="G14" s="53">
        <v>-8.7063499574145942E-2</v>
      </c>
      <c r="H14" s="91"/>
    </row>
    <row r="15" spans="1:11" x14ac:dyDescent="0.25">
      <c r="D15" s="78" t="s">
        <v>587</v>
      </c>
      <c r="E15" s="52">
        <v>0.11304753753987395</v>
      </c>
      <c r="F15" s="52">
        <v>0.11942737104178014</v>
      </c>
      <c r="G15" s="53">
        <v>-0.11942737104178014</v>
      </c>
      <c r="I15" s="52"/>
      <c r="J15" s="52"/>
      <c r="K15" s="53"/>
    </row>
    <row r="16" spans="1:11" x14ac:dyDescent="0.25">
      <c r="D16" s="78" t="s">
        <v>588</v>
      </c>
      <c r="E16" s="52">
        <v>0.11438258386866521</v>
      </c>
      <c r="F16" s="52">
        <v>0.12669521770164166</v>
      </c>
      <c r="G16" s="53">
        <v>-0.12669521770164166</v>
      </c>
      <c r="I16" s="52"/>
      <c r="J16" s="52"/>
      <c r="K16" s="53"/>
    </row>
    <row r="17" spans="1:11" x14ac:dyDescent="0.25">
      <c r="D17" s="78" t="s">
        <v>589</v>
      </c>
      <c r="E17" s="52">
        <v>0.11834708330291303</v>
      </c>
      <c r="F17" s="52">
        <v>0.14382711542673576</v>
      </c>
      <c r="G17" s="53">
        <v>-0.14382711542673576</v>
      </c>
      <c r="I17" s="52"/>
      <c r="J17" s="52"/>
      <c r="K17" s="53"/>
    </row>
    <row r="18" spans="1:11" x14ac:dyDescent="0.25">
      <c r="D18" s="78" t="s">
        <v>590</v>
      </c>
      <c r="E18" s="52">
        <v>0.11884629838406616</v>
      </c>
      <c r="F18" s="52">
        <v>0.13575723412251034</v>
      </c>
      <c r="G18" s="53">
        <v>-0.13575723412251034</v>
      </c>
      <c r="I18" s="52"/>
      <c r="J18" s="52"/>
      <c r="K18" s="53"/>
    </row>
    <row r="19" spans="1:11" x14ac:dyDescent="0.25">
      <c r="D19" s="78" t="s">
        <v>591</v>
      </c>
      <c r="E19" s="52">
        <v>0.12136938143466976</v>
      </c>
      <c r="F19" s="52">
        <v>0.10839541307441196</v>
      </c>
      <c r="G19" s="53">
        <v>-0.10839541307441196</v>
      </c>
      <c r="I19" s="52"/>
      <c r="J19" s="52"/>
      <c r="K19" s="53"/>
    </row>
    <row r="20" spans="1:11" x14ac:dyDescent="0.25">
      <c r="D20" s="78" t="s">
        <v>592</v>
      </c>
      <c r="E20" s="52">
        <v>0.13304721030042918</v>
      </c>
      <c r="F20" s="52">
        <v>0.1369488880218494</v>
      </c>
      <c r="G20" s="53">
        <v>-0.1369488880218494</v>
      </c>
      <c r="I20" s="52"/>
      <c r="J20" s="52"/>
      <c r="K20" s="53"/>
    </row>
    <row r="21" spans="1:11" x14ac:dyDescent="0.25">
      <c r="D21" s="78" t="s">
        <v>593</v>
      </c>
      <c r="E21" s="52">
        <v>0.13513294422827496</v>
      </c>
      <c r="F21" s="52">
        <v>0.12119001297016863</v>
      </c>
      <c r="G21" s="53">
        <v>-0.12119001297016863</v>
      </c>
      <c r="I21" s="52"/>
      <c r="J21" s="52"/>
      <c r="K21" s="53"/>
    </row>
    <row r="22" spans="1:11" x14ac:dyDescent="0.25"/>
    <row r="23" spans="1:11" x14ac:dyDescent="0.25"/>
    <row r="24" spans="1:11" x14ac:dyDescent="0.25"/>
    <row r="25" spans="1:11" x14ac:dyDescent="0.25"/>
    <row r="26" spans="1:11" x14ac:dyDescent="0.25"/>
    <row r="27" spans="1:11" ht="15.75" x14ac:dyDescent="0.25">
      <c r="A27" s="11" t="s">
        <v>0</v>
      </c>
      <c r="B27" s="39"/>
      <c r="G27" s="39"/>
    </row>
    <row r="28" spans="1:11" s="69" customFormat="1" ht="12.75" x14ac:dyDescent="0.2">
      <c r="A28" s="77"/>
      <c r="B28" s="40"/>
      <c r="C28" s="76"/>
      <c r="D28" s="77"/>
      <c r="E28" s="76"/>
      <c r="F28" s="77"/>
      <c r="G28" s="76"/>
    </row>
    <row r="29" spans="1:11" s="69" customFormat="1" ht="12.75" customHeight="1" x14ac:dyDescent="0.2">
      <c r="A29" s="77"/>
      <c r="B29" s="77"/>
      <c r="C29" s="77"/>
      <c r="D29" s="77"/>
      <c r="E29" s="77"/>
      <c r="F29" s="77"/>
      <c r="G29" s="77"/>
    </row>
    <row r="30" spans="1:11" s="69" customFormat="1" ht="14.25" hidden="1" customHeight="1" x14ac:dyDescent="0.2">
      <c r="A30" s="77"/>
      <c r="B30" s="77"/>
      <c r="C30" s="77"/>
      <c r="D30" s="77"/>
      <c r="E30" s="77"/>
      <c r="F30" s="77"/>
      <c r="G30" s="77"/>
    </row>
    <row r="31" spans="1:11" s="67" customFormat="1" ht="12.75" hidden="1" x14ac:dyDescent="0.2">
      <c r="A31" s="77"/>
      <c r="B31" s="77"/>
      <c r="C31" s="77"/>
      <c r="D31" s="77"/>
      <c r="E31" s="77"/>
      <c r="F31" s="77"/>
      <c r="G31" s="77"/>
      <c r="H31" s="77"/>
      <c r="I31" s="77"/>
      <c r="J31" s="77"/>
    </row>
    <row r="32" spans="1:11" s="6" customFormat="1" ht="15.75" hidden="1" x14ac:dyDescent="0.25">
      <c r="A32" s="41"/>
      <c r="B32" s="41"/>
      <c r="C32" s="41"/>
      <c r="D32" s="41"/>
      <c r="E32" s="41"/>
      <c r="F32" s="41"/>
      <c r="G32" s="41"/>
      <c r="H32" s="5"/>
    </row>
    <row r="33" spans="1:8" s="6" customFormat="1" ht="15.75" hidden="1" x14ac:dyDescent="0.25">
      <c r="A33" s="41"/>
      <c r="B33" s="41"/>
      <c r="C33" s="41"/>
      <c r="D33" s="41"/>
      <c r="E33" s="41"/>
      <c r="F33" s="41"/>
      <c r="G33" s="41"/>
      <c r="H33" s="5"/>
    </row>
    <row r="34" spans="1:8" s="6" customFormat="1" ht="15.75" hidden="1" x14ac:dyDescent="0.25">
      <c r="A34" s="42"/>
      <c r="B34" s="41"/>
      <c r="C34" s="41"/>
      <c r="D34" s="41"/>
      <c r="E34" s="41"/>
      <c r="F34" s="41"/>
      <c r="G34" s="41"/>
      <c r="H34" s="5"/>
    </row>
    <row r="35" spans="1:8" hidden="1" x14ac:dyDescent="0.25"/>
    <row r="36" spans="1:8" hidden="1" x14ac:dyDescent="0.25"/>
  </sheetData>
  <sortState xmlns:xlrd2="http://schemas.microsoft.com/office/spreadsheetml/2017/richdata2" ref="D3:G21">
    <sortCondition ref="E3:E21"/>
  </sortState>
  <hyperlinks>
    <hyperlink ref="A27" location="Contents!A1" display="Back to contents" xr:uid="{00000000-0004-0000-1A00-000000000000}"/>
  </hyperlinks>
  <pageMargins left="0.7" right="0.7" top="0.75" bottom="0.75" header="0.3" footer="0.3"/>
  <pageSetup orientation="portrait" horizontalDpi="90" verticalDpi="9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8DB4E2"/>
  </sheetPr>
  <dimension ref="A1:V45"/>
  <sheetViews>
    <sheetView workbookViewId="0"/>
  </sheetViews>
  <sheetFormatPr defaultColWidth="0" defaultRowHeight="15.75" customHeight="1" zeroHeight="1" x14ac:dyDescent="0.25"/>
  <cols>
    <col min="1" max="1" width="38.42578125" style="71" customWidth="1"/>
    <col min="2" max="2" width="11.85546875" style="67" bestFit="1" customWidth="1"/>
    <col min="3" max="8" width="10.7109375" style="67" customWidth="1"/>
    <col min="9" max="9" width="9.28515625" style="69" customWidth="1"/>
    <col min="10" max="22" width="0" style="69" hidden="1" customWidth="1"/>
    <col min="23" max="16384" width="9.28515625" style="69" hidden="1"/>
  </cols>
  <sheetData>
    <row r="1" spans="1:8" x14ac:dyDescent="0.25">
      <c r="A1" s="70" t="s">
        <v>635</v>
      </c>
    </row>
    <row r="2" spans="1:8" ht="15" x14ac:dyDescent="0.2">
      <c r="A2" s="189" t="s">
        <v>393</v>
      </c>
      <c r="F2" s="59"/>
    </row>
    <row r="3" spans="1:8" ht="25.5" x14ac:dyDescent="0.2">
      <c r="A3" s="143" t="s">
        <v>360</v>
      </c>
      <c r="B3" s="128" t="s">
        <v>361</v>
      </c>
      <c r="C3" s="171" t="s">
        <v>56</v>
      </c>
      <c r="D3" s="172" t="s">
        <v>55</v>
      </c>
      <c r="E3" s="172" t="s">
        <v>52</v>
      </c>
      <c r="F3" s="172" t="s">
        <v>53</v>
      </c>
      <c r="G3" s="172" t="s">
        <v>54</v>
      </c>
      <c r="H3" s="173" t="s">
        <v>48</v>
      </c>
    </row>
    <row r="4" spans="1:8" ht="12.75" x14ac:dyDescent="0.2">
      <c r="A4" s="123" t="s">
        <v>36</v>
      </c>
      <c r="B4" s="126" t="s">
        <v>461</v>
      </c>
      <c r="C4" s="133">
        <v>812.40000000000009</v>
      </c>
      <c r="D4" s="133">
        <v>257.60000000000002</v>
      </c>
      <c r="E4" s="133">
        <v>307.20000000000005</v>
      </c>
      <c r="F4" s="133">
        <v>113.6</v>
      </c>
      <c r="G4" s="133">
        <v>418.40000000000003</v>
      </c>
      <c r="H4" s="134">
        <f>SUM(C4:G4)</f>
        <v>1909.2</v>
      </c>
    </row>
    <row r="5" spans="1:8" ht="12.75" x14ac:dyDescent="0.2">
      <c r="A5" s="124" t="s">
        <v>36</v>
      </c>
      <c r="B5" s="127" t="s">
        <v>462</v>
      </c>
      <c r="C5" s="133">
        <v>154.80000000000001</v>
      </c>
      <c r="D5" s="133">
        <v>209</v>
      </c>
      <c r="E5" s="133">
        <v>435.6</v>
      </c>
      <c r="F5" s="133">
        <v>232.4</v>
      </c>
      <c r="G5" s="133">
        <v>494.60000000000008</v>
      </c>
      <c r="H5" s="134">
        <f>SUM(C5:G5)</f>
        <v>1526.4000000000003</v>
      </c>
    </row>
    <row r="6" spans="1:8" ht="12.75" x14ac:dyDescent="0.2">
      <c r="A6" s="124" t="s">
        <v>36</v>
      </c>
      <c r="B6" s="127" t="s">
        <v>458</v>
      </c>
      <c r="C6" s="133">
        <v>260.20000000000005</v>
      </c>
      <c r="D6" s="133">
        <v>89.2</v>
      </c>
      <c r="E6" s="133">
        <v>38.200000000000003</v>
      </c>
      <c r="F6" s="133">
        <v>126.60000000000001</v>
      </c>
      <c r="G6" s="133">
        <v>125.4</v>
      </c>
      <c r="H6" s="134">
        <f>SUM(C6:G6)</f>
        <v>639.6</v>
      </c>
    </row>
    <row r="7" spans="1:8" ht="12.75" x14ac:dyDescent="0.2">
      <c r="A7" s="144" t="s">
        <v>36</v>
      </c>
      <c r="B7" s="145" t="s">
        <v>439</v>
      </c>
      <c r="C7" s="150">
        <v>1227.4000000000001</v>
      </c>
      <c r="D7" s="150">
        <v>555.80000000000007</v>
      </c>
      <c r="E7" s="150">
        <v>781.00000000000011</v>
      </c>
      <c r="F7" s="150">
        <v>472.6</v>
      </c>
      <c r="G7" s="150">
        <v>1038.4000000000001</v>
      </c>
      <c r="H7" s="175">
        <f t="shared" ref="H7" si="0">SUM(H4:H6)</f>
        <v>4075.2000000000003</v>
      </c>
    </row>
    <row r="8" spans="1:8" ht="12.75" x14ac:dyDescent="0.2">
      <c r="A8" s="123" t="s">
        <v>311</v>
      </c>
      <c r="B8" s="126" t="s">
        <v>461</v>
      </c>
      <c r="C8" s="137">
        <v>780</v>
      </c>
      <c r="D8" s="137">
        <v>254</v>
      </c>
      <c r="E8" s="137">
        <v>310</v>
      </c>
      <c r="F8" s="137">
        <v>197</v>
      </c>
      <c r="G8" s="137">
        <v>366</v>
      </c>
      <c r="H8" s="138">
        <f t="shared" ref="H8:H11" si="1">SUM(C8:G8)</f>
        <v>1907</v>
      </c>
    </row>
    <row r="9" spans="1:8" ht="12.75" x14ac:dyDescent="0.2">
      <c r="A9" s="124" t="s">
        <v>311</v>
      </c>
      <c r="B9" s="127" t="s">
        <v>462</v>
      </c>
      <c r="C9" s="139">
        <v>447</v>
      </c>
      <c r="D9" s="139">
        <v>656</v>
      </c>
      <c r="E9" s="139">
        <v>301</v>
      </c>
      <c r="F9" s="139">
        <v>468</v>
      </c>
      <c r="G9" s="139">
        <v>275</v>
      </c>
      <c r="H9" s="140">
        <f t="shared" si="1"/>
        <v>2147</v>
      </c>
    </row>
    <row r="10" spans="1:8" ht="12.75" x14ac:dyDescent="0.2">
      <c r="A10" s="124" t="s">
        <v>311</v>
      </c>
      <c r="B10" s="127" t="s">
        <v>458</v>
      </c>
      <c r="C10" s="139">
        <v>215</v>
      </c>
      <c r="D10" s="139">
        <v>360</v>
      </c>
      <c r="E10" s="139">
        <v>155</v>
      </c>
      <c r="F10" s="139">
        <v>161</v>
      </c>
      <c r="G10" s="139">
        <v>115</v>
      </c>
      <c r="H10" s="140">
        <f t="shared" si="1"/>
        <v>1006</v>
      </c>
    </row>
    <row r="11" spans="1:8" ht="12.75" x14ac:dyDescent="0.2">
      <c r="A11" s="147" t="s">
        <v>311</v>
      </c>
      <c r="B11" s="145" t="s">
        <v>439</v>
      </c>
      <c r="C11" s="149">
        <v>1442</v>
      </c>
      <c r="D11" s="149">
        <v>1270</v>
      </c>
      <c r="E11" s="149">
        <v>766</v>
      </c>
      <c r="F11" s="149">
        <v>826</v>
      </c>
      <c r="G11" s="149">
        <v>756</v>
      </c>
      <c r="H11" s="176">
        <f t="shared" si="1"/>
        <v>5060</v>
      </c>
    </row>
    <row r="12" spans="1:8" ht="12.75" x14ac:dyDescent="0.2">
      <c r="A12" s="125" t="s">
        <v>359</v>
      </c>
      <c r="B12" s="126" t="s">
        <v>461</v>
      </c>
      <c r="C12" s="133">
        <v>4498</v>
      </c>
      <c r="D12" s="133">
        <v>1771.9999999999998</v>
      </c>
      <c r="E12" s="133">
        <v>2212.3999999999996</v>
      </c>
      <c r="F12" s="133">
        <v>1446.8</v>
      </c>
      <c r="G12" s="133">
        <v>2848</v>
      </c>
      <c r="H12" s="134">
        <f>SUM(C12:G12)</f>
        <v>12777.199999999999</v>
      </c>
    </row>
    <row r="13" spans="1:8" ht="12.75" x14ac:dyDescent="0.2">
      <c r="A13" s="124" t="s">
        <v>359</v>
      </c>
      <c r="B13" s="127" t="s">
        <v>462</v>
      </c>
      <c r="C13" s="133">
        <v>3605.3999999999996</v>
      </c>
      <c r="D13" s="133">
        <v>5696.4</v>
      </c>
      <c r="E13" s="133">
        <v>2230</v>
      </c>
      <c r="F13" s="133">
        <v>2818.7999999999997</v>
      </c>
      <c r="G13" s="133">
        <v>1807.6</v>
      </c>
      <c r="H13" s="134">
        <f>SUM(C13:G13)</f>
        <v>16158.199999999999</v>
      </c>
    </row>
    <row r="14" spans="1:8" ht="14.25" customHeight="1" x14ac:dyDescent="0.2">
      <c r="A14" s="124" t="s">
        <v>359</v>
      </c>
      <c r="B14" s="127" t="s">
        <v>458</v>
      </c>
      <c r="C14" s="133">
        <v>3734.0000000000009</v>
      </c>
      <c r="D14" s="133">
        <v>5754.8000000000011</v>
      </c>
      <c r="E14" s="133">
        <v>2295.7999999999997</v>
      </c>
      <c r="F14" s="133">
        <v>2911.3999999999996</v>
      </c>
      <c r="G14" s="133">
        <v>1859.0000000000002</v>
      </c>
      <c r="H14" s="134">
        <f>SUM(C14:G14)</f>
        <v>16555.000000000004</v>
      </c>
    </row>
    <row r="15" spans="1:8" s="67" customFormat="1" ht="12.75" x14ac:dyDescent="0.2">
      <c r="A15" s="147" t="s">
        <v>359</v>
      </c>
      <c r="B15" s="145" t="s">
        <v>439</v>
      </c>
      <c r="C15" s="150">
        <f t="shared" ref="C15:H15" si="2">SUM(C12:C14)</f>
        <v>11837.400000000001</v>
      </c>
      <c r="D15" s="150">
        <f t="shared" si="2"/>
        <v>13223.2</v>
      </c>
      <c r="E15" s="150">
        <f t="shared" si="2"/>
        <v>6738.1999999999989</v>
      </c>
      <c r="F15" s="150">
        <f t="shared" si="2"/>
        <v>7176.9999999999991</v>
      </c>
      <c r="G15" s="150">
        <f t="shared" si="2"/>
        <v>6514.6</v>
      </c>
      <c r="H15" s="175">
        <f t="shared" si="2"/>
        <v>45490.400000000001</v>
      </c>
    </row>
    <row r="16" spans="1:8" s="67" customFormat="1" ht="12.75" x14ac:dyDescent="0.2">
      <c r="A16" s="124" t="s">
        <v>331</v>
      </c>
      <c r="B16" s="126" t="s">
        <v>461</v>
      </c>
      <c r="C16" s="122">
        <f t="shared" ref="C16:H19" si="3">C4/C12</f>
        <v>0.18061360604713209</v>
      </c>
      <c r="D16" s="122">
        <f t="shared" si="3"/>
        <v>0.14537246049661404</v>
      </c>
      <c r="E16" s="122">
        <f t="shared" si="3"/>
        <v>0.13885373350207925</v>
      </c>
      <c r="F16" s="122">
        <f t="shared" si="3"/>
        <v>7.8518108930052524E-2</v>
      </c>
      <c r="G16" s="122">
        <f t="shared" si="3"/>
        <v>0.14691011235955057</v>
      </c>
      <c r="H16" s="129">
        <f t="shared" si="3"/>
        <v>0.14942240866543532</v>
      </c>
    </row>
    <row r="17" spans="1:17" ht="15.75" customHeight="1" x14ac:dyDescent="0.2">
      <c r="A17" s="124" t="s">
        <v>331</v>
      </c>
      <c r="B17" s="127" t="s">
        <v>462</v>
      </c>
      <c r="C17" s="122">
        <f t="shared" si="3"/>
        <v>4.2935596605092372E-2</v>
      </c>
      <c r="D17" s="122">
        <f t="shared" si="3"/>
        <v>3.6689839196685628E-2</v>
      </c>
      <c r="E17" s="122">
        <f t="shared" si="3"/>
        <v>0.19533632286995517</v>
      </c>
      <c r="F17" s="122">
        <f t="shared" si="3"/>
        <v>8.2446431105434953E-2</v>
      </c>
      <c r="G17" s="122">
        <f t="shared" si="3"/>
        <v>0.27362248285018814</v>
      </c>
      <c r="H17" s="129">
        <f t="shared" si="3"/>
        <v>9.44659677439319E-2</v>
      </c>
    </row>
    <row r="18" spans="1:17" ht="15.75" customHeight="1" x14ac:dyDescent="0.2">
      <c r="A18" s="124" t="s">
        <v>331</v>
      </c>
      <c r="B18" s="127" t="s">
        <v>458</v>
      </c>
      <c r="C18" s="122">
        <f t="shared" si="3"/>
        <v>6.9683985002678084E-2</v>
      </c>
      <c r="D18" s="122">
        <f t="shared" si="3"/>
        <v>1.550010426079099E-2</v>
      </c>
      <c r="E18" s="122">
        <f t="shared" si="3"/>
        <v>1.6639080059238615E-2</v>
      </c>
      <c r="F18" s="122">
        <f t="shared" si="3"/>
        <v>4.3484234388953776E-2</v>
      </c>
      <c r="G18" s="122">
        <f t="shared" si="3"/>
        <v>6.745562130177514E-2</v>
      </c>
      <c r="H18" s="129">
        <f t="shared" si="3"/>
        <v>3.8634853518574444E-2</v>
      </c>
    </row>
    <row r="19" spans="1:17" ht="15.75" customHeight="1" x14ac:dyDescent="0.2">
      <c r="A19" s="147" t="s">
        <v>331</v>
      </c>
      <c r="B19" s="148" t="s">
        <v>439</v>
      </c>
      <c r="C19" s="151">
        <f t="shared" si="3"/>
        <v>0.10368830993292445</v>
      </c>
      <c r="D19" s="151">
        <f t="shared" si="3"/>
        <v>4.2032185855163655E-2</v>
      </c>
      <c r="E19" s="151">
        <f t="shared" si="3"/>
        <v>0.11590632513134075</v>
      </c>
      <c r="F19" s="151">
        <f t="shared" si="3"/>
        <v>6.5849240629789613E-2</v>
      </c>
      <c r="G19" s="151">
        <f t="shared" si="3"/>
        <v>0.15939581862278573</v>
      </c>
      <c r="H19" s="130">
        <f t="shared" si="3"/>
        <v>8.9583736348768095E-2</v>
      </c>
    </row>
    <row r="20" spans="1:17" ht="15.75" customHeight="1" x14ac:dyDescent="0.25">
      <c r="A20" s="74" t="s">
        <v>16</v>
      </c>
    </row>
    <row r="21" spans="1:17" ht="15.75" customHeight="1" x14ac:dyDescent="0.25">
      <c r="A21" s="68" t="s">
        <v>0</v>
      </c>
    </row>
    <row r="22" spans="1:17" ht="15.75" customHeight="1" x14ac:dyDescent="0.25"/>
    <row r="23" spans="1:17" ht="15.75" customHeight="1" x14ac:dyDescent="0.25"/>
    <row r="24" spans="1:17" s="71" customFormat="1" ht="15.75" hidden="1" customHeight="1" x14ac:dyDescent="0.25">
      <c r="B24" s="67"/>
      <c r="C24" s="67"/>
      <c r="D24" s="67"/>
      <c r="E24" s="67"/>
      <c r="F24" s="67"/>
      <c r="G24" s="67"/>
      <c r="H24" s="67"/>
      <c r="I24" s="69"/>
      <c r="J24" s="69"/>
      <c r="K24" s="69"/>
      <c r="L24" s="69"/>
      <c r="M24" s="69"/>
      <c r="N24" s="69"/>
      <c r="O24" s="69"/>
      <c r="P24" s="69"/>
      <c r="Q24" s="69"/>
    </row>
    <row r="25" spans="1:17" s="71" customFormat="1" ht="15.75" hidden="1" customHeight="1" x14ac:dyDescent="0.25">
      <c r="B25" s="67"/>
      <c r="C25" s="67"/>
      <c r="D25" s="67"/>
      <c r="E25" s="67"/>
      <c r="F25" s="67"/>
      <c r="G25" s="67"/>
      <c r="H25" s="67"/>
      <c r="I25" s="69"/>
      <c r="J25" s="69"/>
      <c r="K25" s="69"/>
      <c r="L25" s="69"/>
      <c r="M25" s="69"/>
      <c r="N25" s="69"/>
      <c r="O25" s="69"/>
      <c r="P25" s="69"/>
      <c r="Q25" s="69"/>
    </row>
    <row r="26" spans="1:17" s="71" customFormat="1" ht="15.75" hidden="1" customHeight="1" x14ac:dyDescent="0.25">
      <c r="B26" s="67"/>
      <c r="C26" s="67"/>
      <c r="D26" s="67"/>
      <c r="E26" s="67"/>
      <c r="F26" s="67"/>
      <c r="G26" s="67"/>
      <c r="H26" s="67"/>
      <c r="I26" s="69"/>
      <c r="J26" s="69"/>
      <c r="K26" s="69"/>
      <c r="L26" s="69"/>
      <c r="M26" s="69"/>
      <c r="N26" s="69"/>
      <c r="O26" s="69"/>
      <c r="P26" s="69"/>
      <c r="Q26" s="69"/>
    </row>
    <row r="27" spans="1:17" s="71" customFormat="1" ht="15.75" hidden="1" customHeight="1" x14ac:dyDescent="0.25">
      <c r="B27" s="67"/>
      <c r="C27" s="67"/>
      <c r="D27" s="67"/>
      <c r="E27" s="67"/>
      <c r="F27" s="67"/>
      <c r="G27" s="67"/>
      <c r="H27" s="67"/>
      <c r="I27" s="69"/>
      <c r="J27" s="69"/>
      <c r="K27" s="69"/>
      <c r="L27" s="69"/>
      <c r="M27" s="69"/>
      <c r="N27" s="69"/>
      <c r="O27" s="69"/>
      <c r="P27" s="69"/>
      <c r="Q27" s="69"/>
    </row>
    <row r="28" spans="1:17" s="71" customFormat="1" ht="15.75" hidden="1" customHeight="1" x14ac:dyDescent="0.25">
      <c r="B28" s="67"/>
      <c r="C28" s="67"/>
      <c r="D28" s="67"/>
      <c r="E28" s="67"/>
      <c r="F28" s="67"/>
      <c r="G28" s="67"/>
      <c r="H28" s="67"/>
      <c r="I28" s="69"/>
      <c r="J28" s="69"/>
      <c r="K28" s="69"/>
      <c r="L28" s="69"/>
      <c r="M28" s="69"/>
      <c r="N28" s="69"/>
      <c r="O28" s="69"/>
      <c r="P28" s="69"/>
      <c r="Q28" s="69"/>
    </row>
    <row r="29" spans="1:17" s="71" customFormat="1" ht="15.75" hidden="1" customHeight="1" x14ac:dyDescent="0.25">
      <c r="B29" s="67"/>
      <c r="C29" s="67"/>
      <c r="D29" s="67"/>
      <c r="E29" s="67"/>
      <c r="F29" s="67"/>
      <c r="G29" s="67"/>
      <c r="H29" s="67"/>
      <c r="I29" s="69"/>
      <c r="J29" s="69"/>
      <c r="K29" s="69"/>
      <c r="L29" s="69"/>
      <c r="M29" s="69"/>
      <c r="N29" s="69"/>
      <c r="O29" s="69"/>
      <c r="P29" s="69"/>
      <c r="Q29" s="69"/>
    </row>
    <row r="30" spans="1:17" s="71" customFormat="1" ht="15.75" hidden="1" customHeight="1" x14ac:dyDescent="0.25">
      <c r="B30" s="67"/>
      <c r="C30" s="67"/>
      <c r="D30" s="67"/>
      <c r="E30" s="67"/>
      <c r="F30" s="67"/>
      <c r="G30" s="67"/>
      <c r="H30" s="67"/>
      <c r="I30" s="69"/>
      <c r="J30" s="69"/>
      <c r="K30" s="69"/>
      <c r="L30" s="69"/>
      <c r="M30" s="69"/>
      <c r="N30" s="69"/>
      <c r="O30" s="69"/>
      <c r="P30" s="69"/>
      <c r="Q30" s="69"/>
    </row>
    <row r="31" spans="1:17" s="71" customFormat="1" ht="15.75" hidden="1" customHeight="1" x14ac:dyDescent="0.25">
      <c r="B31" s="67"/>
      <c r="C31" s="67"/>
      <c r="D31" s="67"/>
      <c r="E31" s="67"/>
      <c r="F31" s="67"/>
      <c r="G31" s="67"/>
      <c r="H31" s="67"/>
      <c r="I31" s="69"/>
      <c r="J31" s="69"/>
      <c r="K31" s="69"/>
      <c r="L31" s="69"/>
      <c r="M31" s="69"/>
      <c r="N31" s="69"/>
      <c r="O31" s="69"/>
      <c r="P31" s="69"/>
      <c r="Q31" s="69"/>
    </row>
    <row r="32" spans="1:17" s="71" customFormat="1" ht="15.75" hidden="1" customHeight="1" x14ac:dyDescent="0.25">
      <c r="B32" s="67"/>
      <c r="C32" s="67"/>
      <c r="D32" s="67"/>
      <c r="E32" s="67"/>
      <c r="F32" s="67"/>
      <c r="G32" s="67"/>
      <c r="H32" s="67"/>
      <c r="I32" s="69"/>
      <c r="J32" s="69"/>
      <c r="K32" s="69"/>
      <c r="L32" s="69"/>
      <c r="M32" s="69"/>
      <c r="N32" s="69"/>
      <c r="O32" s="69"/>
      <c r="P32" s="69"/>
      <c r="Q32" s="69"/>
    </row>
    <row r="33" spans="2:17" s="71" customFormat="1" ht="15.75" hidden="1" customHeight="1" x14ac:dyDescent="0.25">
      <c r="B33" s="67"/>
      <c r="C33" s="67"/>
      <c r="D33" s="67"/>
      <c r="E33" s="67"/>
      <c r="F33" s="67"/>
      <c r="G33" s="67"/>
      <c r="H33" s="67"/>
      <c r="I33" s="69"/>
      <c r="J33" s="69"/>
      <c r="K33" s="69"/>
      <c r="L33" s="69"/>
      <c r="M33" s="69"/>
      <c r="N33" s="69"/>
      <c r="O33" s="69"/>
      <c r="P33" s="69"/>
      <c r="Q33" s="69"/>
    </row>
    <row r="34" spans="2:17" s="71" customFormat="1" ht="15.75" hidden="1" customHeight="1" x14ac:dyDescent="0.25">
      <c r="B34" s="67"/>
      <c r="C34" s="67"/>
      <c r="D34" s="67"/>
      <c r="E34" s="67"/>
      <c r="F34" s="67"/>
      <c r="G34" s="67"/>
      <c r="H34" s="67"/>
      <c r="I34" s="69"/>
      <c r="J34" s="69"/>
      <c r="K34" s="69"/>
      <c r="L34" s="69"/>
      <c r="M34" s="69"/>
      <c r="N34" s="69"/>
      <c r="O34" s="69"/>
      <c r="P34" s="69"/>
      <c r="Q34" s="69"/>
    </row>
    <row r="35" spans="2:17" s="71" customFormat="1" ht="15.75" hidden="1" customHeight="1" x14ac:dyDescent="0.25">
      <c r="B35" s="67"/>
      <c r="C35" s="67"/>
      <c r="D35" s="67"/>
      <c r="E35" s="67"/>
      <c r="F35" s="67"/>
      <c r="G35" s="67"/>
      <c r="H35" s="67"/>
      <c r="I35" s="69"/>
      <c r="J35" s="69"/>
      <c r="K35" s="69"/>
      <c r="L35" s="69"/>
      <c r="M35" s="69"/>
      <c r="N35" s="69"/>
      <c r="O35" s="69"/>
      <c r="P35" s="69"/>
      <c r="Q35" s="69"/>
    </row>
    <row r="36" spans="2:17" ht="15.75" hidden="1" customHeight="1" x14ac:dyDescent="0.25">
      <c r="D36" s="69"/>
      <c r="E36" s="69"/>
      <c r="F36" s="69"/>
      <c r="G36" s="69"/>
      <c r="H36" s="69"/>
    </row>
    <row r="42" spans="2:17" ht="15.75" hidden="1" customHeight="1" x14ac:dyDescent="0.25">
      <c r="D42" s="69"/>
      <c r="E42" s="69"/>
      <c r="F42" s="69"/>
      <c r="G42" s="69"/>
      <c r="H42" s="69"/>
    </row>
    <row r="43" spans="2:17" ht="15.75" hidden="1" customHeight="1" x14ac:dyDescent="0.25">
      <c r="D43" s="69"/>
      <c r="E43" s="69"/>
      <c r="F43" s="69"/>
      <c r="G43" s="69"/>
      <c r="H43" s="69"/>
    </row>
    <row r="44" spans="2:17" ht="15.75" hidden="1" customHeight="1" x14ac:dyDescent="0.25">
      <c r="D44" s="69"/>
      <c r="E44" s="69"/>
      <c r="F44" s="69"/>
      <c r="G44" s="69"/>
      <c r="H44" s="69"/>
    </row>
    <row r="45" spans="2:17" ht="15.75" hidden="1" customHeight="1" x14ac:dyDescent="0.25">
      <c r="D45" s="69"/>
      <c r="E45" s="69"/>
      <c r="F45" s="69"/>
      <c r="G45" s="69"/>
      <c r="H45" s="69"/>
    </row>
  </sheetData>
  <hyperlinks>
    <hyperlink ref="A21" location="Contents!A1" display="Back to contents" xr:uid="{00000000-0004-0000-2400-000000000000}"/>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O27"/>
  <sheetViews>
    <sheetView workbookViewId="0"/>
  </sheetViews>
  <sheetFormatPr defaultColWidth="0" defaultRowHeight="15" customHeight="1" zeroHeight="1" x14ac:dyDescent="0.25"/>
  <cols>
    <col min="1" max="15" width="9.140625" style="29" customWidth="1"/>
    <col min="16" max="19" width="9.140625" style="29" hidden="1" customWidth="1"/>
    <col min="20" max="16384" width="9.140625" style="29" hidden="1"/>
  </cols>
  <sheetData>
    <row r="1" spans="1:11" s="5" customFormat="1" ht="15.75" x14ac:dyDescent="0.25">
      <c r="A1" s="10" t="s">
        <v>636</v>
      </c>
      <c r="B1" s="10"/>
    </row>
    <row r="2" spans="1:11" x14ac:dyDescent="0.25">
      <c r="A2" s="189" t="s">
        <v>394</v>
      </c>
    </row>
    <row r="3" spans="1:11" x14ac:dyDescent="0.25"/>
    <row r="4" spans="1:11" x14ac:dyDescent="0.25"/>
    <row r="5" spans="1:11" x14ac:dyDescent="0.25"/>
    <row r="6" spans="1:11" x14ac:dyDescent="0.25"/>
    <row r="7" spans="1:11" x14ac:dyDescent="0.25"/>
    <row r="8" spans="1:11" ht="15.75" x14ac:dyDescent="0.25">
      <c r="F8" s="22"/>
    </row>
    <row r="9" spans="1:11" ht="15.75" x14ac:dyDescent="0.25">
      <c r="F9" s="61" t="s">
        <v>36</v>
      </c>
      <c r="G9" s="22" t="s">
        <v>311</v>
      </c>
    </row>
    <row r="10" spans="1:11" ht="15" customHeight="1" x14ac:dyDescent="0.25">
      <c r="E10" s="93" t="s">
        <v>698</v>
      </c>
      <c r="F10" s="61">
        <f>'T21'!C19</f>
        <v>0.10368830993292445</v>
      </c>
      <c r="G10" s="61">
        <f>'T21'!C11/'T21'!C15</f>
        <v>0.12181729095916331</v>
      </c>
      <c r="H10" s="61"/>
      <c r="I10" s="61"/>
      <c r="J10" s="61"/>
      <c r="K10" s="61"/>
    </row>
    <row r="11" spans="1:11" ht="15" customHeight="1" x14ac:dyDescent="0.25">
      <c r="E11" s="93" t="s">
        <v>699</v>
      </c>
      <c r="F11" s="61">
        <f>'T21'!D19</f>
        <v>4.2032185855163655E-2</v>
      </c>
      <c r="G11" s="61">
        <f>'T21'!D11/'T21'!D15</f>
        <v>9.6043317805069875E-2</v>
      </c>
    </row>
    <row r="12" spans="1:11" ht="15" customHeight="1" x14ac:dyDescent="0.25">
      <c r="E12" s="93" t="s">
        <v>700</v>
      </c>
      <c r="F12" s="61">
        <f>'T21'!E19</f>
        <v>0.11590632513134075</v>
      </c>
      <c r="G12" s="61">
        <f>'T21'!E11/'T21'!E15</f>
        <v>0.11368021133240333</v>
      </c>
    </row>
    <row r="13" spans="1:11" ht="15" customHeight="1" x14ac:dyDescent="0.25">
      <c r="E13" s="93" t="s">
        <v>701</v>
      </c>
      <c r="F13" s="61">
        <f>'T21'!F19</f>
        <v>6.5849240629789613E-2</v>
      </c>
      <c r="G13" s="61">
        <f>'T21'!F11/'T21'!F15</f>
        <v>0.11508987041939531</v>
      </c>
    </row>
    <row r="14" spans="1:11" ht="15" customHeight="1" x14ac:dyDescent="0.25">
      <c r="E14" s="93" t="s">
        <v>697</v>
      </c>
      <c r="F14" s="61">
        <f>'T21'!G19</f>
        <v>0.15939581862278573</v>
      </c>
      <c r="G14" s="61">
        <f>'T21'!G11/'T21'!G15</f>
        <v>0.11604703281859208</v>
      </c>
    </row>
    <row r="15" spans="1:11" x14ac:dyDescent="0.25">
      <c r="G15" s="61"/>
    </row>
    <row r="16" spans="1:11" x14ac:dyDescent="0.25"/>
    <row r="17" spans="1:7" x14ac:dyDescent="0.25"/>
    <row r="18" spans="1:7" x14ac:dyDescent="0.25"/>
    <row r="19" spans="1:7" x14ac:dyDescent="0.25"/>
    <row r="20" spans="1:7" x14ac:dyDescent="0.25"/>
    <row r="21" spans="1:7" ht="15.75" x14ac:dyDescent="0.25">
      <c r="A21" s="11" t="s">
        <v>0</v>
      </c>
    </row>
    <row r="22" spans="1:7" ht="15.75" x14ac:dyDescent="0.25">
      <c r="A22" s="38"/>
      <c r="B22" s="39"/>
      <c r="C22" s="39"/>
      <c r="D22" s="39"/>
      <c r="E22" s="39"/>
      <c r="F22" s="39"/>
      <c r="G22" s="39"/>
    </row>
    <row r="23" spans="1:7" x14ac:dyDescent="0.25">
      <c r="A23" s="28"/>
      <c r="B23" s="40"/>
      <c r="C23" s="27"/>
      <c r="D23" s="28"/>
      <c r="E23" s="27"/>
      <c r="F23" s="28"/>
      <c r="G23" s="27"/>
    </row>
    <row r="24" spans="1:7" hidden="1" x14ac:dyDescent="0.25">
      <c r="A24" s="28"/>
      <c r="B24" s="28"/>
      <c r="C24" s="28"/>
      <c r="D24" s="28"/>
      <c r="E24" s="28"/>
      <c r="F24" s="28"/>
      <c r="G24" s="28"/>
    </row>
    <row r="25" spans="1:7" hidden="1" x14ac:dyDescent="0.25">
      <c r="A25" s="28"/>
      <c r="B25" s="28"/>
      <c r="C25" s="28"/>
      <c r="D25" s="28"/>
      <c r="E25" s="28"/>
      <c r="F25" s="28"/>
      <c r="G25" s="28"/>
    </row>
    <row r="26" spans="1:7" hidden="1" x14ac:dyDescent="0.25"/>
    <row r="27" spans="1:7" hidden="1" x14ac:dyDescent="0.25"/>
  </sheetData>
  <hyperlinks>
    <hyperlink ref="A21" location="Contents!A1" display="Back to contents" xr:uid="{00000000-0004-0000-2500-000000000000}"/>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8DB4E2"/>
  </sheetPr>
  <dimension ref="A1:N18"/>
  <sheetViews>
    <sheetView workbookViewId="0">
      <selection activeCell="A16" sqref="A16"/>
    </sheetView>
  </sheetViews>
  <sheetFormatPr defaultColWidth="0" defaultRowHeight="15.75" customHeight="1" zeroHeight="1" x14ac:dyDescent="0.25"/>
  <cols>
    <col min="1" max="1" width="26" style="22" customWidth="1"/>
    <col min="2" max="3" width="20" style="12" customWidth="1"/>
    <col min="4" max="5" width="20" style="20" customWidth="1"/>
    <col min="6" max="6" width="9.28515625" style="20" customWidth="1"/>
    <col min="7" max="14" width="0" style="20" hidden="1" customWidth="1"/>
    <col min="15" max="16384" width="9.28515625" style="20" hidden="1"/>
  </cols>
  <sheetData>
    <row r="1" spans="1:5" s="22" customFormat="1" x14ac:dyDescent="0.25">
      <c r="A1" s="21" t="s">
        <v>637</v>
      </c>
    </row>
    <row r="2" spans="1:5" ht="11.25" customHeight="1" x14ac:dyDescent="0.2">
      <c r="A2" s="189" t="s">
        <v>393</v>
      </c>
    </row>
    <row r="3" spans="1:5" s="22" customFormat="1" ht="63" x14ac:dyDescent="0.25">
      <c r="A3" s="56" t="s">
        <v>219</v>
      </c>
      <c r="B3" s="48" t="s">
        <v>36</v>
      </c>
      <c r="C3" s="47" t="s">
        <v>311</v>
      </c>
      <c r="D3" s="44" t="s">
        <v>368</v>
      </c>
      <c r="E3" s="49" t="s">
        <v>390</v>
      </c>
    </row>
    <row r="4" spans="1:5" ht="12.75" x14ac:dyDescent="0.2">
      <c r="A4" s="30" t="s">
        <v>220</v>
      </c>
      <c r="B4" s="65">
        <v>229.2</v>
      </c>
      <c r="C4" s="64">
        <v>286</v>
      </c>
      <c r="D4" s="37">
        <v>2459.4</v>
      </c>
      <c r="E4" s="50">
        <f t="shared" ref="E4:E14" si="0">B4/D4</f>
        <v>9.319346181995608E-2</v>
      </c>
    </row>
    <row r="5" spans="1:5" ht="12.75" x14ac:dyDescent="0.2">
      <c r="A5" s="30" t="s">
        <v>19</v>
      </c>
      <c r="B5" s="65">
        <v>1732.6</v>
      </c>
      <c r="C5" s="64">
        <v>2499</v>
      </c>
      <c r="D5" s="37">
        <v>23456.199999999997</v>
      </c>
      <c r="E5" s="50">
        <f t="shared" si="0"/>
        <v>7.3865331980457194E-2</v>
      </c>
    </row>
    <row r="6" spans="1:5" ht="12.75" x14ac:dyDescent="0.2">
      <c r="A6" s="30" t="s">
        <v>221</v>
      </c>
      <c r="B6" s="65">
        <v>304.19999999999993</v>
      </c>
      <c r="C6" s="64">
        <v>331</v>
      </c>
      <c r="D6" s="37">
        <v>2691.6</v>
      </c>
      <c r="E6" s="50">
        <f t="shared" si="0"/>
        <v>0.11301827909050377</v>
      </c>
    </row>
    <row r="7" spans="1:5" ht="12.75" x14ac:dyDescent="0.2">
      <c r="A7" s="30" t="s">
        <v>222</v>
      </c>
      <c r="B7" s="65">
        <v>218.2</v>
      </c>
      <c r="C7" s="64">
        <v>247</v>
      </c>
      <c r="D7" s="37">
        <v>1715.6000000000001</v>
      </c>
      <c r="E7" s="50">
        <f t="shared" si="0"/>
        <v>0.12718582420144553</v>
      </c>
    </row>
    <row r="8" spans="1:5" ht="12.75" x14ac:dyDescent="0.2">
      <c r="A8" s="30" t="s">
        <v>223</v>
      </c>
      <c r="B8" s="65">
        <v>425.4</v>
      </c>
      <c r="C8" s="64">
        <v>491</v>
      </c>
      <c r="D8" s="37">
        <v>3489.8</v>
      </c>
      <c r="E8" s="50">
        <f t="shared" si="0"/>
        <v>0.12189810304315432</v>
      </c>
    </row>
    <row r="9" spans="1:5" ht="12.75" x14ac:dyDescent="0.2">
      <c r="A9" s="30" t="s">
        <v>224</v>
      </c>
      <c r="B9" s="65">
        <v>258.20000000000005</v>
      </c>
      <c r="C9" s="64">
        <v>324</v>
      </c>
      <c r="D9" s="37">
        <v>3245.4</v>
      </c>
      <c r="E9" s="50">
        <f t="shared" si="0"/>
        <v>7.9558760091206021E-2</v>
      </c>
    </row>
    <row r="10" spans="1:5" ht="12.75" x14ac:dyDescent="0.2">
      <c r="A10" s="30" t="s">
        <v>225</v>
      </c>
      <c r="B10" s="65">
        <v>117.80000000000001</v>
      </c>
      <c r="C10" s="64">
        <v>159</v>
      </c>
      <c r="D10" s="37">
        <v>1323.6</v>
      </c>
      <c r="E10" s="50">
        <f t="shared" si="0"/>
        <v>8.8999697793895452E-2</v>
      </c>
    </row>
    <row r="11" spans="1:5" ht="12.75" x14ac:dyDescent="0.2">
      <c r="A11" s="30" t="s">
        <v>226</v>
      </c>
      <c r="B11" s="65">
        <v>153</v>
      </c>
      <c r="C11" s="64">
        <v>137</v>
      </c>
      <c r="D11" s="37">
        <v>1602.8</v>
      </c>
      <c r="E11" s="50">
        <f t="shared" si="0"/>
        <v>9.5457948589967562E-2</v>
      </c>
    </row>
    <row r="12" spans="1:5" ht="12.75" x14ac:dyDescent="0.2">
      <c r="A12" s="30" t="s">
        <v>227</v>
      </c>
      <c r="B12" s="65">
        <v>415</v>
      </c>
      <c r="C12" s="64">
        <v>409</v>
      </c>
      <c r="D12" s="37">
        <v>3437.6000000000004</v>
      </c>
      <c r="E12" s="50">
        <f t="shared" si="0"/>
        <v>0.12072376076332324</v>
      </c>
    </row>
    <row r="13" spans="1:5" ht="12.75" x14ac:dyDescent="0.2">
      <c r="A13" s="30" t="s">
        <v>228</v>
      </c>
      <c r="B13" s="65">
        <v>221.60000000000002</v>
      </c>
      <c r="C13" s="64">
        <v>177</v>
      </c>
      <c r="D13" s="37">
        <v>2068.4</v>
      </c>
      <c r="E13" s="50">
        <f t="shared" si="0"/>
        <v>0.10713595049313479</v>
      </c>
    </row>
    <row r="14" spans="1:5" ht="12.75" x14ac:dyDescent="0.2">
      <c r="A14" s="24" t="s">
        <v>48</v>
      </c>
      <c r="B14" s="63">
        <f>SUM(B4:B13)</f>
        <v>4075.2000000000003</v>
      </c>
      <c r="C14" s="62">
        <f>SUM(C4:C13)</f>
        <v>5060</v>
      </c>
      <c r="D14" s="46">
        <f>SUM(D4:D13)</f>
        <v>45490.400000000001</v>
      </c>
      <c r="E14" s="51">
        <f t="shared" si="0"/>
        <v>8.9583736348768095E-2</v>
      </c>
    </row>
    <row r="15" spans="1:5" x14ac:dyDescent="0.25">
      <c r="A15" s="25" t="s">
        <v>16</v>
      </c>
      <c r="C15" s="26"/>
    </row>
    <row r="16" spans="1:5" x14ac:dyDescent="0.25">
      <c r="A16" s="19" t="s">
        <v>0</v>
      </c>
    </row>
    <row r="17" ht="15.75" customHeight="1" x14ac:dyDescent="0.25"/>
    <row r="18" ht="15.75" customHeight="1" x14ac:dyDescent="0.25"/>
  </sheetData>
  <hyperlinks>
    <hyperlink ref="A16" location="Contents!A1" display="Back to contents" xr:uid="{00000000-0004-0000-27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DB4E2"/>
  </sheetPr>
  <dimension ref="A1:R1046"/>
  <sheetViews>
    <sheetView zoomScaleNormal="100" workbookViewId="0">
      <pane ySplit="3" topLeftCell="A4" activePane="bottomLeft" state="frozen"/>
      <selection pane="bottomLeft" activeCell="A4" sqref="A4"/>
    </sheetView>
  </sheetViews>
  <sheetFormatPr defaultColWidth="0" defaultRowHeight="15.75" zeroHeight="1" x14ac:dyDescent="0.25"/>
  <cols>
    <col min="1" max="1" width="16.7109375" style="22" customWidth="1"/>
    <col min="2" max="6" width="15.42578125" style="12" customWidth="1"/>
    <col min="7" max="8" width="15.42578125" style="67" customWidth="1"/>
    <col min="9" max="9" width="10.5703125" style="20" customWidth="1"/>
    <col min="10" max="10" width="9.28515625" style="20" customWidth="1"/>
    <col min="11" max="17" width="9.28515625" style="20" hidden="1" customWidth="1"/>
    <col min="18" max="18" width="0" style="20" hidden="1" customWidth="1"/>
    <col min="19" max="16384" width="9.28515625" style="20" hidden="1"/>
  </cols>
  <sheetData>
    <row r="1" spans="1:12" s="22" customFormat="1" x14ac:dyDescent="0.25">
      <c r="A1" s="21" t="s">
        <v>682</v>
      </c>
      <c r="G1" s="71"/>
      <c r="H1" s="71"/>
    </row>
    <row r="2" spans="1:12" s="71" customFormat="1" x14ac:dyDescent="0.25">
      <c r="A2" s="189" t="s">
        <v>617</v>
      </c>
    </row>
    <row r="3" spans="1:12" s="22" customFormat="1" ht="47.25" x14ac:dyDescent="0.25">
      <c r="A3" s="72"/>
      <c r="B3" s="192" t="s">
        <v>36</v>
      </c>
      <c r="C3" s="192" t="s">
        <v>38</v>
      </c>
      <c r="D3" s="192" t="s">
        <v>37</v>
      </c>
      <c r="E3" s="177" t="s">
        <v>311</v>
      </c>
      <c r="F3" s="193" t="s">
        <v>312</v>
      </c>
      <c r="G3" s="177" t="s">
        <v>365</v>
      </c>
      <c r="H3" s="193" t="s">
        <v>366</v>
      </c>
      <c r="J3" s="20"/>
      <c r="K3" s="20"/>
      <c r="L3" s="20"/>
    </row>
    <row r="4" spans="1:12" ht="12.75" x14ac:dyDescent="0.2">
      <c r="A4" s="201">
        <v>43891</v>
      </c>
      <c r="B4" s="190">
        <v>-4.4000000000000004</v>
      </c>
      <c r="C4" s="190"/>
      <c r="D4" s="191">
        <v>-4.4000000000000004</v>
      </c>
      <c r="E4" s="198">
        <v>0</v>
      </c>
      <c r="F4" s="233">
        <v>0</v>
      </c>
      <c r="G4" s="249">
        <v>0</v>
      </c>
      <c r="H4" s="213">
        <f>G4</f>
        <v>0</v>
      </c>
      <c r="I4" s="45"/>
    </row>
    <row r="5" spans="1:12" ht="12.75" x14ac:dyDescent="0.2">
      <c r="A5" s="201">
        <v>43892</v>
      </c>
      <c r="B5" s="190">
        <v>-11.6</v>
      </c>
      <c r="C5" s="190"/>
      <c r="D5" s="191">
        <f>ROUND(D4+B5,2)</f>
        <v>-16</v>
      </c>
      <c r="E5" s="198">
        <v>0</v>
      </c>
      <c r="F5" s="233">
        <v>0</v>
      </c>
      <c r="G5" s="249">
        <v>0</v>
      </c>
      <c r="H5" s="213">
        <f>H4+G5</f>
        <v>0</v>
      </c>
      <c r="I5" s="45"/>
    </row>
    <row r="6" spans="1:12" ht="12.75" x14ac:dyDescent="0.2">
      <c r="A6" s="201">
        <v>43893</v>
      </c>
      <c r="B6" s="190">
        <v>-7.6</v>
      </c>
      <c r="C6" s="190"/>
      <c r="D6" s="191">
        <f>ROUND(D5+B6,2)</f>
        <v>-23.6</v>
      </c>
      <c r="E6" s="198">
        <v>0</v>
      </c>
      <c r="F6" s="233">
        <v>0</v>
      </c>
      <c r="G6" s="249">
        <v>0</v>
      </c>
      <c r="H6" s="213">
        <f t="shared" ref="H6:H69" si="0">H5+G6</f>
        <v>0</v>
      </c>
      <c r="I6" s="45"/>
    </row>
    <row r="7" spans="1:12" ht="12.75" x14ac:dyDescent="0.2">
      <c r="A7" s="201">
        <v>43894</v>
      </c>
      <c r="B7" s="190">
        <v>7</v>
      </c>
      <c r="C7" s="190">
        <v>-2.1428571428571428</v>
      </c>
      <c r="D7" s="191">
        <v>-16.600000000000001</v>
      </c>
      <c r="E7" s="198">
        <v>0</v>
      </c>
      <c r="F7" s="233">
        <v>0</v>
      </c>
      <c r="G7" s="249">
        <v>0</v>
      </c>
      <c r="H7" s="213">
        <f t="shared" si="0"/>
        <v>0</v>
      </c>
      <c r="I7" s="45"/>
    </row>
    <row r="8" spans="1:12" ht="12.75" x14ac:dyDescent="0.2">
      <c r="A8" s="201">
        <v>43895</v>
      </c>
      <c r="B8" s="190">
        <v>3.4</v>
      </c>
      <c r="C8" s="190">
        <v>-0.4571428571428568</v>
      </c>
      <c r="D8" s="191">
        <v>-13.2</v>
      </c>
      <c r="E8" s="198">
        <v>0</v>
      </c>
      <c r="F8" s="233">
        <v>0</v>
      </c>
      <c r="G8" s="249">
        <v>0</v>
      </c>
      <c r="H8" s="213">
        <f t="shared" si="0"/>
        <v>0</v>
      </c>
      <c r="I8" s="45"/>
    </row>
    <row r="9" spans="1:12" ht="12.75" x14ac:dyDescent="0.2">
      <c r="A9" s="201">
        <v>43896</v>
      </c>
      <c r="B9" s="190">
        <v>1.4</v>
      </c>
      <c r="C9" s="190">
        <v>2.8000000000000003</v>
      </c>
      <c r="D9" s="191">
        <v>-11.8</v>
      </c>
      <c r="E9" s="198">
        <v>0</v>
      </c>
      <c r="F9" s="233">
        <v>0</v>
      </c>
      <c r="G9" s="249">
        <v>0</v>
      </c>
      <c r="H9" s="213">
        <f t="shared" si="0"/>
        <v>0</v>
      </c>
      <c r="I9" s="45"/>
    </row>
    <row r="10" spans="1:12" ht="12.75" x14ac:dyDescent="0.2">
      <c r="A10" s="201">
        <v>43897</v>
      </c>
      <c r="B10" s="190">
        <v>-3.2</v>
      </c>
      <c r="C10" s="190">
        <v>3.8571428571428572</v>
      </c>
      <c r="D10" s="191">
        <v>-15</v>
      </c>
      <c r="E10" s="198">
        <v>0</v>
      </c>
      <c r="F10" s="233">
        <v>0</v>
      </c>
      <c r="G10" s="249">
        <v>0</v>
      </c>
      <c r="H10" s="213">
        <f t="shared" si="0"/>
        <v>0</v>
      </c>
      <c r="I10" s="45"/>
    </row>
    <row r="11" spans="1:12" ht="12.75" x14ac:dyDescent="0.2">
      <c r="A11" s="201">
        <v>43898</v>
      </c>
      <c r="B11" s="190">
        <v>7.4</v>
      </c>
      <c r="C11" s="190">
        <v>4.1142857142857148</v>
      </c>
      <c r="D11" s="191">
        <v>-7.6</v>
      </c>
      <c r="E11" s="198">
        <v>0</v>
      </c>
      <c r="F11" s="233">
        <v>0</v>
      </c>
      <c r="G11" s="249">
        <v>0</v>
      </c>
      <c r="H11" s="213">
        <f t="shared" si="0"/>
        <v>0</v>
      </c>
      <c r="I11" s="45"/>
    </row>
    <row r="12" spans="1:12" ht="12.75" x14ac:dyDescent="0.2">
      <c r="A12" s="201">
        <v>43899</v>
      </c>
      <c r="B12" s="190">
        <v>11.2</v>
      </c>
      <c r="C12" s="190">
        <v>4.8285714285714283</v>
      </c>
      <c r="D12" s="191">
        <v>3.6</v>
      </c>
      <c r="E12" s="198">
        <v>0</v>
      </c>
      <c r="F12" s="233">
        <v>0</v>
      </c>
      <c r="G12" s="249">
        <v>0</v>
      </c>
      <c r="H12" s="213">
        <f t="shared" si="0"/>
        <v>0</v>
      </c>
      <c r="I12" s="45"/>
    </row>
    <row r="13" spans="1:12" ht="12.75" x14ac:dyDescent="0.2">
      <c r="A13" s="201">
        <v>43900</v>
      </c>
      <c r="B13" s="190">
        <v>-0.2</v>
      </c>
      <c r="C13" s="190">
        <v>4.1714285714285717</v>
      </c>
      <c r="D13" s="191">
        <v>3.4</v>
      </c>
      <c r="E13" s="198">
        <v>0</v>
      </c>
      <c r="F13" s="233">
        <v>0</v>
      </c>
      <c r="G13" s="249">
        <v>0</v>
      </c>
      <c r="H13" s="213">
        <f t="shared" si="0"/>
        <v>0</v>
      </c>
      <c r="I13" s="45"/>
    </row>
    <row r="14" spans="1:12" ht="12.75" x14ac:dyDescent="0.2">
      <c r="A14" s="201">
        <v>43901</v>
      </c>
      <c r="B14" s="190">
        <v>8.8000000000000007</v>
      </c>
      <c r="C14" s="190">
        <v>3.5714285714285716</v>
      </c>
      <c r="D14" s="191">
        <v>12.2</v>
      </c>
      <c r="E14" s="198">
        <v>0</v>
      </c>
      <c r="F14" s="233">
        <v>0</v>
      </c>
      <c r="G14" s="249">
        <v>0</v>
      </c>
      <c r="H14" s="213">
        <f t="shared" si="0"/>
        <v>0</v>
      </c>
      <c r="I14" s="45"/>
    </row>
    <row r="15" spans="1:12" ht="12.75" x14ac:dyDescent="0.2">
      <c r="A15" s="201">
        <v>43902</v>
      </c>
      <c r="B15" s="190">
        <v>8.4</v>
      </c>
      <c r="C15" s="190">
        <v>2.4</v>
      </c>
      <c r="D15" s="191">
        <v>20.6</v>
      </c>
      <c r="E15" s="198">
        <v>0</v>
      </c>
      <c r="F15" s="233">
        <v>0</v>
      </c>
      <c r="G15" s="249">
        <v>0</v>
      </c>
      <c r="H15" s="213">
        <f t="shared" si="0"/>
        <v>0</v>
      </c>
      <c r="I15" s="45"/>
    </row>
    <row r="16" spans="1:12" ht="12.75" x14ac:dyDescent="0.2">
      <c r="A16" s="201">
        <v>43903</v>
      </c>
      <c r="B16" s="190">
        <v>-3.2</v>
      </c>
      <c r="C16" s="190">
        <v>-8.571428571428566E-2</v>
      </c>
      <c r="D16" s="191">
        <v>17.399999999999999</v>
      </c>
      <c r="E16" s="198">
        <v>0</v>
      </c>
      <c r="F16" s="233">
        <v>0</v>
      </c>
      <c r="G16" s="249">
        <v>0</v>
      </c>
      <c r="H16" s="213">
        <f t="shared" si="0"/>
        <v>0</v>
      </c>
      <c r="I16" s="45"/>
    </row>
    <row r="17" spans="1:9" ht="12.75" x14ac:dyDescent="0.2">
      <c r="A17" s="201">
        <v>43904</v>
      </c>
      <c r="B17" s="190">
        <v>-7.4</v>
      </c>
      <c r="C17" s="190">
        <v>0.37142857142857189</v>
      </c>
      <c r="D17" s="191">
        <v>10</v>
      </c>
      <c r="E17" s="198">
        <v>0</v>
      </c>
      <c r="F17" s="233">
        <v>0</v>
      </c>
      <c r="G17" s="249">
        <v>0</v>
      </c>
      <c r="H17" s="213">
        <f t="shared" si="0"/>
        <v>0</v>
      </c>
      <c r="I17" s="45"/>
    </row>
    <row r="18" spans="1:9" ht="12.75" x14ac:dyDescent="0.2">
      <c r="A18" s="201">
        <v>43905</v>
      </c>
      <c r="B18" s="190">
        <v>-0.8</v>
      </c>
      <c r="C18" s="190">
        <v>-0.97142857142857131</v>
      </c>
      <c r="D18" s="191">
        <v>9.1999999999999993</v>
      </c>
      <c r="E18" s="198">
        <v>0</v>
      </c>
      <c r="F18" s="233">
        <v>0</v>
      </c>
      <c r="G18" s="249">
        <v>0</v>
      </c>
      <c r="H18" s="213">
        <f t="shared" si="0"/>
        <v>0</v>
      </c>
      <c r="I18" s="45"/>
    </row>
    <row r="19" spans="1:9" ht="12.75" x14ac:dyDescent="0.2">
      <c r="A19" s="201">
        <v>43906</v>
      </c>
      <c r="B19" s="190">
        <v>-6.2</v>
      </c>
      <c r="C19" s="190">
        <v>-2.5428571428571431</v>
      </c>
      <c r="D19" s="191">
        <v>3</v>
      </c>
      <c r="E19" s="198">
        <v>0</v>
      </c>
      <c r="F19" s="233">
        <v>0</v>
      </c>
      <c r="G19" s="249">
        <v>0</v>
      </c>
      <c r="H19" s="213">
        <f t="shared" si="0"/>
        <v>0</v>
      </c>
      <c r="I19" s="45"/>
    </row>
    <row r="20" spans="1:9" ht="12.75" x14ac:dyDescent="0.2">
      <c r="A20" s="201">
        <v>43907</v>
      </c>
      <c r="B20" s="190">
        <v>3</v>
      </c>
      <c r="C20" s="190">
        <v>-2.4</v>
      </c>
      <c r="D20" s="191">
        <v>6</v>
      </c>
      <c r="E20" s="198">
        <v>0</v>
      </c>
      <c r="F20" s="233">
        <v>0</v>
      </c>
      <c r="G20" s="249">
        <v>0</v>
      </c>
      <c r="H20" s="213">
        <f t="shared" si="0"/>
        <v>0</v>
      </c>
      <c r="I20" s="45"/>
    </row>
    <row r="21" spans="1:9" ht="12.75" x14ac:dyDescent="0.2">
      <c r="A21" s="201">
        <v>43908</v>
      </c>
      <c r="B21" s="190">
        <v>-0.6</v>
      </c>
      <c r="C21" s="190">
        <v>-0.79999999999999982</v>
      </c>
      <c r="D21" s="191">
        <v>5.4</v>
      </c>
      <c r="E21" s="198">
        <v>1</v>
      </c>
      <c r="F21" s="233">
        <v>1</v>
      </c>
      <c r="G21" s="249">
        <v>0</v>
      </c>
      <c r="H21" s="213">
        <f t="shared" si="0"/>
        <v>0</v>
      </c>
      <c r="I21" s="45"/>
    </row>
    <row r="22" spans="1:9" ht="12.75" x14ac:dyDescent="0.2">
      <c r="A22" s="201">
        <v>43909</v>
      </c>
      <c r="B22" s="190">
        <v>-2.6</v>
      </c>
      <c r="C22" s="190">
        <v>-0.94285714285714306</v>
      </c>
      <c r="D22" s="191">
        <v>2.8</v>
      </c>
      <c r="E22" s="198">
        <v>0</v>
      </c>
      <c r="F22" s="233">
        <v>1</v>
      </c>
      <c r="G22" s="249">
        <v>0</v>
      </c>
      <c r="H22" s="213">
        <f t="shared" si="0"/>
        <v>0</v>
      </c>
      <c r="I22" s="45"/>
    </row>
    <row r="23" spans="1:9" ht="12.75" x14ac:dyDescent="0.2">
      <c r="A23" s="201">
        <v>43910</v>
      </c>
      <c r="B23" s="190">
        <v>-2.2000000000000002</v>
      </c>
      <c r="C23" s="190">
        <v>-2.8571428571428654E-2</v>
      </c>
      <c r="D23" s="191">
        <v>0.6</v>
      </c>
      <c r="E23" s="198">
        <v>0</v>
      </c>
      <c r="F23" s="233">
        <v>1</v>
      </c>
      <c r="G23" s="249">
        <v>0</v>
      </c>
      <c r="H23" s="213">
        <f t="shared" si="0"/>
        <v>0</v>
      </c>
      <c r="I23" s="45"/>
    </row>
    <row r="24" spans="1:9" ht="12.75" x14ac:dyDescent="0.2">
      <c r="A24" s="201">
        <v>43911</v>
      </c>
      <c r="B24" s="190">
        <v>3.8</v>
      </c>
      <c r="C24" s="190">
        <v>1.7142857142857142</v>
      </c>
      <c r="D24" s="191">
        <v>4.4000000000000004</v>
      </c>
      <c r="E24" s="198">
        <v>1</v>
      </c>
      <c r="F24" s="233">
        <v>2</v>
      </c>
      <c r="G24" s="249">
        <v>1</v>
      </c>
      <c r="H24" s="213">
        <f t="shared" si="0"/>
        <v>1</v>
      </c>
      <c r="I24" s="45"/>
    </row>
    <row r="25" spans="1:9" ht="12.75" x14ac:dyDescent="0.2">
      <c r="A25" s="201">
        <v>43912</v>
      </c>
      <c r="B25" s="190">
        <v>-1.8</v>
      </c>
      <c r="C25" s="190">
        <v>3.0857142857142854</v>
      </c>
      <c r="D25" s="191">
        <v>2.6</v>
      </c>
      <c r="E25" s="198">
        <v>1</v>
      </c>
      <c r="F25" s="233">
        <v>3</v>
      </c>
      <c r="G25" s="249">
        <v>0</v>
      </c>
      <c r="H25" s="213">
        <f t="shared" si="0"/>
        <v>1</v>
      </c>
      <c r="I25" s="45"/>
    </row>
    <row r="26" spans="1:9" ht="12.75" x14ac:dyDescent="0.2">
      <c r="A26" s="201">
        <v>43913</v>
      </c>
      <c r="B26" s="190">
        <v>0.2</v>
      </c>
      <c r="C26" s="190">
        <v>4.4285714285714288</v>
      </c>
      <c r="D26" s="191">
        <v>2.8</v>
      </c>
      <c r="E26" s="198">
        <v>4</v>
      </c>
      <c r="F26" s="233">
        <v>7</v>
      </c>
      <c r="G26" s="249">
        <v>4</v>
      </c>
      <c r="H26" s="213">
        <f t="shared" si="0"/>
        <v>5</v>
      </c>
      <c r="I26" s="45"/>
    </row>
    <row r="27" spans="1:9" ht="12.75" x14ac:dyDescent="0.2">
      <c r="A27" s="201">
        <v>43914</v>
      </c>
      <c r="B27" s="190">
        <v>15.2</v>
      </c>
      <c r="C27" s="190">
        <v>6.2571428571428571</v>
      </c>
      <c r="D27" s="191">
        <v>18</v>
      </c>
      <c r="E27" s="198">
        <v>3</v>
      </c>
      <c r="F27" s="233">
        <v>10</v>
      </c>
      <c r="G27" s="249">
        <v>3</v>
      </c>
      <c r="H27" s="213">
        <f t="shared" si="0"/>
        <v>8</v>
      </c>
      <c r="I27" s="45"/>
    </row>
    <row r="28" spans="1:9" ht="12.75" x14ac:dyDescent="0.2">
      <c r="A28" s="201">
        <v>43915</v>
      </c>
      <c r="B28" s="190">
        <v>9</v>
      </c>
      <c r="C28" s="190">
        <v>8.0285714285714285</v>
      </c>
      <c r="D28" s="191">
        <v>27</v>
      </c>
      <c r="E28" s="198">
        <v>4</v>
      </c>
      <c r="F28" s="233">
        <v>14</v>
      </c>
      <c r="G28" s="249">
        <v>3</v>
      </c>
      <c r="H28" s="213">
        <f t="shared" si="0"/>
        <v>11</v>
      </c>
      <c r="I28" s="45"/>
    </row>
    <row r="29" spans="1:9" ht="12.75" x14ac:dyDescent="0.2">
      <c r="A29" s="201">
        <v>43916</v>
      </c>
      <c r="B29" s="190">
        <v>6.8</v>
      </c>
      <c r="C29" s="190">
        <v>8.1999999999999993</v>
      </c>
      <c r="D29" s="191">
        <v>33.799999999999997</v>
      </c>
      <c r="E29" s="198">
        <v>4</v>
      </c>
      <c r="F29" s="233">
        <v>18</v>
      </c>
      <c r="G29" s="249">
        <v>4</v>
      </c>
      <c r="H29" s="213">
        <f t="shared" si="0"/>
        <v>15</v>
      </c>
      <c r="I29" s="45"/>
    </row>
    <row r="30" spans="1:9" ht="12.75" x14ac:dyDescent="0.2">
      <c r="A30" s="201">
        <v>43917</v>
      </c>
      <c r="B30" s="190">
        <v>10.6</v>
      </c>
      <c r="C30" s="190">
        <v>10.457142857142856</v>
      </c>
      <c r="D30" s="191">
        <v>44.4</v>
      </c>
      <c r="E30" s="198">
        <v>6</v>
      </c>
      <c r="F30" s="233">
        <v>24</v>
      </c>
      <c r="G30" s="249">
        <v>6</v>
      </c>
      <c r="H30" s="213">
        <f t="shared" si="0"/>
        <v>21</v>
      </c>
      <c r="I30" s="45"/>
    </row>
    <row r="31" spans="1:9" ht="12.75" x14ac:dyDescent="0.2">
      <c r="A31" s="201">
        <v>43918</v>
      </c>
      <c r="B31" s="190">
        <v>16.2</v>
      </c>
      <c r="C31" s="190">
        <v>9.5714285714285712</v>
      </c>
      <c r="D31" s="191">
        <v>60.6</v>
      </c>
      <c r="E31" s="198">
        <v>9</v>
      </c>
      <c r="F31" s="233">
        <v>33</v>
      </c>
      <c r="G31" s="249">
        <v>9</v>
      </c>
      <c r="H31" s="213">
        <f t="shared" si="0"/>
        <v>30</v>
      </c>
      <c r="I31" s="45"/>
    </row>
    <row r="32" spans="1:9" ht="12.75" x14ac:dyDescent="0.2">
      <c r="A32" s="201">
        <v>43919</v>
      </c>
      <c r="B32" s="190">
        <v>-0.6</v>
      </c>
      <c r="C32" s="190">
        <v>8.5428571428571409</v>
      </c>
      <c r="D32" s="191">
        <v>60</v>
      </c>
      <c r="E32" s="198">
        <v>4</v>
      </c>
      <c r="F32" s="233">
        <v>37</v>
      </c>
      <c r="G32" s="249">
        <v>4</v>
      </c>
      <c r="H32" s="213">
        <f t="shared" si="0"/>
        <v>34</v>
      </c>
      <c r="I32" s="45"/>
    </row>
    <row r="33" spans="1:15" ht="12.75" x14ac:dyDescent="0.2">
      <c r="A33" s="201">
        <v>43920</v>
      </c>
      <c r="B33" s="190">
        <v>16</v>
      </c>
      <c r="C33" s="190">
        <v>8.742857142857142</v>
      </c>
      <c r="D33" s="191">
        <v>76</v>
      </c>
      <c r="E33" s="198">
        <v>7</v>
      </c>
      <c r="F33" s="233">
        <v>44</v>
      </c>
      <c r="G33" s="249">
        <v>7</v>
      </c>
      <c r="H33" s="213">
        <f t="shared" si="0"/>
        <v>41</v>
      </c>
      <c r="I33" s="45"/>
    </row>
    <row r="34" spans="1:15" ht="12.75" x14ac:dyDescent="0.2">
      <c r="A34" s="201">
        <v>43921</v>
      </c>
      <c r="B34" s="190">
        <v>9</v>
      </c>
      <c r="C34" s="190">
        <v>11.828571428571427</v>
      </c>
      <c r="D34" s="191">
        <v>85</v>
      </c>
      <c r="E34" s="198">
        <v>8</v>
      </c>
      <c r="F34" s="233">
        <v>52</v>
      </c>
      <c r="G34" s="249">
        <v>6</v>
      </c>
      <c r="H34" s="213">
        <f t="shared" si="0"/>
        <v>47</v>
      </c>
      <c r="I34" s="45"/>
    </row>
    <row r="35" spans="1:15" ht="12.75" x14ac:dyDescent="0.2">
      <c r="A35" s="202">
        <v>43922</v>
      </c>
      <c r="B35" s="196">
        <v>1.8</v>
      </c>
      <c r="C35" s="196">
        <v>12.2</v>
      </c>
      <c r="D35" s="197">
        <v>86.8</v>
      </c>
      <c r="E35" s="199">
        <v>7</v>
      </c>
      <c r="F35" s="232">
        <v>59</v>
      </c>
      <c r="G35" s="250">
        <v>7</v>
      </c>
      <c r="H35" s="214">
        <f t="shared" si="0"/>
        <v>54</v>
      </c>
      <c r="I35" s="45"/>
      <c r="O35" s="90"/>
    </row>
    <row r="36" spans="1:15" ht="12.75" x14ac:dyDescent="0.2">
      <c r="A36" s="201">
        <v>43923</v>
      </c>
      <c r="B36" s="190">
        <v>8.1999999999999993</v>
      </c>
      <c r="C36" s="190">
        <v>13.771428571428572</v>
      </c>
      <c r="D36" s="191">
        <v>95</v>
      </c>
      <c r="E36" s="198">
        <v>14</v>
      </c>
      <c r="F36" s="233">
        <v>73</v>
      </c>
      <c r="G36" s="249">
        <v>13</v>
      </c>
      <c r="H36" s="213">
        <f t="shared" si="0"/>
        <v>67</v>
      </c>
      <c r="I36" s="45"/>
      <c r="O36" s="90"/>
    </row>
    <row r="37" spans="1:15" ht="12.75" x14ac:dyDescent="0.2">
      <c r="A37" s="201">
        <v>43924</v>
      </c>
      <c r="B37" s="190">
        <v>32.200000000000003</v>
      </c>
      <c r="C37" s="190">
        <v>12.885714285714286</v>
      </c>
      <c r="D37" s="191">
        <v>127.2</v>
      </c>
      <c r="E37" s="198">
        <v>13</v>
      </c>
      <c r="F37" s="233">
        <v>86</v>
      </c>
      <c r="G37" s="249">
        <v>13</v>
      </c>
      <c r="H37" s="213">
        <f t="shared" si="0"/>
        <v>80</v>
      </c>
      <c r="I37" s="45"/>
      <c r="O37" s="90"/>
    </row>
    <row r="38" spans="1:15" ht="12.75" x14ac:dyDescent="0.2">
      <c r="A38" s="201">
        <v>43925</v>
      </c>
      <c r="B38" s="190">
        <v>18.8</v>
      </c>
      <c r="C38" s="190">
        <v>14.742857142857144</v>
      </c>
      <c r="D38" s="191">
        <v>146</v>
      </c>
      <c r="E38" s="198">
        <v>14</v>
      </c>
      <c r="F38" s="233">
        <v>100</v>
      </c>
      <c r="G38" s="249">
        <v>14</v>
      </c>
      <c r="H38" s="213">
        <f t="shared" si="0"/>
        <v>94</v>
      </c>
      <c r="I38" s="45"/>
      <c r="O38" s="90"/>
    </row>
    <row r="39" spans="1:15" ht="12.75" x14ac:dyDescent="0.2">
      <c r="A39" s="201">
        <v>43926</v>
      </c>
      <c r="B39" s="190">
        <v>10.4</v>
      </c>
      <c r="C39" s="190">
        <v>15.885714285714286</v>
      </c>
      <c r="D39" s="191">
        <v>156.4</v>
      </c>
      <c r="E39" s="198">
        <v>16</v>
      </c>
      <c r="F39" s="233">
        <v>116</v>
      </c>
      <c r="G39" s="249">
        <v>16</v>
      </c>
      <c r="H39" s="213">
        <f t="shared" si="0"/>
        <v>110</v>
      </c>
      <c r="I39" s="45"/>
      <c r="O39" s="90"/>
    </row>
    <row r="40" spans="1:15" ht="12.75" x14ac:dyDescent="0.2">
      <c r="A40" s="201">
        <v>43927</v>
      </c>
      <c r="B40" s="190">
        <v>9.8000000000000007</v>
      </c>
      <c r="C40" s="190">
        <v>17.600000000000001</v>
      </c>
      <c r="D40" s="191">
        <v>166.2</v>
      </c>
      <c r="E40" s="198">
        <v>7</v>
      </c>
      <c r="F40" s="233">
        <v>123</v>
      </c>
      <c r="G40" s="249">
        <v>7</v>
      </c>
      <c r="H40" s="213">
        <f t="shared" si="0"/>
        <v>117</v>
      </c>
      <c r="I40" s="45"/>
      <c r="O40" s="90"/>
    </row>
    <row r="41" spans="1:15" ht="12.75" x14ac:dyDescent="0.2">
      <c r="A41" s="201">
        <v>43928</v>
      </c>
      <c r="B41" s="190">
        <v>22</v>
      </c>
      <c r="C41" s="190">
        <v>19.485714285714288</v>
      </c>
      <c r="D41" s="191">
        <v>188.2</v>
      </c>
      <c r="E41" s="198">
        <v>9</v>
      </c>
      <c r="F41" s="233">
        <v>132</v>
      </c>
      <c r="G41" s="249">
        <v>9</v>
      </c>
      <c r="H41" s="213">
        <f t="shared" si="0"/>
        <v>126</v>
      </c>
      <c r="I41" s="45"/>
      <c r="O41" s="90"/>
    </row>
    <row r="42" spans="1:15" ht="12.75" x14ac:dyDescent="0.2">
      <c r="A42" s="201">
        <v>43929</v>
      </c>
      <c r="B42" s="190">
        <v>9.8000000000000007</v>
      </c>
      <c r="C42" s="190">
        <v>20.828571428571426</v>
      </c>
      <c r="D42" s="191">
        <v>198</v>
      </c>
      <c r="E42" s="198">
        <v>9</v>
      </c>
      <c r="F42" s="233">
        <v>141</v>
      </c>
      <c r="G42" s="249">
        <v>8</v>
      </c>
      <c r="H42" s="213">
        <f t="shared" si="0"/>
        <v>134</v>
      </c>
      <c r="I42" s="45"/>
      <c r="O42" s="90"/>
    </row>
    <row r="43" spans="1:15" ht="12.75" x14ac:dyDescent="0.2">
      <c r="A43" s="201">
        <v>43930</v>
      </c>
      <c r="B43" s="190">
        <v>20.2</v>
      </c>
      <c r="C43" s="190">
        <v>22.542857142857141</v>
      </c>
      <c r="D43" s="191">
        <v>218.2</v>
      </c>
      <c r="E43" s="198">
        <v>25</v>
      </c>
      <c r="F43" s="233">
        <v>166</v>
      </c>
      <c r="G43" s="249">
        <v>23</v>
      </c>
      <c r="H43" s="213">
        <f t="shared" si="0"/>
        <v>157</v>
      </c>
      <c r="I43" s="45"/>
      <c r="O43" s="90"/>
    </row>
    <row r="44" spans="1:15" ht="12.75" x14ac:dyDescent="0.2">
      <c r="A44" s="201">
        <v>43931</v>
      </c>
      <c r="B44" s="190">
        <v>45.4</v>
      </c>
      <c r="C44" s="190">
        <v>22.914285714285715</v>
      </c>
      <c r="D44" s="191">
        <v>263.60000000000002</v>
      </c>
      <c r="E44" s="198">
        <v>9</v>
      </c>
      <c r="F44" s="233">
        <v>175</v>
      </c>
      <c r="G44" s="249">
        <v>9</v>
      </c>
      <c r="H44" s="213">
        <f t="shared" si="0"/>
        <v>166</v>
      </c>
      <c r="I44" s="45"/>
      <c r="O44" s="90"/>
    </row>
    <row r="45" spans="1:15" ht="12.75" x14ac:dyDescent="0.2">
      <c r="A45" s="201">
        <v>43932</v>
      </c>
      <c r="B45" s="190">
        <v>28.2</v>
      </c>
      <c r="C45" s="190">
        <v>21.485714285714288</v>
      </c>
      <c r="D45" s="191">
        <v>291.8</v>
      </c>
      <c r="E45" s="198">
        <v>16</v>
      </c>
      <c r="F45" s="233">
        <v>191</v>
      </c>
      <c r="G45" s="249">
        <v>16</v>
      </c>
      <c r="H45" s="213">
        <f t="shared" si="0"/>
        <v>182</v>
      </c>
      <c r="I45" s="45"/>
      <c r="O45" s="90"/>
    </row>
    <row r="46" spans="1:15" ht="12.75" x14ac:dyDescent="0.2">
      <c r="A46" s="201">
        <v>43933</v>
      </c>
      <c r="B46" s="190">
        <v>22.4</v>
      </c>
      <c r="C46" s="190">
        <v>23</v>
      </c>
      <c r="D46" s="191">
        <v>314.2</v>
      </c>
      <c r="E46" s="198">
        <v>20</v>
      </c>
      <c r="F46" s="233">
        <v>211</v>
      </c>
      <c r="G46" s="249">
        <v>20</v>
      </c>
      <c r="H46" s="213">
        <f t="shared" si="0"/>
        <v>202</v>
      </c>
      <c r="I46" s="45"/>
      <c r="O46" s="90"/>
    </row>
    <row r="47" spans="1:15" ht="12.75" x14ac:dyDescent="0.2">
      <c r="A47" s="201">
        <v>43934</v>
      </c>
      <c r="B47" s="190">
        <v>12.4</v>
      </c>
      <c r="C47" s="190">
        <v>23.314285714285717</v>
      </c>
      <c r="D47" s="191">
        <v>326.60000000000002</v>
      </c>
      <c r="E47" s="198">
        <v>16</v>
      </c>
      <c r="F47" s="233">
        <v>227</v>
      </c>
      <c r="G47" s="249">
        <v>14</v>
      </c>
      <c r="H47" s="213">
        <f t="shared" si="0"/>
        <v>216</v>
      </c>
      <c r="I47" s="45"/>
      <c r="O47" s="90"/>
    </row>
    <row r="48" spans="1:15" ht="12.75" x14ac:dyDescent="0.2">
      <c r="A48" s="201">
        <v>43935</v>
      </c>
      <c r="B48" s="190">
        <v>12</v>
      </c>
      <c r="C48" s="190">
        <v>20.085714285714289</v>
      </c>
      <c r="D48" s="191">
        <v>338.6</v>
      </c>
      <c r="E48" s="198">
        <v>16</v>
      </c>
      <c r="F48" s="233">
        <v>243</v>
      </c>
      <c r="G48" s="249">
        <v>16</v>
      </c>
      <c r="H48" s="213">
        <f t="shared" si="0"/>
        <v>232</v>
      </c>
      <c r="I48" s="45"/>
      <c r="O48" s="90"/>
    </row>
    <row r="49" spans="1:15" ht="12.75" x14ac:dyDescent="0.2">
      <c r="A49" s="201">
        <v>43936</v>
      </c>
      <c r="B49" s="190">
        <v>20.399999999999999</v>
      </c>
      <c r="C49" s="190">
        <v>18.74285714285714</v>
      </c>
      <c r="D49" s="191">
        <v>359</v>
      </c>
      <c r="E49" s="198">
        <v>21</v>
      </c>
      <c r="F49" s="233">
        <v>264</v>
      </c>
      <c r="G49" s="249">
        <v>19</v>
      </c>
      <c r="H49" s="213">
        <f t="shared" si="0"/>
        <v>251</v>
      </c>
      <c r="I49" s="45"/>
      <c r="O49" s="90"/>
    </row>
    <row r="50" spans="1:15" ht="12.75" x14ac:dyDescent="0.2">
      <c r="A50" s="201">
        <v>43937</v>
      </c>
      <c r="B50" s="190">
        <v>22.4</v>
      </c>
      <c r="C50" s="190">
        <v>19.571428571428566</v>
      </c>
      <c r="D50" s="191">
        <v>381.4</v>
      </c>
      <c r="E50" s="198">
        <v>16</v>
      </c>
      <c r="F50" s="233">
        <v>280</v>
      </c>
      <c r="G50" s="249">
        <v>16</v>
      </c>
      <c r="H50" s="213">
        <f t="shared" si="0"/>
        <v>267</v>
      </c>
      <c r="I50" s="45"/>
      <c r="O50" s="90"/>
    </row>
    <row r="51" spans="1:15" ht="12.75" x14ac:dyDescent="0.2">
      <c r="A51" s="201">
        <v>43938</v>
      </c>
      <c r="B51" s="190">
        <v>22.8</v>
      </c>
      <c r="C51" s="190">
        <v>18.885714285714283</v>
      </c>
      <c r="D51" s="191">
        <v>404.2</v>
      </c>
      <c r="E51" s="198">
        <v>14</v>
      </c>
      <c r="F51" s="233">
        <v>294</v>
      </c>
      <c r="G51" s="249">
        <v>14</v>
      </c>
      <c r="H51" s="213">
        <f t="shared" si="0"/>
        <v>281</v>
      </c>
      <c r="I51" s="45"/>
      <c r="O51" s="90"/>
    </row>
    <row r="52" spans="1:15" ht="12.75" x14ac:dyDescent="0.2">
      <c r="A52" s="201">
        <v>43939</v>
      </c>
      <c r="B52" s="190">
        <v>18.8</v>
      </c>
      <c r="C52" s="190">
        <v>19.457142857142856</v>
      </c>
      <c r="D52" s="191">
        <v>423</v>
      </c>
      <c r="E52" s="198">
        <v>10</v>
      </c>
      <c r="F52" s="233">
        <v>304</v>
      </c>
      <c r="G52" s="249">
        <v>10</v>
      </c>
      <c r="H52" s="213">
        <f t="shared" si="0"/>
        <v>291</v>
      </c>
      <c r="I52" s="45"/>
      <c r="O52" s="90"/>
    </row>
    <row r="53" spans="1:15" ht="12.75" x14ac:dyDescent="0.2">
      <c r="A53" s="201">
        <v>43940</v>
      </c>
      <c r="B53" s="190">
        <v>28.2</v>
      </c>
      <c r="C53" s="190">
        <v>19.599999999999998</v>
      </c>
      <c r="D53" s="191">
        <v>451.2</v>
      </c>
      <c r="E53" s="198">
        <v>16</v>
      </c>
      <c r="F53" s="233">
        <v>320</v>
      </c>
      <c r="G53" s="249">
        <v>15</v>
      </c>
      <c r="H53" s="213">
        <f t="shared" si="0"/>
        <v>306</v>
      </c>
      <c r="I53" s="45"/>
      <c r="O53" s="90"/>
    </row>
    <row r="54" spans="1:15" ht="12.75" x14ac:dyDescent="0.2">
      <c r="A54" s="201">
        <v>43941</v>
      </c>
      <c r="B54" s="190">
        <v>7.6</v>
      </c>
      <c r="C54" s="190">
        <v>20.028571428571428</v>
      </c>
      <c r="D54" s="191">
        <v>458.8</v>
      </c>
      <c r="E54" s="198">
        <v>15</v>
      </c>
      <c r="F54" s="233">
        <v>335</v>
      </c>
      <c r="G54" s="249">
        <v>14</v>
      </c>
      <c r="H54" s="213">
        <f t="shared" si="0"/>
        <v>320</v>
      </c>
      <c r="I54" s="45"/>
      <c r="O54" s="90"/>
    </row>
    <row r="55" spans="1:15" ht="12.75" x14ac:dyDescent="0.2">
      <c r="A55" s="201">
        <v>43942</v>
      </c>
      <c r="B55" s="190">
        <v>16</v>
      </c>
      <c r="C55" s="190">
        <v>17.600000000000001</v>
      </c>
      <c r="D55" s="191">
        <v>474.8</v>
      </c>
      <c r="E55" s="198">
        <v>16</v>
      </c>
      <c r="F55" s="233">
        <v>351</v>
      </c>
      <c r="G55" s="249">
        <v>13</v>
      </c>
      <c r="H55" s="213">
        <f t="shared" si="0"/>
        <v>333</v>
      </c>
      <c r="I55" s="45"/>
      <c r="O55" s="90"/>
    </row>
    <row r="56" spans="1:15" ht="12.75" x14ac:dyDescent="0.2">
      <c r="A56" s="201">
        <v>43943</v>
      </c>
      <c r="B56" s="190">
        <v>21.4</v>
      </c>
      <c r="C56" s="190">
        <v>17.171428571428571</v>
      </c>
      <c r="D56" s="191">
        <v>496.2</v>
      </c>
      <c r="E56" s="198">
        <v>25</v>
      </c>
      <c r="F56" s="233">
        <v>376</v>
      </c>
      <c r="G56" s="249">
        <v>24</v>
      </c>
      <c r="H56" s="213">
        <f t="shared" si="0"/>
        <v>357</v>
      </c>
      <c r="I56" s="45"/>
      <c r="O56" s="90"/>
    </row>
    <row r="57" spans="1:15" ht="12.75" x14ac:dyDescent="0.2">
      <c r="A57" s="201">
        <v>43944</v>
      </c>
      <c r="B57" s="190">
        <v>25.4</v>
      </c>
      <c r="C57" s="190">
        <v>15.857142857142858</v>
      </c>
      <c r="D57" s="191">
        <v>521.6</v>
      </c>
      <c r="E57" s="198">
        <v>22</v>
      </c>
      <c r="F57" s="233">
        <v>398</v>
      </c>
      <c r="G57" s="249">
        <v>21</v>
      </c>
      <c r="H57" s="213">
        <f t="shared" si="0"/>
        <v>378</v>
      </c>
      <c r="I57" s="45"/>
      <c r="O57" s="90"/>
    </row>
    <row r="58" spans="1:15" ht="12.75" x14ac:dyDescent="0.2">
      <c r="A58" s="201">
        <v>43945</v>
      </c>
      <c r="B58" s="190">
        <v>5.8</v>
      </c>
      <c r="C58" s="190">
        <v>17.2</v>
      </c>
      <c r="D58" s="191">
        <v>527.4</v>
      </c>
      <c r="E58" s="198">
        <v>11</v>
      </c>
      <c r="F58" s="233">
        <v>409</v>
      </c>
      <c r="G58" s="249">
        <v>11</v>
      </c>
      <c r="H58" s="213">
        <f t="shared" si="0"/>
        <v>389</v>
      </c>
      <c r="I58" s="45"/>
      <c r="O58" s="90"/>
    </row>
    <row r="59" spans="1:15" ht="12.75" x14ac:dyDescent="0.2">
      <c r="A59" s="201">
        <v>43946</v>
      </c>
      <c r="B59" s="190">
        <v>15.8</v>
      </c>
      <c r="C59" s="190">
        <v>15.942857142857141</v>
      </c>
      <c r="D59" s="191">
        <v>543.20000000000005</v>
      </c>
      <c r="E59" s="198">
        <v>20</v>
      </c>
      <c r="F59" s="233">
        <v>429</v>
      </c>
      <c r="G59" s="249">
        <v>20</v>
      </c>
      <c r="H59" s="213">
        <f t="shared" si="0"/>
        <v>409</v>
      </c>
      <c r="I59" s="45"/>
      <c r="O59" s="90"/>
    </row>
    <row r="60" spans="1:15" ht="12.75" x14ac:dyDescent="0.2">
      <c r="A60" s="201">
        <v>43947</v>
      </c>
      <c r="B60" s="190">
        <v>19</v>
      </c>
      <c r="C60" s="190">
        <v>14.342857142857143</v>
      </c>
      <c r="D60" s="191">
        <v>562.20000000000005</v>
      </c>
      <c r="E60" s="198">
        <v>17</v>
      </c>
      <c r="F60" s="233">
        <v>446</v>
      </c>
      <c r="G60" s="249">
        <v>17</v>
      </c>
      <c r="H60" s="213">
        <f t="shared" si="0"/>
        <v>426</v>
      </c>
      <c r="I60" s="45"/>
      <c r="O60" s="90"/>
    </row>
    <row r="61" spans="1:15" ht="12.75" x14ac:dyDescent="0.2">
      <c r="A61" s="201">
        <v>43948</v>
      </c>
      <c r="B61" s="190">
        <v>17</v>
      </c>
      <c r="C61" s="190">
        <v>11.542857142857143</v>
      </c>
      <c r="D61" s="191">
        <v>579.20000000000005</v>
      </c>
      <c r="E61" s="198">
        <v>22</v>
      </c>
      <c r="F61" s="233">
        <v>468</v>
      </c>
      <c r="G61" s="249">
        <v>20</v>
      </c>
      <c r="H61" s="213">
        <f t="shared" si="0"/>
        <v>446</v>
      </c>
      <c r="I61" s="45"/>
      <c r="O61" s="90"/>
    </row>
    <row r="62" spans="1:15" ht="12.75" x14ac:dyDescent="0.2">
      <c r="A62" s="201">
        <v>43949</v>
      </c>
      <c r="B62" s="190">
        <v>7.2</v>
      </c>
      <c r="C62" s="190">
        <v>14.085714285714285</v>
      </c>
      <c r="D62" s="191">
        <v>586.4</v>
      </c>
      <c r="E62" s="198">
        <v>10</v>
      </c>
      <c r="F62" s="233">
        <v>478</v>
      </c>
      <c r="G62" s="249">
        <v>10</v>
      </c>
      <c r="H62" s="213">
        <f t="shared" si="0"/>
        <v>456</v>
      </c>
      <c r="I62" s="45"/>
      <c r="O62" s="90"/>
    </row>
    <row r="63" spans="1:15" ht="12.75" x14ac:dyDescent="0.2">
      <c r="A63" s="201">
        <v>43950</v>
      </c>
      <c r="B63" s="190">
        <v>10.199999999999999</v>
      </c>
      <c r="C63" s="190">
        <v>12.371428571428572</v>
      </c>
      <c r="D63" s="191">
        <v>596.6</v>
      </c>
      <c r="E63" s="198">
        <v>14</v>
      </c>
      <c r="F63" s="233">
        <v>492</v>
      </c>
      <c r="G63" s="249">
        <v>14</v>
      </c>
      <c r="H63" s="213">
        <f t="shared" si="0"/>
        <v>470</v>
      </c>
      <c r="I63" s="45"/>
      <c r="O63" s="90"/>
    </row>
    <row r="64" spans="1:15" ht="12.75" x14ac:dyDescent="0.2">
      <c r="A64" s="43">
        <v>43951</v>
      </c>
      <c r="B64" s="194">
        <v>5.8</v>
      </c>
      <c r="C64" s="194">
        <v>14.342857142857142</v>
      </c>
      <c r="D64" s="195">
        <v>602.4</v>
      </c>
      <c r="E64" s="200">
        <v>13</v>
      </c>
      <c r="F64" s="234">
        <v>505</v>
      </c>
      <c r="G64" s="251">
        <v>12</v>
      </c>
      <c r="H64" s="215">
        <f t="shared" si="0"/>
        <v>482</v>
      </c>
      <c r="I64" s="45"/>
      <c r="O64" s="90"/>
    </row>
    <row r="65" spans="1:15" ht="12.75" x14ac:dyDescent="0.2">
      <c r="A65" s="201">
        <v>43952</v>
      </c>
      <c r="B65" s="190">
        <v>23.6</v>
      </c>
      <c r="C65" s="190">
        <v>13.914285714285713</v>
      </c>
      <c r="D65" s="191">
        <v>626</v>
      </c>
      <c r="E65" s="198">
        <v>22</v>
      </c>
      <c r="F65" s="233">
        <v>527</v>
      </c>
      <c r="G65" s="249">
        <v>19</v>
      </c>
      <c r="H65" s="213">
        <f t="shared" si="0"/>
        <v>501</v>
      </c>
      <c r="I65" s="45"/>
      <c r="N65" s="90"/>
      <c r="O65" s="90"/>
    </row>
    <row r="66" spans="1:15" ht="12.75" x14ac:dyDescent="0.2">
      <c r="A66" s="201">
        <v>43953</v>
      </c>
      <c r="B66" s="190">
        <v>3.8</v>
      </c>
      <c r="C66" s="190">
        <v>14.77142857142857</v>
      </c>
      <c r="D66" s="191">
        <v>629.79999999999995</v>
      </c>
      <c r="E66" s="198">
        <v>20</v>
      </c>
      <c r="F66" s="233">
        <v>547</v>
      </c>
      <c r="G66" s="249">
        <v>18</v>
      </c>
      <c r="H66" s="213">
        <f t="shared" si="0"/>
        <v>519</v>
      </c>
      <c r="I66" s="45"/>
      <c r="N66" s="90"/>
      <c r="O66" s="90"/>
    </row>
    <row r="67" spans="1:15" ht="12.75" x14ac:dyDescent="0.2">
      <c r="A67" s="201">
        <v>43954</v>
      </c>
      <c r="B67" s="190">
        <v>32.799999999999997</v>
      </c>
      <c r="C67" s="190">
        <v>16.25714285714286</v>
      </c>
      <c r="D67" s="191">
        <v>662.6</v>
      </c>
      <c r="E67" s="198">
        <v>18</v>
      </c>
      <c r="F67" s="233">
        <v>565</v>
      </c>
      <c r="G67" s="249">
        <v>16</v>
      </c>
      <c r="H67" s="213">
        <f t="shared" si="0"/>
        <v>535</v>
      </c>
      <c r="I67" s="45"/>
      <c r="N67" s="90"/>
      <c r="O67" s="90"/>
    </row>
    <row r="68" spans="1:15" ht="12.75" x14ac:dyDescent="0.2">
      <c r="A68" s="201">
        <v>43955</v>
      </c>
      <c r="B68" s="190">
        <v>14</v>
      </c>
      <c r="C68" s="190">
        <v>16.028571428571428</v>
      </c>
      <c r="D68" s="191">
        <v>676.6</v>
      </c>
      <c r="E68" s="198">
        <v>14</v>
      </c>
      <c r="F68" s="233">
        <v>579</v>
      </c>
      <c r="G68" s="249">
        <v>13</v>
      </c>
      <c r="H68" s="213">
        <f t="shared" si="0"/>
        <v>548</v>
      </c>
      <c r="I68" s="45"/>
      <c r="N68" s="90"/>
      <c r="O68" s="90"/>
    </row>
    <row r="69" spans="1:15" ht="12.75" x14ac:dyDescent="0.2">
      <c r="A69" s="201">
        <v>43956</v>
      </c>
      <c r="B69" s="190">
        <v>13.2</v>
      </c>
      <c r="C69" s="190">
        <v>12.942857142857145</v>
      </c>
      <c r="D69" s="191">
        <v>689.8</v>
      </c>
      <c r="E69" s="198">
        <v>7</v>
      </c>
      <c r="F69" s="233">
        <v>586</v>
      </c>
      <c r="G69" s="249">
        <v>7</v>
      </c>
      <c r="H69" s="213">
        <f t="shared" si="0"/>
        <v>555</v>
      </c>
      <c r="I69" s="45"/>
      <c r="N69" s="90"/>
      <c r="O69" s="90"/>
    </row>
    <row r="70" spans="1:15" ht="12.75" x14ac:dyDescent="0.2">
      <c r="A70" s="201">
        <v>43957</v>
      </c>
      <c r="B70" s="190">
        <v>20.6</v>
      </c>
      <c r="C70" s="190">
        <v>13.171428571428573</v>
      </c>
      <c r="D70" s="191">
        <v>710.4</v>
      </c>
      <c r="E70" s="198">
        <v>7</v>
      </c>
      <c r="F70" s="233">
        <v>593</v>
      </c>
      <c r="G70" s="249">
        <v>5</v>
      </c>
      <c r="H70" s="213">
        <f t="shared" ref="H70:H133" si="1">H69+G70</f>
        <v>560</v>
      </c>
      <c r="I70" s="45"/>
      <c r="N70" s="90"/>
      <c r="O70" s="90"/>
    </row>
    <row r="71" spans="1:15" ht="12.75" x14ac:dyDescent="0.2">
      <c r="A71" s="201">
        <v>43958</v>
      </c>
      <c r="B71" s="190">
        <v>4.2</v>
      </c>
      <c r="C71" s="190">
        <v>8.8857142857142843</v>
      </c>
      <c r="D71" s="191">
        <v>714.6</v>
      </c>
      <c r="E71" s="198">
        <v>7</v>
      </c>
      <c r="F71" s="233">
        <v>600</v>
      </c>
      <c r="G71" s="249">
        <v>5</v>
      </c>
      <c r="H71" s="213">
        <f t="shared" si="1"/>
        <v>565</v>
      </c>
      <c r="I71" s="45"/>
      <c r="N71" s="90"/>
      <c r="O71" s="90"/>
    </row>
    <row r="72" spans="1:15" ht="12.75" x14ac:dyDescent="0.2">
      <c r="A72" s="201">
        <v>43959</v>
      </c>
      <c r="B72" s="190">
        <v>2</v>
      </c>
      <c r="C72" s="190">
        <v>6.9714285714285706</v>
      </c>
      <c r="D72" s="191">
        <v>716.6</v>
      </c>
      <c r="E72" s="198">
        <v>9</v>
      </c>
      <c r="F72" s="233">
        <v>609</v>
      </c>
      <c r="G72" s="249">
        <v>7</v>
      </c>
      <c r="H72" s="213">
        <f t="shared" si="1"/>
        <v>572</v>
      </c>
      <c r="I72" s="45"/>
      <c r="N72" s="90"/>
      <c r="O72" s="90"/>
    </row>
    <row r="73" spans="1:15" ht="12.75" x14ac:dyDescent="0.2">
      <c r="A73" s="201">
        <v>43960</v>
      </c>
      <c r="B73" s="190">
        <v>5.4</v>
      </c>
      <c r="C73" s="190">
        <v>5.4571428571428573</v>
      </c>
      <c r="D73" s="191">
        <v>722</v>
      </c>
      <c r="E73" s="198">
        <v>9</v>
      </c>
      <c r="F73" s="233">
        <v>618</v>
      </c>
      <c r="G73" s="249">
        <v>7</v>
      </c>
      <c r="H73" s="213">
        <f t="shared" si="1"/>
        <v>579</v>
      </c>
      <c r="I73" s="45"/>
      <c r="N73" s="90"/>
      <c r="O73" s="90"/>
    </row>
    <row r="74" spans="1:15" ht="12.75" x14ac:dyDescent="0.2">
      <c r="A74" s="201">
        <v>43961</v>
      </c>
      <c r="B74" s="190">
        <v>2.8</v>
      </c>
      <c r="C74" s="190">
        <v>3</v>
      </c>
      <c r="D74" s="191">
        <v>724.8</v>
      </c>
      <c r="E74" s="198">
        <v>13</v>
      </c>
      <c r="F74" s="233">
        <v>631</v>
      </c>
      <c r="G74" s="249">
        <v>12</v>
      </c>
      <c r="H74" s="213">
        <f t="shared" si="1"/>
        <v>591</v>
      </c>
      <c r="I74" s="45"/>
      <c r="N74" s="90"/>
      <c r="O74" s="90"/>
    </row>
    <row r="75" spans="1:15" ht="12.75" x14ac:dyDescent="0.2">
      <c r="A75" s="201">
        <v>43962</v>
      </c>
      <c r="B75" s="190">
        <v>0.6</v>
      </c>
      <c r="C75" s="190">
        <v>5.0857142857142845</v>
      </c>
      <c r="D75" s="191">
        <v>725.4</v>
      </c>
      <c r="E75" s="198">
        <v>6</v>
      </c>
      <c r="F75" s="233">
        <v>637</v>
      </c>
      <c r="G75" s="249">
        <v>5</v>
      </c>
      <c r="H75" s="213">
        <f t="shared" si="1"/>
        <v>596</v>
      </c>
      <c r="I75" s="45"/>
      <c r="N75" s="90"/>
      <c r="O75" s="90"/>
    </row>
    <row r="76" spans="1:15" ht="12.75" x14ac:dyDescent="0.2">
      <c r="A76" s="201">
        <v>43963</v>
      </c>
      <c r="B76" s="190">
        <v>2.6</v>
      </c>
      <c r="C76" s="190">
        <v>5.7714285714285714</v>
      </c>
      <c r="D76" s="191">
        <v>728</v>
      </c>
      <c r="E76" s="198">
        <v>7</v>
      </c>
      <c r="F76" s="233">
        <v>644</v>
      </c>
      <c r="G76" s="249">
        <v>7</v>
      </c>
      <c r="H76" s="213">
        <f t="shared" si="1"/>
        <v>603</v>
      </c>
      <c r="I76" s="45"/>
      <c r="N76" s="90"/>
      <c r="O76" s="90"/>
    </row>
    <row r="77" spans="1:15" ht="12.75" x14ac:dyDescent="0.2">
      <c r="A77" s="201">
        <v>43964</v>
      </c>
      <c r="B77" s="190">
        <v>3.4</v>
      </c>
      <c r="C77" s="190">
        <v>6.6857142857142851</v>
      </c>
      <c r="D77" s="191">
        <v>731.4</v>
      </c>
      <c r="E77" s="198">
        <v>6</v>
      </c>
      <c r="F77" s="233">
        <v>650</v>
      </c>
      <c r="G77" s="249">
        <v>6</v>
      </c>
      <c r="H77" s="213">
        <f t="shared" si="1"/>
        <v>609</v>
      </c>
      <c r="I77" s="45"/>
      <c r="N77" s="90"/>
      <c r="O77" s="90"/>
    </row>
    <row r="78" spans="1:15" ht="12.75" x14ac:dyDescent="0.2">
      <c r="A78" s="201">
        <v>43965</v>
      </c>
      <c r="B78" s="190">
        <v>18.8</v>
      </c>
      <c r="C78" s="190">
        <v>7.7714285714285714</v>
      </c>
      <c r="D78" s="191">
        <v>750.2</v>
      </c>
      <c r="E78" s="198">
        <v>15</v>
      </c>
      <c r="F78" s="233">
        <v>665</v>
      </c>
      <c r="G78" s="249">
        <v>15</v>
      </c>
      <c r="H78" s="213">
        <f t="shared" si="1"/>
        <v>624</v>
      </c>
      <c r="I78" s="45"/>
      <c r="N78" s="90"/>
      <c r="O78" s="90"/>
    </row>
    <row r="79" spans="1:15" ht="12.75" x14ac:dyDescent="0.2">
      <c r="A79" s="201">
        <v>43966</v>
      </c>
      <c r="B79" s="190">
        <v>6.8</v>
      </c>
      <c r="C79" s="190">
        <v>10.514285714285716</v>
      </c>
      <c r="D79" s="191">
        <v>757</v>
      </c>
      <c r="E79" s="198">
        <v>9</v>
      </c>
      <c r="F79" s="233">
        <v>674</v>
      </c>
      <c r="G79" s="249">
        <v>8</v>
      </c>
      <c r="H79" s="213">
        <f t="shared" si="1"/>
        <v>632</v>
      </c>
      <c r="I79" s="45"/>
      <c r="N79" s="90"/>
      <c r="O79" s="90"/>
    </row>
    <row r="80" spans="1:15" ht="12.75" x14ac:dyDescent="0.2">
      <c r="A80" s="201">
        <v>43967</v>
      </c>
      <c r="B80" s="190">
        <v>11.8</v>
      </c>
      <c r="C80" s="190">
        <v>10.285714285714286</v>
      </c>
      <c r="D80" s="191">
        <v>768.8</v>
      </c>
      <c r="E80" s="198">
        <v>4</v>
      </c>
      <c r="F80" s="233">
        <v>678</v>
      </c>
      <c r="G80" s="249">
        <v>4</v>
      </c>
      <c r="H80" s="213">
        <f t="shared" si="1"/>
        <v>636</v>
      </c>
      <c r="I80" s="45"/>
      <c r="N80" s="90"/>
      <c r="O80" s="90"/>
    </row>
    <row r="81" spans="1:15" ht="12.75" x14ac:dyDescent="0.2">
      <c r="A81" s="201">
        <v>43968</v>
      </c>
      <c r="B81" s="190">
        <v>10.4</v>
      </c>
      <c r="C81" s="190">
        <v>9.3428571428571434</v>
      </c>
      <c r="D81" s="191">
        <v>779.2</v>
      </c>
      <c r="E81" s="198">
        <v>10</v>
      </c>
      <c r="F81" s="233">
        <v>688</v>
      </c>
      <c r="G81" s="249">
        <v>10</v>
      </c>
      <c r="H81" s="213">
        <f t="shared" si="1"/>
        <v>646</v>
      </c>
      <c r="I81" s="45"/>
      <c r="N81" s="90"/>
      <c r="O81" s="90"/>
    </row>
    <row r="82" spans="1:15" ht="12.75" x14ac:dyDescent="0.2">
      <c r="A82" s="201">
        <v>43969</v>
      </c>
      <c r="B82" s="190">
        <v>19.8</v>
      </c>
      <c r="C82" s="190">
        <v>7.4285714285714279</v>
      </c>
      <c r="D82" s="191">
        <v>799</v>
      </c>
      <c r="E82" s="198">
        <v>10</v>
      </c>
      <c r="F82" s="233">
        <v>698</v>
      </c>
      <c r="G82" s="249">
        <v>5</v>
      </c>
      <c r="H82" s="213">
        <f t="shared" si="1"/>
        <v>651</v>
      </c>
      <c r="I82" s="45"/>
      <c r="N82" s="90"/>
      <c r="O82" s="90"/>
    </row>
    <row r="83" spans="1:15" ht="12.75" x14ac:dyDescent="0.2">
      <c r="A83" s="201">
        <v>43970</v>
      </c>
      <c r="B83" s="190">
        <v>1</v>
      </c>
      <c r="C83" s="190">
        <v>8.3714285714285701</v>
      </c>
      <c r="D83" s="191">
        <v>800</v>
      </c>
      <c r="E83" s="198">
        <v>9</v>
      </c>
      <c r="F83" s="233">
        <v>707</v>
      </c>
      <c r="G83" s="249">
        <v>8</v>
      </c>
      <c r="H83" s="213">
        <f t="shared" si="1"/>
        <v>659</v>
      </c>
      <c r="I83" s="45"/>
      <c r="N83" s="90"/>
      <c r="O83" s="90"/>
    </row>
    <row r="84" spans="1:15" ht="12.75" x14ac:dyDescent="0.2">
      <c r="A84" s="201">
        <v>43971</v>
      </c>
      <c r="B84" s="190">
        <v>-3.2</v>
      </c>
      <c r="C84" s="190">
        <v>8.6285714285714299</v>
      </c>
      <c r="D84" s="191">
        <v>796.8</v>
      </c>
      <c r="E84" s="198">
        <v>8</v>
      </c>
      <c r="F84" s="233">
        <v>715</v>
      </c>
      <c r="G84" s="249">
        <v>7</v>
      </c>
      <c r="H84" s="213">
        <f t="shared" si="1"/>
        <v>666</v>
      </c>
      <c r="I84" s="45"/>
      <c r="N84" s="90"/>
      <c r="O84" s="90"/>
    </row>
    <row r="85" spans="1:15" ht="12.75" x14ac:dyDescent="0.2">
      <c r="A85" s="201">
        <v>43972</v>
      </c>
      <c r="B85" s="190">
        <v>5.4</v>
      </c>
      <c r="C85" s="190">
        <v>6.3999999999999995</v>
      </c>
      <c r="D85" s="191">
        <v>802.2</v>
      </c>
      <c r="E85" s="198">
        <v>6</v>
      </c>
      <c r="F85" s="233">
        <v>721</v>
      </c>
      <c r="G85" s="249">
        <v>6</v>
      </c>
      <c r="H85" s="213">
        <f t="shared" si="1"/>
        <v>672</v>
      </c>
      <c r="I85" s="45"/>
      <c r="N85" s="90"/>
      <c r="O85" s="90"/>
    </row>
    <row r="86" spans="1:15" ht="12.75" x14ac:dyDescent="0.2">
      <c r="A86" s="201">
        <v>43973</v>
      </c>
      <c r="B86" s="190">
        <v>13.4</v>
      </c>
      <c r="C86" s="190">
        <v>4.3142857142857149</v>
      </c>
      <c r="D86" s="191">
        <v>815.6</v>
      </c>
      <c r="E86" s="198">
        <v>6</v>
      </c>
      <c r="F86" s="233">
        <v>727</v>
      </c>
      <c r="G86" s="249">
        <v>3</v>
      </c>
      <c r="H86" s="213">
        <f t="shared" si="1"/>
        <v>675</v>
      </c>
      <c r="I86" s="45"/>
      <c r="N86" s="90"/>
      <c r="O86" s="90"/>
    </row>
    <row r="87" spans="1:15" ht="12.75" x14ac:dyDescent="0.2">
      <c r="A87" s="201">
        <v>43974</v>
      </c>
      <c r="B87" s="190">
        <v>13.6</v>
      </c>
      <c r="C87" s="190">
        <v>6.3714285714285719</v>
      </c>
      <c r="D87" s="191">
        <v>829.2</v>
      </c>
      <c r="E87" s="198">
        <v>4</v>
      </c>
      <c r="F87" s="233">
        <v>731</v>
      </c>
      <c r="G87" s="249">
        <v>2</v>
      </c>
      <c r="H87" s="213">
        <f t="shared" si="1"/>
        <v>677</v>
      </c>
      <c r="I87" s="45"/>
      <c r="N87" s="90"/>
      <c r="O87" s="90"/>
    </row>
    <row r="88" spans="1:15" ht="12.75" x14ac:dyDescent="0.2">
      <c r="A88" s="201">
        <v>43975</v>
      </c>
      <c r="B88" s="190">
        <v>-5.2</v>
      </c>
      <c r="C88" s="190">
        <v>8.3142857142857132</v>
      </c>
      <c r="D88" s="191">
        <v>824</v>
      </c>
      <c r="E88" s="198">
        <v>12</v>
      </c>
      <c r="F88" s="233">
        <v>743</v>
      </c>
      <c r="G88" s="249">
        <v>6</v>
      </c>
      <c r="H88" s="213">
        <f t="shared" si="1"/>
        <v>683</v>
      </c>
      <c r="I88" s="45"/>
      <c r="N88" s="90"/>
      <c r="O88" s="90"/>
    </row>
    <row r="89" spans="1:15" ht="12.75" x14ac:dyDescent="0.2">
      <c r="A89" s="201">
        <v>43976</v>
      </c>
      <c r="B89" s="190">
        <v>5.2</v>
      </c>
      <c r="C89" s="190">
        <v>8.9142857142857146</v>
      </c>
      <c r="D89" s="191">
        <v>829.2</v>
      </c>
      <c r="E89" s="198">
        <v>3</v>
      </c>
      <c r="F89" s="233">
        <v>746</v>
      </c>
      <c r="G89" s="249">
        <v>2</v>
      </c>
      <c r="H89" s="213">
        <f t="shared" si="1"/>
        <v>685</v>
      </c>
      <c r="I89" s="45"/>
      <c r="N89" s="90"/>
      <c r="O89" s="90"/>
    </row>
    <row r="90" spans="1:15" ht="12.75" x14ac:dyDescent="0.2">
      <c r="A90" s="201">
        <v>43977</v>
      </c>
      <c r="B90" s="190">
        <v>15.4</v>
      </c>
      <c r="C90" s="190">
        <v>7.9428571428571431</v>
      </c>
      <c r="D90" s="191">
        <v>844.6</v>
      </c>
      <c r="E90" s="198">
        <v>2</v>
      </c>
      <c r="F90" s="233">
        <v>748</v>
      </c>
      <c r="G90" s="249">
        <v>1</v>
      </c>
      <c r="H90" s="213">
        <f t="shared" si="1"/>
        <v>686</v>
      </c>
      <c r="I90" s="45"/>
      <c r="N90" s="90"/>
      <c r="O90" s="90"/>
    </row>
    <row r="91" spans="1:15" ht="12.75" x14ac:dyDescent="0.2">
      <c r="A91" s="201">
        <v>43978</v>
      </c>
      <c r="B91" s="190">
        <v>10.4</v>
      </c>
      <c r="C91" s="190">
        <v>5.0857142857142863</v>
      </c>
      <c r="D91" s="191">
        <v>855</v>
      </c>
      <c r="E91" s="198">
        <v>7</v>
      </c>
      <c r="F91" s="233">
        <v>755</v>
      </c>
      <c r="G91" s="249">
        <v>7</v>
      </c>
      <c r="H91" s="213">
        <f t="shared" si="1"/>
        <v>693</v>
      </c>
      <c r="I91" s="45"/>
      <c r="N91" s="90"/>
      <c r="O91" s="90"/>
    </row>
    <row r="92" spans="1:15" ht="12.75" x14ac:dyDescent="0.2">
      <c r="A92" s="201">
        <v>43979</v>
      </c>
      <c r="B92" s="190">
        <v>9.6</v>
      </c>
      <c r="C92" s="190">
        <v>7.4285714285714288</v>
      </c>
      <c r="D92" s="191">
        <v>864.6</v>
      </c>
      <c r="E92" s="198">
        <v>5</v>
      </c>
      <c r="F92" s="233">
        <v>760</v>
      </c>
      <c r="G92" s="249">
        <v>4</v>
      </c>
      <c r="H92" s="213">
        <f t="shared" si="1"/>
        <v>697</v>
      </c>
      <c r="I92" s="45"/>
      <c r="N92" s="90"/>
      <c r="O92" s="90"/>
    </row>
    <row r="93" spans="1:15" ht="12.75" x14ac:dyDescent="0.2">
      <c r="A93" s="201">
        <v>43980</v>
      </c>
      <c r="B93" s="190">
        <v>6.6</v>
      </c>
      <c r="C93" s="190">
        <v>7.5142857142857133</v>
      </c>
      <c r="D93" s="191">
        <v>871.2</v>
      </c>
      <c r="E93" s="198">
        <v>5</v>
      </c>
      <c r="F93" s="233">
        <v>765</v>
      </c>
      <c r="G93" s="249">
        <v>5</v>
      </c>
      <c r="H93" s="213">
        <f t="shared" si="1"/>
        <v>702</v>
      </c>
      <c r="I93" s="45"/>
      <c r="N93" s="90"/>
      <c r="O93" s="90"/>
    </row>
    <row r="94" spans="1:15" ht="12.75" x14ac:dyDescent="0.2">
      <c r="A94" s="201">
        <v>43981</v>
      </c>
      <c r="B94" s="190">
        <v>-6.4</v>
      </c>
      <c r="C94" s="190">
        <v>4.9142857142857155</v>
      </c>
      <c r="D94" s="191">
        <v>864.8</v>
      </c>
      <c r="E94" s="198">
        <v>2</v>
      </c>
      <c r="F94" s="233">
        <v>767</v>
      </c>
      <c r="G94" s="249">
        <v>1</v>
      </c>
      <c r="H94" s="213">
        <f t="shared" si="1"/>
        <v>703</v>
      </c>
      <c r="I94" s="45"/>
      <c r="N94" s="90"/>
      <c r="O94" s="90"/>
    </row>
    <row r="95" spans="1:15" ht="12.75" x14ac:dyDescent="0.2">
      <c r="A95" s="201">
        <v>43982</v>
      </c>
      <c r="B95" s="190">
        <v>11.2</v>
      </c>
      <c r="C95" s="190">
        <v>2.0285714285714285</v>
      </c>
      <c r="D95" s="191">
        <v>876</v>
      </c>
      <c r="E95" s="198">
        <v>3</v>
      </c>
      <c r="F95" s="233">
        <v>770</v>
      </c>
      <c r="G95" s="249">
        <v>3</v>
      </c>
      <c r="H95" s="213">
        <f t="shared" si="1"/>
        <v>706</v>
      </c>
      <c r="I95" s="45"/>
      <c r="N95" s="90"/>
      <c r="O95" s="90"/>
    </row>
    <row r="96" spans="1:15" ht="12.75" x14ac:dyDescent="0.2">
      <c r="A96" s="202">
        <v>43983</v>
      </c>
      <c r="B96" s="196">
        <v>5.8</v>
      </c>
      <c r="C96" s="196">
        <v>1.9428571428571426</v>
      </c>
      <c r="D96" s="197">
        <v>881.8</v>
      </c>
      <c r="E96" s="199">
        <v>3</v>
      </c>
      <c r="F96" s="232">
        <v>773</v>
      </c>
      <c r="G96" s="250">
        <v>3</v>
      </c>
      <c r="H96" s="214">
        <f t="shared" si="1"/>
        <v>709</v>
      </c>
      <c r="I96" s="45"/>
      <c r="N96" s="90"/>
      <c r="O96" s="90"/>
    </row>
    <row r="97" spans="1:15" ht="12.75" x14ac:dyDescent="0.2">
      <c r="A97" s="201">
        <v>43984</v>
      </c>
      <c r="B97" s="190">
        <v>-2.8</v>
      </c>
      <c r="C97" s="190">
        <v>1.3142857142857138</v>
      </c>
      <c r="D97" s="191">
        <v>879</v>
      </c>
      <c r="E97" s="198">
        <v>7</v>
      </c>
      <c r="F97" s="233">
        <v>780</v>
      </c>
      <c r="G97" s="249">
        <v>6</v>
      </c>
      <c r="H97" s="213">
        <f t="shared" si="1"/>
        <v>715</v>
      </c>
      <c r="I97" s="45"/>
      <c r="N97" s="90"/>
      <c r="O97" s="90"/>
    </row>
    <row r="98" spans="1:15" ht="12.75" x14ac:dyDescent="0.2">
      <c r="A98" s="201">
        <v>43985</v>
      </c>
      <c r="B98" s="190">
        <v>-9.8000000000000007</v>
      </c>
      <c r="C98" s="190">
        <v>3.3999999999999995</v>
      </c>
      <c r="D98" s="191">
        <v>869.2</v>
      </c>
      <c r="E98" s="198">
        <v>3</v>
      </c>
      <c r="F98" s="233">
        <v>783</v>
      </c>
      <c r="G98" s="249">
        <v>2</v>
      </c>
      <c r="H98" s="213">
        <f t="shared" si="1"/>
        <v>717</v>
      </c>
      <c r="I98" s="45"/>
      <c r="N98" s="90"/>
      <c r="O98" s="90"/>
    </row>
    <row r="99" spans="1:15" ht="12.75" x14ac:dyDescent="0.2">
      <c r="A99" s="201">
        <v>43986</v>
      </c>
      <c r="B99" s="190">
        <v>9</v>
      </c>
      <c r="C99" s="190">
        <v>2.1142857142857139</v>
      </c>
      <c r="D99" s="191">
        <v>878.2</v>
      </c>
      <c r="E99" s="198">
        <v>3</v>
      </c>
      <c r="F99" s="233">
        <v>786</v>
      </c>
      <c r="G99" s="249">
        <v>3</v>
      </c>
      <c r="H99" s="213">
        <f t="shared" si="1"/>
        <v>720</v>
      </c>
      <c r="I99" s="45"/>
      <c r="N99" s="90"/>
      <c r="O99" s="90"/>
    </row>
    <row r="100" spans="1:15" ht="12.75" x14ac:dyDescent="0.2">
      <c r="A100" s="201">
        <v>43987</v>
      </c>
      <c r="B100" s="190">
        <v>2.2000000000000002</v>
      </c>
      <c r="C100" s="190">
        <v>0.37142857142857111</v>
      </c>
      <c r="D100" s="191">
        <v>880.4</v>
      </c>
      <c r="E100" s="198">
        <v>1</v>
      </c>
      <c r="F100" s="233">
        <v>787</v>
      </c>
      <c r="G100" s="249">
        <v>1</v>
      </c>
      <c r="H100" s="213">
        <f t="shared" si="1"/>
        <v>721</v>
      </c>
      <c r="I100" s="45"/>
      <c r="N100" s="90"/>
      <c r="O100" s="90"/>
    </row>
    <row r="101" spans="1:15" ht="12.75" x14ac:dyDescent="0.2">
      <c r="A101" s="201">
        <v>43988</v>
      </c>
      <c r="B101" s="190">
        <v>8.1999999999999993</v>
      </c>
      <c r="C101" s="190">
        <v>0.62857142857142811</v>
      </c>
      <c r="D101" s="191">
        <v>888.6</v>
      </c>
      <c r="E101" s="198">
        <v>4</v>
      </c>
      <c r="F101" s="233">
        <v>791</v>
      </c>
      <c r="G101" s="249">
        <v>2</v>
      </c>
      <c r="H101" s="213">
        <f t="shared" si="1"/>
        <v>723</v>
      </c>
      <c r="I101" s="45"/>
      <c r="N101" s="90"/>
      <c r="O101" s="90"/>
    </row>
    <row r="102" spans="1:15" ht="12.75" x14ac:dyDescent="0.2">
      <c r="A102" s="201">
        <v>43989</v>
      </c>
      <c r="B102" s="190">
        <v>2.2000000000000002</v>
      </c>
      <c r="C102" s="190">
        <v>1.5999999999999996</v>
      </c>
      <c r="D102" s="191">
        <v>890.8</v>
      </c>
      <c r="E102" s="198">
        <v>3</v>
      </c>
      <c r="F102" s="233">
        <v>794</v>
      </c>
      <c r="G102" s="249">
        <v>3</v>
      </c>
      <c r="H102" s="213">
        <f t="shared" si="1"/>
        <v>726</v>
      </c>
      <c r="I102" s="45"/>
      <c r="N102" s="90"/>
      <c r="O102" s="90"/>
    </row>
    <row r="103" spans="1:15" ht="12.75" x14ac:dyDescent="0.2">
      <c r="A103" s="201">
        <v>43990</v>
      </c>
      <c r="B103" s="190">
        <v>-6.4</v>
      </c>
      <c r="C103" s="190">
        <v>5.714285714285678E-2</v>
      </c>
      <c r="D103" s="191">
        <v>884.4</v>
      </c>
      <c r="E103" s="198">
        <v>1</v>
      </c>
      <c r="F103" s="233">
        <v>795</v>
      </c>
      <c r="G103" s="249">
        <v>0</v>
      </c>
      <c r="H103" s="213">
        <f t="shared" si="1"/>
        <v>726</v>
      </c>
      <c r="I103" s="45"/>
      <c r="N103" s="90"/>
      <c r="O103" s="90"/>
    </row>
    <row r="104" spans="1:15" ht="12.75" x14ac:dyDescent="0.2">
      <c r="A104" s="201">
        <v>43991</v>
      </c>
      <c r="B104" s="190">
        <v>-1</v>
      </c>
      <c r="C104" s="190">
        <v>-0.1428571428571431</v>
      </c>
      <c r="D104" s="191">
        <v>883.4</v>
      </c>
      <c r="E104" s="198">
        <v>2</v>
      </c>
      <c r="F104" s="233">
        <v>797</v>
      </c>
      <c r="G104" s="249">
        <v>2</v>
      </c>
      <c r="H104" s="213">
        <f t="shared" si="1"/>
        <v>728</v>
      </c>
      <c r="I104" s="45"/>
      <c r="N104" s="90"/>
      <c r="O104" s="90"/>
    </row>
    <row r="105" spans="1:15" ht="12.75" x14ac:dyDescent="0.2">
      <c r="A105" s="201">
        <v>43992</v>
      </c>
      <c r="B105" s="190">
        <v>-3</v>
      </c>
      <c r="C105" s="190">
        <v>-0.74285714285714277</v>
      </c>
      <c r="D105" s="191">
        <v>880.4</v>
      </c>
      <c r="E105" s="198">
        <v>3</v>
      </c>
      <c r="F105" s="233">
        <v>800</v>
      </c>
      <c r="G105" s="249">
        <v>2</v>
      </c>
      <c r="H105" s="213">
        <f t="shared" si="1"/>
        <v>730</v>
      </c>
      <c r="I105" s="45"/>
      <c r="N105" s="90"/>
      <c r="O105" s="90"/>
    </row>
    <row r="106" spans="1:15" ht="12.75" x14ac:dyDescent="0.2">
      <c r="A106" s="201">
        <v>43993</v>
      </c>
      <c r="B106" s="190">
        <v>-1.8</v>
      </c>
      <c r="C106" s="190">
        <v>-2.0285714285714285</v>
      </c>
      <c r="D106" s="191">
        <v>878.6</v>
      </c>
      <c r="E106" s="198">
        <v>4</v>
      </c>
      <c r="F106" s="233">
        <v>804</v>
      </c>
      <c r="G106" s="249">
        <v>3</v>
      </c>
      <c r="H106" s="213">
        <f t="shared" si="1"/>
        <v>733</v>
      </c>
      <c r="I106" s="45"/>
      <c r="N106" s="90"/>
      <c r="O106" s="90"/>
    </row>
    <row r="107" spans="1:15" ht="12.75" x14ac:dyDescent="0.2">
      <c r="A107" s="201">
        <v>43994</v>
      </c>
      <c r="B107" s="190">
        <v>0.8</v>
      </c>
      <c r="C107" s="190">
        <v>1.0857142857142859</v>
      </c>
      <c r="D107" s="191">
        <v>879.4</v>
      </c>
      <c r="E107" s="198">
        <v>5</v>
      </c>
      <c r="F107" s="233">
        <v>809</v>
      </c>
      <c r="G107" s="249">
        <v>5</v>
      </c>
      <c r="H107" s="213">
        <f t="shared" si="1"/>
        <v>738</v>
      </c>
      <c r="I107" s="45"/>
      <c r="N107" s="90"/>
      <c r="O107" s="90"/>
    </row>
    <row r="108" spans="1:15" ht="12.75" x14ac:dyDescent="0.2">
      <c r="A108" s="201">
        <v>43995</v>
      </c>
      <c r="B108" s="190">
        <v>4</v>
      </c>
      <c r="C108" s="190">
        <v>1.285714285714286</v>
      </c>
      <c r="D108" s="191">
        <v>883.4</v>
      </c>
      <c r="E108" s="198">
        <v>3</v>
      </c>
      <c r="F108" s="233">
        <v>812</v>
      </c>
      <c r="G108" s="249">
        <v>2</v>
      </c>
      <c r="H108" s="213">
        <f t="shared" si="1"/>
        <v>740</v>
      </c>
      <c r="I108" s="45"/>
      <c r="N108" s="90"/>
      <c r="O108" s="90"/>
    </row>
    <row r="109" spans="1:15" ht="12.75" x14ac:dyDescent="0.2">
      <c r="A109" s="201">
        <v>43996</v>
      </c>
      <c r="B109" s="190">
        <v>-6.8</v>
      </c>
      <c r="C109" s="190">
        <v>-0.31428571428571395</v>
      </c>
      <c r="D109" s="191">
        <v>876.6</v>
      </c>
      <c r="E109" s="198">
        <v>2</v>
      </c>
      <c r="F109" s="233">
        <v>814</v>
      </c>
      <c r="G109" s="249">
        <v>2</v>
      </c>
      <c r="H109" s="213">
        <f t="shared" si="1"/>
        <v>742</v>
      </c>
      <c r="I109" s="45"/>
      <c r="N109" s="90"/>
      <c r="O109" s="90"/>
    </row>
    <row r="110" spans="1:15" ht="12.75" x14ac:dyDescent="0.2">
      <c r="A110" s="201">
        <v>43997</v>
      </c>
      <c r="B110" s="190">
        <v>15.4</v>
      </c>
      <c r="C110" s="190">
        <v>1.485714285714286</v>
      </c>
      <c r="D110" s="191">
        <v>892</v>
      </c>
      <c r="E110" s="198">
        <v>1</v>
      </c>
      <c r="F110" s="233">
        <v>815</v>
      </c>
      <c r="G110" s="249">
        <v>1</v>
      </c>
      <c r="H110" s="213">
        <f t="shared" si="1"/>
        <v>743</v>
      </c>
      <c r="I110" s="45"/>
      <c r="N110" s="90"/>
      <c r="O110" s="90"/>
    </row>
    <row r="111" spans="1:15" ht="12.75" x14ac:dyDescent="0.2">
      <c r="A111" s="201">
        <v>43998</v>
      </c>
      <c r="B111" s="190">
        <v>0.4</v>
      </c>
      <c r="C111" s="190">
        <v>1.7428571428571433</v>
      </c>
      <c r="D111" s="191">
        <v>892.4</v>
      </c>
      <c r="E111" s="198">
        <v>1</v>
      </c>
      <c r="F111" s="233">
        <v>816</v>
      </c>
      <c r="G111" s="249">
        <v>0</v>
      </c>
      <c r="H111" s="213">
        <f t="shared" si="1"/>
        <v>743</v>
      </c>
      <c r="I111" s="45"/>
      <c r="N111" s="90"/>
      <c r="O111" s="90"/>
    </row>
    <row r="112" spans="1:15" ht="12.75" x14ac:dyDescent="0.2">
      <c r="A112" s="201">
        <v>43999</v>
      </c>
      <c r="B112" s="190">
        <v>-14.2</v>
      </c>
      <c r="C112" s="190">
        <v>0.60000000000000042</v>
      </c>
      <c r="D112" s="191">
        <v>878.2</v>
      </c>
      <c r="E112" s="198">
        <v>1</v>
      </c>
      <c r="F112" s="233">
        <v>817</v>
      </c>
      <c r="G112" s="249">
        <v>1</v>
      </c>
      <c r="H112" s="213">
        <f t="shared" si="1"/>
        <v>744</v>
      </c>
      <c r="I112" s="45"/>
      <c r="N112" s="90"/>
      <c r="O112" s="90"/>
    </row>
    <row r="113" spans="1:15" ht="12.75" x14ac:dyDescent="0.2">
      <c r="A113" s="201">
        <v>44000</v>
      </c>
      <c r="B113" s="190">
        <v>10.8</v>
      </c>
      <c r="C113" s="190">
        <v>0.1428571428571431</v>
      </c>
      <c r="D113" s="191">
        <v>889</v>
      </c>
      <c r="E113" s="198">
        <v>1</v>
      </c>
      <c r="F113" s="233">
        <v>818</v>
      </c>
      <c r="G113" s="249">
        <v>1</v>
      </c>
      <c r="H113" s="213">
        <f t="shared" si="1"/>
        <v>745</v>
      </c>
      <c r="I113" s="45"/>
      <c r="N113" s="90"/>
      <c r="O113" s="90"/>
    </row>
    <row r="114" spans="1:15" ht="12.75" x14ac:dyDescent="0.2">
      <c r="A114" s="201">
        <v>44001</v>
      </c>
      <c r="B114" s="190">
        <v>2.6</v>
      </c>
      <c r="C114" s="190">
        <v>-0.42857142857142833</v>
      </c>
      <c r="D114" s="191">
        <v>891.6</v>
      </c>
      <c r="E114" s="198">
        <v>3</v>
      </c>
      <c r="F114" s="233">
        <v>821</v>
      </c>
      <c r="G114" s="249">
        <v>2</v>
      </c>
      <c r="H114" s="213">
        <f t="shared" si="1"/>
        <v>747</v>
      </c>
      <c r="I114" s="45"/>
      <c r="N114" s="90"/>
      <c r="O114" s="90"/>
    </row>
    <row r="115" spans="1:15" ht="12.75" x14ac:dyDescent="0.2">
      <c r="A115" s="201">
        <v>44002</v>
      </c>
      <c r="B115" s="190">
        <v>-4</v>
      </c>
      <c r="C115" s="190">
        <v>0.17142857142857157</v>
      </c>
      <c r="D115" s="191">
        <v>887.6</v>
      </c>
      <c r="E115" s="198">
        <v>1</v>
      </c>
      <c r="F115" s="233">
        <v>822</v>
      </c>
      <c r="G115" s="249">
        <v>0</v>
      </c>
      <c r="H115" s="213">
        <f t="shared" si="1"/>
        <v>747</v>
      </c>
      <c r="I115" s="45"/>
      <c r="N115" s="90"/>
      <c r="O115" s="90"/>
    </row>
    <row r="116" spans="1:15" ht="12.75" x14ac:dyDescent="0.2">
      <c r="A116" s="201">
        <v>44003</v>
      </c>
      <c r="B116" s="190">
        <v>-10</v>
      </c>
      <c r="C116" s="190">
        <v>3.6285714285714286</v>
      </c>
      <c r="D116" s="191">
        <v>877.6</v>
      </c>
      <c r="E116" s="198">
        <v>1</v>
      </c>
      <c r="F116" s="233">
        <v>823</v>
      </c>
      <c r="G116" s="249">
        <v>1</v>
      </c>
      <c r="H116" s="213">
        <f t="shared" si="1"/>
        <v>748</v>
      </c>
      <c r="I116" s="45"/>
      <c r="N116" s="90"/>
      <c r="O116" s="90"/>
    </row>
    <row r="117" spans="1:15" ht="12.75" x14ac:dyDescent="0.2">
      <c r="A117" s="201">
        <v>44004</v>
      </c>
      <c r="B117" s="190">
        <v>11.4</v>
      </c>
      <c r="C117" s="190">
        <v>1.8857142857142857</v>
      </c>
      <c r="D117" s="191">
        <v>889</v>
      </c>
      <c r="E117" s="198">
        <v>1</v>
      </c>
      <c r="F117" s="233">
        <v>824</v>
      </c>
      <c r="G117" s="249">
        <v>1</v>
      </c>
      <c r="H117" s="213">
        <f t="shared" si="1"/>
        <v>749</v>
      </c>
      <c r="I117" s="45"/>
      <c r="N117" s="90"/>
      <c r="O117" s="90"/>
    </row>
    <row r="118" spans="1:15" ht="12.75" x14ac:dyDescent="0.2">
      <c r="A118" s="201">
        <v>44005</v>
      </c>
      <c r="B118" s="190">
        <v>4.5999999999999996</v>
      </c>
      <c r="C118" s="190">
        <v>0.42857142857142855</v>
      </c>
      <c r="D118" s="191">
        <v>893.6</v>
      </c>
      <c r="E118" s="198">
        <v>1</v>
      </c>
      <c r="F118" s="233">
        <v>825</v>
      </c>
      <c r="G118" s="249">
        <v>1</v>
      </c>
      <c r="H118" s="213">
        <f t="shared" si="1"/>
        <v>750</v>
      </c>
      <c r="I118" s="45"/>
      <c r="N118" s="90"/>
      <c r="O118" s="90"/>
    </row>
    <row r="119" spans="1:15" ht="12.75" x14ac:dyDescent="0.2">
      <c r="A119" s="201">
        <v>44006</v>
      </c>
      <c r="B119" s="190">
        <v>10</v>
      </c>
      <c r="C119" s="190">
        <v>0.54285714285714282</v>
      </c>
      <c r="D119" s="191">
        <v>903.6</v>
      </c>
      <c r="E119" s="198">
        <v>3</v>
      </c>
      <c r="F119" s="233">
        <v>828</v>
      </c>
      <c r="G119" s="249">
        <v>3</v>
      </c>
      <c r="H119" s="213">
        <f t="shared" si="1"/>
        <v>753</v>
      </c>
      <c r="I119" s="45"/>
      <c r="N119" s="90"/>
      <c r="O119" s="90"/>
    </row>
    <row r="120" spans="1:15" ht="12.75" x14ac:dyDescent="0.2">
      <c r="A120" s="201">
        <v>44007</v>
      </c>
      <c r="B120" s="190">
        <v>-1.4</v>
      </c>
      <c r="C120" s="190">
        <v>0.8857142857142859</v>
      </c>
      <c r="D120" s="191">
        <v>902.2</v>
      </c>
      <c r="E120" s="198">
        <v>1</v>
      </c>
      <c r="F120" s="233">
        <v>829</v>
      </c>
      <c r="G120" s="249">
        <v>1</v>
      </c>
      <c r="H120" s="213">
        <f t="shared" si="1"/>
        <v>754</v>
      </c>
      <c r="I120" s="45"/>
      <c r="N120" s="90"/>
      <c r="O120" s="90"/>
    </row>
    <row r="121" spans="1:15" ht="12.75" x14ac:dyDescent="0.2">
      <c r="A121" s="201">
        <v>44008</v>
      </c>
      <c r="B121" s="190">
        <v>-7.6</v>
      </c>
      <c r="C121" s="190">
        <v>-1.7428571428571427</v>
      </c>
      <c r="D121" s="191">
        <v>894.6</v>
      </c>
      <c r="E121" s="198">
        <v>2</v>
      </c>
      <c r="F121" s="233">
        <v>831</v>
      </c>
      <c r="G121" s="249">
        <v>1</v>
      </c>
      <c r="H121" s="213">
        <f t="shared" si="1"/>
        <v>755</v>
      </c>
      <c r="I121" s="45"/>
      <c r="N121" s="90"/>
      <c r="O121" s="90"/>
    </row>
    <row r="122" spans="1:15" ht="12.75" x14ac:dyDescent="0.2">
      <c r="A122" s="201">
        <v>44009</v>
      </c>
      <c r="B122" s="190">
        <v>-3.2</v>
      </c>
      <c r="C122" s="190">
        <v>-1.0571428571428572</v>
      </c>
      <c r="D122" s="191">
        <v>891.4</v>
      </c>
      <c r="E122" s="198">
        <v>1</v>
      </c>
      <c r="F122" s="233">
        <v>832</v>
      </c>
      <c r="G122" s="249">
        <v>1</v>
      </c>
      <c r="H122" s="213">
        <f t="shared" si="1"/>
        <v>756</v>
      </c>
      <c r="I122" s="45"/>
      <c r="N122" s="90"/>
      <c r="O122" s="90"/>
    </row>
    <row r="123" spans="1:15" ht="12.75" x14ac:dyDescent="0.2">
      <c r="A123" s="201">
        <v>44010</v>
      </c>
      <c r="B123" s="190">
        <v>-7.6</v>
      </c>
      <c r="C123" s="190">
        <v>-3.6857142857142855</v>
      </c>
      <c r="D123" s="191">
        <v>883.8</v>
      </c>
      <c r="E123" s="198">
        <v>3</v>
      </c>
      <c r="F123" s="233">
        <v>835</v>
      </c>
      <c r="G123" s="249">
        <v>2</v>
      </c>
      <c r="H123" s="213">
        <f t="shared" si="1"/>
        <v>758</v>
      </c>
      <c r="I123" s="45"/>
      <c r="N123" s="90"/>
      <c r="O123" s="90"/>
    </row>
    <row r="124" spans="1:15" ht="12.75" x14ac:dyDescent="0.2">
      <c r="A124" s="201">
        <v>44011</v>
      </c>
      <c r="B124" s="190">
        <v>-7</v>
      </c>
      <c r="C124" s="190">
        <v>-4.5714285714285712</v>
      </c>
      <c r="D124" s="191">
        <v>876.8</v>
      </c>
      <c r="E124" s="198">
        <v>1</v>
      </c>
      <c r="F124" s="233">
        <v>836</v>
      </c>
      <c r="G124" s="249">
        <v>1</v>
      </c>
      <c r="H124" s="213">
        <f t="shared" si="1"/>
        <v>759</v>
      </c>
      <c r="I124" s="45"/>
      <c r="N124" s="90"/>
      <c r="O124" s="90"/>
    </row>
    <row r="125" spans="1:15" ht="12.75" x14ac:dyDescent="0.2">
      <c r="A125" s="43">
        <v>44012</v>
      </c>
      <c r="B125" s="194">
        <v>9.4</v>
      </c>
      <c r="C125" s="194">
        <v>-3.6857142857142855</v>
      </c>
      <c r="D125" s="195">
        <v>886.2</v>
      </c>
      <c r="E125" s="200">
        <v>2</v>
      </c>
      <c r="F125" s="234">
        <v>838</v>
      </c>
      <c r="G125" s="251">
        <v>2</v>
      </c>
      <c r="H125" s="215">
        <f t="shared" si="1"/>
        <v>761</v>
      </c>
      <c r="I125" s="45"/>
      <c r="N125" s="90"/>
      <c r="O125" s="90"/>
    </row>
    <row r="126" spans="1:15" ht="12.75" x14ac:dyDescent="0.2">
      <c r="A126" s="201">
        <v>44013</v>
      </c>
      <c r="B126" s="190">
        <v>-8.4</v>
      </c>
      <c r="C126" s="190">
        <v>-2.8857142857142857</v>
      </c>
      <c r="D126" s="191">
        <v>877.8</v>
      </c>
      <c r="E126" s="198">
        <v>2</v>
      </c>
      <c r="F126" s="233">
        <v>840</v>
      </c>
      <c r="G126" s="249">
        <v>2</v>
      </c>
      <c r="H126" s="213">
        <f t="shared" si="1"/>
        <v>763</v>
      </c>
      <c r="I126" s="45"/>
      <c r="N126" s="90"/>
      <c r="O126" s="90"/>
    </row>
    <row r="127" spans="1:15" ht="12.75" x14ac:dyDescent="0.2">
      <c r="A127" s="201">
        <v>44014</v>
      </c>
      <c r="B127" s="190">
        <v>-7.6</v>
      </c>
      <c r="C127" s="190">
        <v>-1.7428571428571427</v>
      </c>
      <c r="D127" s="191">
        <v>870.2</v>
      </c>
      <c r="E127" s="198">
        <v>0</v>
      </c>
      <c r="F127" s="233">
        <v>840</v>
      </c>
      <c r="G127" s="249">
        <v>0</v>
      </c>
      <c r="H127" s="213">
        <f t="shared" si="1"/>
        <v>763</v>
      </c>
      <c r="I127" s="45"/>
      <c r="N127" s="90"/>
      <c r="O127" s="90"/>
    </row>
    <row r="128" spans="1:15" ht="12.75" x14ac:dyDescent="0.2">
      <c r="A128" s="201">
        <v>44015</v>
      </c>
      <c r="B128" s="190">
        <v>-1.4</v>
      </c>
      <c r="C128" s="190">
        <v>-3.1142857142857143</v>
      </c>
      <c r="D128" s="191">
        <v>868.8</v>
      </c>
      <c r="E128" s="198">
        <v>2</v>
      </c>
      <c r="F128" s="233">
        <v>842</v>
      </c>
      <c r="G128" s="249">
        <v>2</v>
      </c>
      <c r="H128" s="213">
        <f t="shared" si="1"/>
        <v>765</v>
      </c>
      <c r="I128" s="45"/>
      <c r="N128" s="90"/>
      <c r="O128" s="90"/>
    </row>
    <row r="129" spans="1:15" ht="12.75" x14ac:dyDescent="0.2">
      <c r="A129" s="201">
        <v>44016</v>
      </c>
      <c r="B129" s="190">
        <v>2.4</v>
      </c>
      <c r="C129" s="190">
        <v>-3.8285714285714283</v>
      </c>
      <c r="D129" s="191">
        <v>871.2</v>
      </c>
      <c r="E129" s="198">
        <v>0</v>
      </c>
      <c r="F129" s="233">
        <v>842</v>
      </c>
      <c r="G129" s="249">
        <v>0</v>
      </c>
      <c r="H129" s="213">
        <f t="shared" si="1"/>
        <v>765</v>
      </c>
      <c r="I129" s="45"/>
      <c r="N129" s="90"/>
      <c r="O129" s="90"/>
    </row>
    <row r="130" spans="1:15" ht="12.75" x14ac:dyDescent="0.2">
      <c r="A130" s="201">
        <v>44017</v>
      </c>
      <c r="B130" s="190">
        <v>0.4</v>
      </c>
      <c r="C130" s="190">
        <v>-2.9428571428571426</v>
      </c>
      <c r="D130" s="191">
        <v>871.6</v>
      </c>
      <c r="E130" s="198">
        <v>2</v>
      </c>
      <c r="F130" s="233">
        <v>844</v>
      </c>
      <c r="G130" s="249">
        <v>2</v>
      </c>
      <c r="H130" s="213">
        <f t="shared" si="1"/>
        <v>767</v>
      </c>
      <c r="I130" s="45"/>
      <c r="N130" s="90"/>
      <c r="O130" s="90"/>
    </row>
    <row r="131" spans="1:15" ht="12.75" x14ac:dyDescent="0.2">
      <c r="A131" s="201">
        <v>44018</v>
      </c>
      <c r="B131" s="190">
        <v>-16.600000000000001</v>
      </c>
      <c r="C131" s="190">
        <v>-1.4857142857142858</v>
      </c>
      <c r="D131" s="191">
        <v>855</v>
      </c>
      <c r="E131" s="198">
        <v>0</v>
      </c>
      <c r="F131" s="233">
        <v>844</v>
      </c>
      <c r="G131" s="249">
        <v>0</v>
      </c>
      <c r="H131" s="213">
        <f t="shared" si="1"/>
        <v>767</v>
      </c>
      <c r="I131" s="45"/>
      <c r="N131" s="90"/>
      <c r="O131" s="90"/>
    </row>
    <row r="132" spans="1:15" ht="12.75" x14ac:dyDescent="0.2">
      <c r="A132" s="201">
        <v>44019</v>
      </c>
      <c r="B132" s="190">
        <v>4.4000000000000004</v>
      </c>
      <c r="C132" s="190">
        <v>-0.57142857142857173</v>
      </c>
      <c r="D132" s="191">
        <v>859.4</v>
      </c>
      <c r="E132" s="198">
        <v>0</v>
      </c>
      <c r="F132" s="233">
        <v>844</v>
      </c>
      <c r="G132" s="249">
        <v>0</v>
      </c>
      <c r="H132" s="213">
        <f t="shared" si="1"/>
        <v>767</v>
      </c>
      <c r="I132" s="45"/>
      <c r="N132" s="90"/>
      <c r="O132" s="90"/>
    </row>
    <row r="133" spans="1:15" ht="12.75" x14ac:dyDescent="0.2">
      <c r="A133" s="201">
        <v>44020</v>
      </c>
      <c r="B133" s="190">
        <v>-2.2000000000000002</v>
      </c>
      <c r="C133" s="190">
        <v>-1.0571428571428576</v>
      </c>
      <c r="D133" s="191">
        <v>857.2</v>
      </c>
      <c r="E133" s="198">
        <v>0</v>
      </c>
      <c r="F133" s="233">
        <v>844</v>
      </c>
      <c r="G133" s="249">
        <v>0</v>
      </c>
      <c r="H133" s="213">
        <f t="shared" si="1"/>
        <v>767</v>
      </c>
      <c r="I133" s="45"/>
      <c r="N133" s="90"/>
      <c r="O133" s="90"/>
    </row>
    <row r="134" spans="1:15" ht="12.75" x14ac:dyDescent="0.2">
      <c r="A134" s="201">
        <v>44021</v>
      </c>
      <c r="B134" s="190">
        <v>2.6</v>
      </c>
      <c r="C134" s="190">
        <v>-1.4000000000000004</v>
      </c>
      <c r="D134" s="191">
        <v>859.8</v>
      </c>
      <c r="E134" s="198">
        <v>1</v>
      </c>
      <c r="F134" s="233">
        <v>845</v>
      </c>
      <c r="G134" s="249">
        <v>1</v>
      </c>
      <c r="H134" s="213">
        <f t="shared" ref="H134:H197" si="2">H133+G134</f>
        <v>768</v>
      </c>
      <c r="I134" s="45"/>
      <c r="N134" s="90"/>
      <c r="O134" s="90"/>
    </row>
    <row r="135" spans="1:15" ht="12.75" x14ac:dyDescent="0.2">
      <c r="A135" s="201">
        <v>44022</v>
      </c>
      <c r="B135" s="190">
        <v>5</v>
      </c>
      <c r="C135" s="190">
        <v>1.5714285714285714</v>
      </c>
      <c r="D135" s="191">
        <v>864.8</v>
      </c>
      <c r="E135" s="198">
        <v>1</v>
      </c>
      <c r="F135" s="233">
        <v>846</v>
      </c>
      <c r="G135" s="249">
        <v>0</v>
      </c>
      <c r="H135" s="213">
        <f t="shared" si="2"/>
        <v>768</v>
      </c>
      <c r="I135" s="45"/>
      <c r="N135" s="90"/>
      <c r="O135" s="90"/>
    </row>
    <row r="136" spans="1:15" ht="12.75" x14ac:dyDescent="0.2">
      <c r="A136" s="201">
        <v>44023</v>
      </c>
      <c r="B136" s="190">
        <v>-1</v>
      </c>
      <c r="C136" s="190">
        <v>0.42857142857142866</v>
      </c>
      <c r="D136" s="191">
        <v>863.8</v>
      </c>
      <c r="E136" s="198">
        <v>1</v>
      </c>
      <c r="F136" s="233">
        <v>847</v>
      </c>
      <c r="G136" s="249">
        <v>0</v>
      </c>
      <c r="H136" s="213">
        <f t="shared" si="2"/>
        <v>768</v>
      </c>
      <c r="I136" s="45"/>
      <c r="N136" s="90"/>
      <c r="O136" s="90"/>
    </row>
    <row r="137" spans="1:15" ht="12.75" x14ac:dyDescent="0.2">
      <c r="A137" s="201">
        <v>44024</v>
      </c>
      <c r="B137" s="190">
        <v>-2</v>
      </c>
      <c r="C137" s="190">
        <v>-2.857142857142847E-2</v>
      </c>
      <c r="D137" s="191">
        <v>861.8</v>
      </c>
      <c r="E137" s="198">
        <v>1</v>
      </c>
      <c r="F137" s="233">
        <v>848</v>
      </c>
      <c r="G137" s="249">
        <v>0</v>
      </c>
      <c r="H137" s="213">
        <f t="shared" si="2"/>
        <v>768</v>
      </c>
      <c r="I137" s="45"/>
      <c r="N137" s="90"/>
      <c r="O137" s="90"/>
    </row>
    <row r="138" spans="1:15" ht="12.75" x14ac:dyDescent="0.2">
      <c r="A138" s="201">
        <v>44025</v>
      </c>
      <c r="B138" s="190">
        <v>4.2</v>
      </c>
      <c r="C138" s="190">
        <v>-1.3714285714285714</v>
      </c>
      <c r="D138" s="191">
        <v>866</v>
      </c>
      <c r="E138" s="198">
        <v>0</v>
      </c>
      <c r="F138" s="233">
        <v>848</v>
      </c>
      <c r="G138" s="249">
        <v>0</v>
      </c>
      <c r="H138" s="213">
        <f t="shared" si="2"/>
        <v>768</v>
      </c>
      <c r="I138" s="45"/>
      <c r="N138" s="90"/>
      <c r="O138" s="90"/>
    </row>
    <row r="139" spans="1:15" ht="12.75" x14ac:dyDescent="0.2">
      <c r="A139" s="201">
        <v>44026</v>
      </c>
      <c r="B139" s="190">
        <v>-3.6</v>
      </c>
      <c r="C139" s="190">
        <v>-0.57142857142857173</v>
      </c>
      <c r="D139" s="191">
        <v>862.4</v>
      </c>
      <c r="E139" s="198">
        <v>0</v>
      </c>
      <c r="F139" s="233">
        <v>848</v>
      </c>
      <c r="G139" s="249">
        <v>0</v>
      </c>
      <c r="H139" s="213">
        <f t="shared" si="2"/>
        <v>768</v>
      </c>
      <c r="I139" s="45"/>
      <c r="N139" s="90"/>
      <c r="O139" s="90"/>
    </row>
    <row r="140" spans="1:15" ht="12.75" x14ac:dyDescent="0.2">
      <c r="A140" s="201">
        <v>44027</v>
      </c>
      <c r="B140" s="190">
        <v>-5.4</v>
      </c>
      <c r="C140" s="190">
        <v>-8.5714285714285979E-2</v>
      </c>
      <c r="D140" s="191">
        <v>857</v>
      </c>
      <c r="E140" s="198">
        <v>0</v>
      </c>
      <c r="F140" s="233">
        <v>848</v>
      </c>
      <c r="G140" s="249">
        <v>0</v>
      </c>
      <c r="H140" s="213">
        <f t="shared" si="2"/>
        <v>768</v>
      </c>
      <c r="I140" s="45"/>
      <c r="N140" s="90"/>
      <c r="O140" s="90"/>
    </row>
    <row r="141" spans="1:15" ht="12.75" x14ac:dyDescent="0.2">
      <c r="A141" s="201">
        <v>44028</v>
      </c>
      <c r="B141" s="190">
        <v>-6.8</v>
      </c>
      <c r="C141" s="190">
        <v>-5.7142857142857419E-2</v>
      </c>
      <c r="D141" s="191">
        <v>850.2</v>
      </c>
      <c r="E141" s="198">
        <v>1</v>
      </c>
      <c r="F141" s="233">
        <v>849</v>
      </c>
      <c r="G141" s="249">
        <v>0</v>
      </c>
      <c r="H141" s="213">
        <f t="shared" si="2"/>
        <v>768</v>
      </c>
      <c r="I141" s="45"/>
      <c r="N141" s="90"/>
      <c r="O141" s="90"/>
    </row>
    <row r="142" spans="1:15" ht="12.75" x14ac:dyDescent="0.2">
      <c r="A142" s="201">
        <v>44029</v>
      </c>
      <c r="B142" s="190">
        <v>10.6</v>
      </c>
      <c r="C142" s="190">
        <v>0.77142857142857124</v>
      </c>
      <c r="D142" s="191">
        <v>860.8</v>
      </c>
      <c r="E142" s="198">
        <v>2</v>
      </c>
      <c r="F142" s="233">
        <v>851</v>
      </c>
      <c r="G142" s="249">
        <v>1</v>
      </c>
      <c r="H142" s="213">
        <f t="shared" si="2"/>
        <v>769</v>
      </c>
      <c r="I142" s="45"/>
      <c r="N142" s="90"/>
      <c r="O142" s="90"/>
    </row>
    <row r="143" spans="1:15" ht="12.75" x14ac:dyDescent="0.2">
      <c r="A143" s="201">
        <v>44030</v>
      </c>
      <c r="B143" s="190">
        <v>2.4</v>
      </c>
      <c r="C143" s="190">
        <v>2.9428571428571431</v>
      </c>
      <c r="D143" s="191">
        <v>863.2</v>
      </c>
      <c r="E143" s="198">
        <v>1</v>
      </c>
      <c r="F143" s="233">
        <v>852</v>
      </c>
      <c r="G143" s="249">
        <v>1</v>
      </c>
      <c r="H143" s="213">
        <f t="shared" si="2"/>
        <v>770</v>
      </c>
      <c r="I143" s="45"/>
      <c r="N143" s="90"/>
      <c r="O143" s="90"/>
    </row>
    <row r="144" spans="1:15" ht="12.75" x14ac:dyDescent="0.2">
      <c r="A144" s="201">
        <v>44031</v>
      </c>
      <c r="B144" s="190">
        <v>-1.8</v>
      </c>
      <c r="C144" s="190">
        <v>4.2285714285714286</v>
      </c>
      <c r="D144" s="191">
        <v>861.4</v>
      </c>
      <c r="E144" s="198">
        <v>0</v>
      </c>
      <c r="F144" s="233">
        <v>852</v>
      </c>
      <c r="G144" s="249">
        <v>0</v>
      </c>
      <c r="H144" s="213">
        <f t="shared" si="2"/>
        <v>770</v>
      </c>
      <c r="I144" s="45"/>
      <c r="N144" s="90"/>
      <c r="O144" s="90"/>
    </row>
    <row r="145" spans="1:15" ht="12.75" x14ac:dyDescent="0.2">
      <c r="A145" s="201">
        <v>44032</v>
      </c>
      <c r="B145" s="190">
        <v>10</v>
      </c>
      <c r="C145" s="190">
        <v>6</v>
      </c>
      <c r="D145" s="191">
        <v>871.4</v>
      </c>
      <c r="E145" s="198">
        <v>1</v>
      </c>
      <c r="F145" s="233">
        <v>853</v>
      </c>
      <c r="G145" s="249">
        <v>1</v>
      </c>
      <c r="H145" s="213">
        <f t="shared" si="2"/>
        <v>771</v>
      </c>
      <c r="I145" s="45"/>
      <c r="N145" s="90"/>
      <c r="O145" s="90"/>
    </row>
    <row r="146" spans="1:15" ht="12.75" x14ac:dyDescent="0.2">
      <c r="A146" s="201">
        <v>44033</v>
      </c>
      <c r="B146" s="190">
        <v>11.6</v>
      </c>
      <c r="C146" s="190">
        <v>7.2571428571428571</v>
      </c>
      <c r="D146" s="191">
        <v>883</v>
      </c>
      <c r="E146" s="198">
        <v>0</v>
      </c>
      <c r="F146" s="233">
        <v>853</v>
      </c>
      <c r="G146" s="249">
        <v>0</v>
      </c>
      <c r="H146" s="213">
        <f t="shared" si="2"/>
        <v>771</v>
      </c>
      <c r="I146" s="45"/>
      <c r="N146" s="90"/>
      <c r="O146" s="90"/>
    </row>
    <row r="147" spans="1:15" ht="12.75" x14ac:dyDescent="0.2">
      <c r="A147" s="201">
        <v>44034</v>
      </c>
      <c r="B147" s="190">
        <v>3.6</v>
      </c>
      <c r="C147" s="190">
        <v>6.9714285714285706</v>
      </c>
      <c r="D147" s="191">
        <v>886.6</v>
      </c>
      <c r="E147" s="198">
        <v>0</v>
      </c>
      <c r="F147" s="233">
        <v>853</v>
      </c>
      <c r="G147" s="249">
        <v>0</v>
      </c>
      <c r="H147" s="213">
        <f t="shared" si="2"/>
        <v>771</v>
      </c>
      <c r="I147" s="45"/>
      <c r="N147" s="90"/>
      <c r="O147" s="90"/>
    </row>
    <row r="148" spans="1:15" ht="12.75" x14ac:dyDescent="0.2">
      <c r="A148" s="201">
        <v>44035</v>
      </c>
      <c r="B148" s="190">
        <v>5.6</v>
      </c>
      <c r="C148" s="190">
        <v>7.8857142857142861</v>
      </c>
      <c r="D148" s="191">
        <v>892.2</v>
      </c>
      <c r="E148" s="198">
        <v>2</v>
      </c>
      <c r="F148" s="233">
        <v>855</v>
      </c>
      <c r="G148" s="249">
        <v>2</v>
      </c>
      <c r="H148" s="213">
        <f t="shared" si="2"/>
        <v>773</v>
      </c>
      <c r="I148" s="45"/>
      <c r="N148" s="90"/>
      <c r="O148" s="90"/>
    </row>
    <row r="149" spans="1:15" ht="12.75" x14ac:dyDescent="0.2">
      <c r="A149" s="201">
        <v>44036</v>
      </c>
      <c r="B149" s="190">
        <v>19.399999999999999</v>
      </c>
      <c r="C149" s="190">
        <v>6.9428571428571422</v>
      </c>
      <c r="D149" s="191">
        <v>911.6</v>
      </c>
      <c r="E149" s="198">
        <v>0</v>
      </c>
      <c r="F149" s="233">
        <v>855</v>
      </c>
      <c r="G149" s="249">
        <v>0</v>
      </c>
      <c r="H149" s="213">
        <f t="shared" si="2"/>
        <v>773</v>
      </c>
      <c r="I149" s="45"/>
      <c r="N149" s="90"/>
      <c r="O149" s="90"/>
    </row>
    <row r="150" spans="1:15" ht="12.75" x14ac:dyDescent="0.2">
      <c r="A150" s="201">
        <v>44037</v>
      </c>
      <c r="B150" s="190">
        <v>0.4</v>
      </c>
      <c r="C150" s="190">
        <v>4.9714285714285698</v>
      </c>
      <c r="D150" s="191">
        <v>912</v>
      </c>
      <c r="E150" s="198">
        <v>0</v>
      </c>
      <c r="F150" s="233">
        <v>855</v>
      </c>
      <c r="G150" s="249">
        <v>0</v>
      </c>
      <c r="H150" s="213">
        <f t="shared" si="2"/>
        <v>773</v>
      </c>
      <c r="I150" s="45"/>
      <c r="N150" s="90"/>
      <c r="O150" s="90"/>
    </row>
    <row r="151" spans="1:15" ht="12.75" x14ac:dyDescent="0.2">
      <c r="A151" s="201">
        <v>44038</v>
      </c>
      <c r="B151" s="190">
        <v>4.5999999999999996</v>
      </c>
      <c r="C151" s="190">
        <v>3.8571428571428572</v>
      </c>
      <c r="D151" s="191">
        <v>916.6</v>
      </c>
      <c r="E151" s="198">
        <v>1</v>
      </c>
      <c r="F151" s="233">
        <v>856</v>
      </c>
      <c r="G151" s="249">
        <v>1</v>
      </c>
      <c r="H151" s="213">
        <f t="shared" si="2"/>
        <v>774</v>
      </c>
      <c r="I151" s="45"/>
      <c r="N151" s="90"/>
      <c r="O151" s="90"/>
    </row>
    <row r="152" spans="1:15" ht="12.75" x14ac:dyDescent="0.2">
      <c r="A152" s="201">
        <v>44039</v>
      </c>
      <c r="B152" s="190">
        <v>3.4</v>
      </c>
      <c r="C152" s="190">
        <v>3.5714285714285716</v>
      </c>
      <c r="D152" s="191">
        <v>920</v>
      </c>
      <c r="E152" s="198">
        <v>0</v>
      </c>
      <c r="F152" s="233">
        <v>856</v>
      </c>
      <c r="G152" s="249">
        <v>0</v>
      </c>
      <c r="H152" s="213">
        <f t="shared" si="2"/>
        <v>774</v>
      </c>
      <c r="I152" s="45"/>
      <c r="N152" s="90"/>
      <c r="O152" s="90"/>
    </row>
    <row r="153" spans="1:15" ht="12.75" x14ac:dyDescent="0.2">
      <c r="A153" s="201">
        <v>44040</v>
      </c>
      <c r="B153" s="190">
        <v>-2.2000000000000002</v>
      </c>
      <c r="C153" s="190">
        <v>0.5714285714285714</v>
      </c>
      <c r="D153" s="191">
        <v>917.8</v>
      </c>
      <c r="E153" s="198">
        <v>0</v>
      </c>
      <c r="F153" s="233">
        <v>856</v>
      </c>
      <c r="G153" s="249">
        <v>0</v>
      </c>
      <c r="H153" s="213">
        <f t="shared" si="2"/>
        <v>774</v>
      </c>
      <c r="I153" s="45"/>
      <c r="N153" s="90"/>
      <c r="O153" s="90"/>
    </row>
    <row r="154" spans="1:15" ht="12.75" x14ac:dyDescent="0.2">
      <c r="A154" s="201">
        <v>44041</v>
      </c>
      <c r="B154" s="190">
        <v>-4.2</v>
      </c>
      <c r="C154" s="190">
        <v>1.1999999999999997</v>
      </c>
      <c r="D154" s="191">
        <v>913.6</v>
      </c>
      <c r="E154" s="198">
        <v>0</v>
      </c>
      <c r="F154" s="233">
        <v>856</v>
      </c>
      <c r="G154" s="249">
        <v>0</v>
      </c>
      <c r="H154" s="213">
        <f t="shared" si="2"/>
        <v>774</v>
      </c>
      <c r="I154" s="45"/>
      <c r="N154" s="90"/>
      <c r="O154" s="90"/>
    </row>
    <row r="155" spans="1:15" ht="12.75" x14ac:dyDescent="0.2">
      <c r="A155" s="201">
        <v>44042</v>
      </c>
      <c r="B155" s="190">
        <v>3.6</v>
      </c>
      <c r="C155" s="190">
        <v>0.45714285714285702</v>
      </c>
      <c r="D155" s="191">
        <v>917.2</v>
      </c>
      <c r="E155" s="198">
        <v>0</v>
      </c>
      <c r="F155" s="233">
        <v>856</v>
      </c>
      <c r="G155" s="249">
        <v>0</v>
      </c>
      <c r="H155" s="213">
        <f t="shared" si="2"/>
        <v>774</v>
      </c>
      <c r="I155" s="45"/>
      <c r="N155" s="90"/>
      <c r="O155" s="90"/>
    </row>
    <row r="156" spans="1:15" ht="12.75" x14ac:dyDescent="0.2">
      <c r="A156" s="201">
        <v>44043</v>
      </c>
      <c r="B156" s="190">
        <v>-1.6</v>
      </c>
      <c r="C156" s="190">
        <v>0.77142857142857135</v>
      </c>
      <c r="D156" s="191">
        <v>915.6</v>
      </c>
      <c r="E156" s="198">
        <v>0</v>
      </c>
      <c r="F156" s="233">
        <v>856</v>
      </c>
      <c r="G156" s="249">
        <v>0</v>
      </c>
      <c r="H156" s="213">
        <f t="shared" si="2"/>
        <v>774</v>
      </c>
      <c r="I156" s="45"/>
      <c r="N156" s="90"/>
      <c r="O156" s="90"/>
    </row>
    <row r="157" spans="1:15" ht="12.75" x14ac:dyDescent="0.2">
      <c r="A157" s="202">
        <v>44044</v>
      </c>
      <c r="B157" s="196">
        <v>4.8</v>
      </c>
      <c r="C157" s="196">
        <v>0.79999999999999993</v>
      </c>
      <c r="D157" s="197">
        <v>920.4</v>
      </c>
      <c r="E157" s="199">
        <v>0</v>
      </c>
      <c r="F157" s="232">
        <v>856</v>
      </c>
      <c r="G157" s="250">
        <v>0</v>
      </c>
      <c r="H157" s="214">
        <f t="shared" si="2"/>
        <v>774</v>
      </c>
      <c r="I157" s="45"/>
      <c r="N157" s="90"/>
      <c r="O157" s="90"/>
    </row>
    <row r="158" spans="1:15" ht="12.75" x14ac:dyDescent="0.2">
      <c r="A158" s="201">
        <v>44045</v>
      </c>
      <c r="B158" s="190">
        <v>-0.6</v>
      </c>
      <c r="C158" s="190">
        <v>1.8857142857142859</v>
      </c>
      <c r="D158" s="191">
        <v>919.8</v>
      </c>
      <c r="E158" s="198">
        <v>0</v>
      </c>
      <c r="F158" s="233">
        <v>856</v>
      </c>
      <c r="G158" s="249">
        <v>0</v>
      </c>
      <c r="H158" s="213">
        <f t="shared" si="2"/>
        <v>774</v>
      </c>
      <c r="I158" s="45"/>
      <c r="N158" s="90"/>
      <c r="O158" s="90"/>
    </row>
    <row r="159" spans="1:15" ht="12.75" x14ac:dyDescent="0.2">
      <c r="A159" s="201">
        <v>44046</v>
      </c>
      <c r="B159" s="190">
        <v>5.6</v>
      </c>
      <c r="C159" s="190">
        <v>2.8857142857142857</v>
      </c>
      <c r="D159" s="191">
        <v>925.4</v>
      </c>
      <c r="E159" s="198">
        <v>0</v>
      </c>
      <c r="F159" s="233">
        <v>856</v>
      </c>
      <c r="G159" s="249">
        <v>0</v>
      </c>
      <c r="H159" s="213">
        <f t="shared" si="2"/>
        <v>774</v>
      </c>
      <c r="I159" s="45"/>
      <c r="N159" s="90"/>
      <c r="O159" s="90"/>
    </row>
    <row r="160" spans="1:15" ht="12.75" x14ac:dyDescent="0.2">
      <c r="A160" s="201">
        <v>44047</v>
      </c>
      <c r="B160" s="190">
        <v>-2</v>
      </c>
      <c r="C160" s="190">
        <v>4.2571428571428571</v>
      </c>
      <c r="D160" s="191">
        <v>923.4</v>
      </c>
      <c r="E160" s="198">
        <v>2</v>
      </c>
      <c r="F160" s="233">
        <v>858</v>
      </c>
      <c r="G160" s="249">
        <v>1</v>
      </c>
      <c r="H160" s="213">
        <f t="shared" si="2"/>
        <v>775</v>
      </c>
      <c r="I160" s="45"/>
      <c r="N160" s="90"/>
      <c r="O160" s="90"/>
    </row>
    <row r="161" spans="1:15" ht="12.75" x14ac:dyDescent="0.2">
      <c r="A161" s="201">
        <v>44048</v>
      </c>
      <c r="B161" s="190">
        <v>3.4</v>
      </c>
      <c r="C161" s="190">
        <v>4.4000000000000004</v>
      </c>
      <c r="D161" s="191">
        <v>926.8</v>
      </c>
      <c r="E161" s="198">
        <v>1</v>
      </c>
      <c r="F161" s="233">
        <v>859</v>
      </c>
      <c r="G161" s="249">
        <v>1</v>
      </c>
      <c r="H161" s="213">
        <f t="shared" si="2"/>
        <v>776</v>
      </c>
      <c r="I161" s="45"/>
      <c r="N161" s="90"/>
      <c r="O161" s="90"/>
    </row>
    <row r="162" spans="1:15" ht="12.75" x14ac:dyDescent="0.2">
      <c r="A162" s="201">
        <v>44049</v>
      </c>
      <c r="B162" s="190">
        <v>10.6</v>
      </c>
      <c r="C162" s="190">
        <v>4.7714285714285722</v>
      </c>
      <c r="D162" s="191">
        <v>937.4</v>
      </c>
      <c r="E162" s="198">
        <v>1</v>
      </c>
      <c r="F162" s="233">
        <v>860</v>
      </c>
      <c r="G162" s="249">
        <v>1</v>
      </c>
      <c r="H162" s="213">
        <f t="shared" si="2"/>
        <v>777</v>
      </c>
      <c r="I162" s="45"/>
      <c r="N162" s="90"/>
      <c r="O162" s="90"/>
    </row>
    <row r="163" spans="1:15" ht="12.75" x14ac:dyDescent="0.2">
      <c r="A163" s="201">
        <v>44050</v>
      </c>
      <c r="B163" s="190">
        <v>8</v>
      </c>
      <c r="C163" s="190">
        <v>2.6571428571428575</v>
      </c>
      <c r="D163" s="191">
        <v>945.4</v>
      </c>
      <c r="E163" s="198">
        <v>0</v>
      </c>
      <c r="F163" s="233">
        <v>860</v>
      </c>
      <c r="G163" s="249">
        <v>0</v>
      </c>
      <c r="H163" s="213">
        <f t="shared" si="2"/>
        <v>777</v>
      </c>
      <c r="I163" s="45"/>
      <c r="N163" s="90"/>
      <c r="O163" s="90"/>
    </row>
    <row r="164" spans="1:15" ht="12.75" x14ac:dyDescent="0.2">
      <c r="A164" s="201">
        <v>44051</v>
      </c>
      <c r="B164" s="190">
        <v>5.8</v>
      </c>
      <c r="C164" s="190">
        <v>2.2285714285714286</v>
      </c>
      <c r="D164" s="191">
        <v>951.2</v>
      </c>
      <c r="E164" s="198">
        <v>2</v>
      </c>
      <c r="F164" s="233">
        <v>862</v>
      </c>
      <c r="G164" s="249">
        <v>1</v>
      </c>
      <c r="H164" s="213">
        <f t="shared" si="2"/>
        <v>778</v>
      </c>
      <c r="I164" s="45"/>
      <c r="N164" s="90"/>
      <c r="O164" s="90"/>
    </row>
    <row r="165" spans="1:15" ht="12.75" x14ac:dyDescent="0.2">
      <c r="A165" s="201">
        <v>44052</v>
      </c>
      <c r="B165" s="190">
        <v>2</v>
      </c>
      <c r="C165" s="190">
        <v>1.4000000000000004</v>
      </c>
      <c r="D165" s="191">
        <v>953.2</v>
      </c>
      <c r="E165" s="198">
        <v>1</v>
      </c>
      <c r="F165" s="233">
        <v>863</v>
      </c>
      <c r="G165" s="249">
        <v>0</v>
      </c>
      <c r="H165" s="213">
        <f t="shared" si="2"/>
        <v>778</v>
      </c>
      <c r="I165" s="45"/>
      <c r="N165" s="90"/>
      <c r="O165" s="90"/>
    </row>
    <row r="166" spans="1:15" ht="12.75" x14ac:dyDescent="0.2">
      <c r="A166" s="201">
        <v>44053</v>
      </c>
      <c r="B166" s="190">
        <v>-9.1999999999999993</v>
      </c>
      <c r="C166" s="190">
        <v>-0.51428571428571401</v>
      </c>
      <c r="D166" s="191">
        <v>944</v>
      </c>
      <c r="E166" s="198">
        <v>0</v>
      </c>
      <c r="F166" s="233">
        <v>863</v>
      </c>
      <c r="G166" s="249">
        <v>0</v>
      </c>
      <c r="H166" s="213">
        <f t="shared" si="2"/>
        <v>778</v>
      </c>
      <c r="I166" s="45"/>
      <c r="N166" s="90"/>
      <c r="O166" s="90"/>
    </row>
    <row r="167" spans="1:15" ht="12.75" x14ac:dyDescent="0.2">
      <c r="A167" s="201">
        <v>44054</v>
      </c>
      <c r="B167" s="190">
        <v>-5</v>
      </c>
      <c r="C167" s="190">
        <v>-1.7714285714285711</v>
      </c>
      <c r="D167" s="191">
        <v>939</v>
      </c>
      <c r="E167" s="198">
        <v>0</v>
      </c>
      <c r="F167" s="233">
        <v>863</v>
      </c>
      <c r="G167" s="249">
        <v>0</v>
      </c>
      <c r="H167" s="213">
        <f t="shared" si="2"/>
        <v>778</v>
      </c>
      <c r="I167" s="45"/>
      <c r="N167" s="90"/>
      <c r="O167" s="90"/>
    </row>
    <row r="168" spans="1:15" ht="12.75" x14ac:dyDescent="0.2">
      <c r="A168" s="201">
        <v>44055</v>
      </c>
      <c r="B168" s="190">
        <v>-2.4</v>
      </c>
      <c r="C168" s="190">
        <v>-1.3428571428571427</v>
      </c>
      <c r="D168" s="191">
        <v>936.6</v>
      </c>
      <c r="E168" s="198">
        <v>2</v>
      </c>
      <c r="F168" s="233">
        <v>865</v>
      </c>
      <c r="G168" s="249">
        <v>2</v>
      </c>
      <c r="H168" s="213">
        <f t="shared" si="2"/>
        <v>780</v>
      </c>
      <c r="I168" s="45"/>
      <c r="N168" s="90"/>
      <c r="O168" s="90"/>
    </row>
    <row r="169" spans="1:15" ht="12.75" x14ac:dyDescent="0.2">
      <c r="A169" s="201">
        <v>44056</v>
      </c>
      <c r="B169" s="190">
        <v>-2.8</v>
      </c>
      <c r="C169" s="190">
        <v>-0.39999999999999986</v>
      </c>
      <c r="D169" s="191">
        <v>933.8</v>
      </c>
      <c r="E169" s="198">
        <v>2</v>
      </c>
      <c r="F169" s="233">
        <v>867</v>
      </c>
      <c r="G169" s="249">
        <v>2</v>
      </c>
      <c r="H169" s="213">
        <f t="shared" si="2"/>
        <v>782</v>
      </c>
      <c r="I169" s="45"/>
      <c r="N169" s="90"/>
      <c r="O169" s="90"/>
    </row>
    <row r="170" spans="1:15" ht="12.75" x14ac:dyDescent="0.2">
      <c r="A170" s="201">
        <v>44057</v>
      </c>
      <c r="B170" s="190">
        <v>-0.8</v>
      </c>
      <c r="C170" s="190">
        <v>1.5428571428571429</v>
      </c>
      <c r="D170" s="191">
        <v>933</v>
      </c>
      <c r="E170" s="198">
        <v>1</v>
      </c>
      <c r="F170" s="233">
        <v>868</v>
      </c>
      <c r="G170" s="249">
        <v>0</v>
      </c>
      <c r="H170" s="213">
        <f t="shared" si="2"/>
        <v>782</v>
      </c>
      <c r="I170" s="45"/>
      <c r="N170" s="90"/>
      <c r="O170" s="90"/>
    </row>
    <row r="171" spans="1:15" ht="12.75" x14ac:dyDescent="0.2">
      <c r="A171" s="201">
        <v>44058</v>
      </c>
      <c r="B171" s="190">
        <v>8.8000000000000007</v>
      </c>
      <c r="C171" s="190">
        <v>3.5142857142857147</v>
      </c>
      <c r="D171" s="191">
        <v>941.8</v>
      </c>
      <c r="E171" s="198">
        <v>1</v>
      </c>
      <c r="F171" s="233">
        <v>869</v>
      </c>
      <c r="G171" s="249">
        <v>1</v>
      </c>
      <c r="H171" s="213">
        <f t="shared" si="2"/>
        <v>783</v>
      </c>
      <c r="I171" s="45"/>
      <c r="N171" s="90"/>
      <c r="O171" s="90"/>
    </row>
    <row r="172" spans="1:15" ht="12.75" x14ac:dyDescent="0.2">
      <c r="A172" s="201">
        <v>44059</v>
      </c>
      <c r="B172" s="190">
        <v>8.6</v>
      </c>
      <c r="C172" s="190">
        <v>5.2857142857142856</v>
      </c>
      <c r="D172" s="191">
        <v>950.4</v>
      </c>
      <c r="E172" s="198">
        <v>1</v>
      </c>
      <c r="F172" s="233">
        <v>870</v>
      </c>
      <c r="G172" s="249">
        <v>1</v>
      </c>
      <c r="H172" s="213">
        <f t="shared" si="2"/>
        <v>784</v>
      </c>
      <c r="I172" s="45"/>
      <c r="N172" s="90"/>
      <c r="O172" s="90"/>
    </row>
    <row r="173" spans="1:15" ht="12.75" x14ac:dyDescent="0.2">
      <c r="A173" s="201">
        <v>44060</v>
      </c>
      <c r="B173" s="190">
        <v>4.4000000000000004</v>
      </c>
      <c r="C173" s="190">
        <v>6.8571428571428568</v>
      </c>
      <c r="D173" s="191">
        <v>954.8</v>
      </c>
      <c r="E173" s="198">
        <v>0</v>
      </c>
      <c r="F173" s="233">
        <v>870</v>
      </c>
      <c r="G173" s="249">
        <v>0</v>
      </c>
      <c r="H173" s="213">
        <f t="shared" si="2"/>
        <v>784</v>
      </c>
      <c r="I173" s="45"/>
      <c r="N173" s="90"/>
      <c r="O173" s="90"/>
    </row>
    <row r="174" spans="1:15" ht="12.75" x14ac:dyDescent="0.2">
      <c r="A174" s="201">
        <v>44061</v>
      </c>
      <c r="B174" s="190">
        <v>8.8000000000000007</v>
      </c>
      <c r="C174" s="190">
        <v>8.2285714285714278</v>
      </c>
      <c r="D174" s="191">
        <v>963.6</v>
      </c>
      <c r="E174" s="198">
        <v>1</v>
      </c>
      <c r="F174" s="233">
        <v>871</v>
      </c>
      <c r="G174" s="249">
        <v>1</v>
      </c>
      <c r="H174" s="213">
        <f t="shared" si="2"/>
        <v>785</v>
      </c>
      <c r="I174" s="45"/>
      <c r="N174" s="90"/>
      <c r="O174" s="90"/>
    </row>
    <row r="175" spans="1:15" ht="12.75" x14ac:dyDescent="0.2">
      <c r="A175" s="201">
        <v>44062</v>
      </c>
      <c r="B175" s="190">
        <v>10</v>
      </c>
      <c r="C175" s="190">
        <v>7.1428571428571432</v>
      </c>
      <c r="D175" s="191">
        <v>973.6</v>
      </c>
      <c r="E175" s="198">
        <v>0</v>
      </c>
      <c r="F175" s="233">
        <v>871</v>
      </c>
      <c r="G175" s="249">
        <v>0</v>
      </c>
      <c r="H175" s="213">
        <f t="shared" si="2"/>
        <v>785</v>
      </c>
      <c r="I175" s="45"/>
      <c r="N175" s="90"/>
      <c r="O175" s="90"/>
    </row>
    <row r="176" spans="1:15" ht="12.75" x14ac:dyDescent="0.2">
      <c r="A176" s="201">
        <v>44063</v>
      </c>
      <c r="B176" s="190">
        <v>8.1999999999999993</v>
      </c>
      <c r="C176" s="190">
        <v>6.2000000000000011</v>
      </c>
      <c r="D176" s="191">
        <v>981.8</v>
      </c>
      <c r="E176" s="198">
        <v>0</v>
      </c>
      <c r="F176" s="233">
        <v>871</v>
      </c>
      <c r="G176" s="249">
        <v>0</v>
      </c>
      <c r="H176" s="213">
        <f t="shared" si="2"/>
        <v>785</v>
      </c>
      <c r="I176" s="45"/>
      <c r="N176" s="90"/>
      <c r="O176" s="90"/>
    </row>
    <row r="177" spans="1:15" ht="12.75" x14ac:dyDescent="0.2">
      <c r="A177" s="201">
        <v>44064</v>
      </c>
      <c r="B177" s="190">
        <v>8.8000000000000007</v>
      </c>
      <c r="C177" s="190">
        <v>6.5714285714285712</v>
      </c>
      <c r="D177" s="191">
        <v>990.6</v>
      </c>
      <c r="E177" s="198">
        <v>0</v>
      </c>
      <c r="F177" s="233">
        <v>871</v>
      </c>
      <c r="G177" s="249">
        <v>0</v>
      </c>
      <c r="H177" s="213">
        <f t="shared" si="2"/>
        <v>785</v>
      </c>
      <c r="I177" s="45"/>
      <c r="N177" s="90"/>
      <c r="O177" s="90"/>
    </row>
    <row r="178" spans="1:15" ht="12.75" x14ac:dyDescent="0.2">
      <c r="A178" s="201">
        <v>44065</v>
      </c>
      <c r="B178" s="190">
        <v>1.2</v>
      </c>
      <c r="C178" s="190">
        <v>5.3714285714285719</v>
      </c>
      <c r="D178" s="191">
        <v>991.8</v>
      </c>
      <c r="E178" s="198">
        <v>0</v>
      </c>
      <c r="F178" s="233">
        <v>871</v>
      </c>
      <c r="G178" s="249">
        <v>0</v>
      </c>
      <c r="H178" s="213">
        <f t="shared" si="2"/>
        <v>785</v>
      </c>
      <c r="I178" s="45"/>
      <c r="N178" s="90"/>
      <c r="O178" s="90"/>
    </row>
    <row r="179" spans="1:15" ht="12.75" x14ac:dyDescent="0.2">
      <c r="A179" s="201">
        <v>44066</v>
      </c>
      <c r="B179" s="190">
        <v>2</v>
      </c>
      <c r="C179" s="190">
        <v>5.1142857142857139</v>
      </c>
      <c r="D179" s="191">
        <v>993.8</v>
      </c>
      <c r="E179" s="198">
        <v>0</v>
      </c>
      <c r="F179" s="233">
        <v>871</v>
      </c>
      <c r="G179" s="249">
        <v>0</v>
      </c>
      <c r="H179" s="213">
        <f t="shared" si="2"/>
        <v>785</v>
      </c>
      <c r="I179" s="45"/>
      <c r="N179" s="90"/>
      <c r="O179" s="90"/>
    </row>
    <row r="180" spans="1:15" ht="12.75" x14ac:dyDescent="0.2">
      <c r="A180" s="201">
        <v>44067</v>
      </c>
      <c r="B180" s="190">
        <v>7</v>
      </c>
      <c r="C180" s="190">
        <v>2.2285714285714282</v>
      </c>
      <c r="D180" s="191">
        <v>1000.8</v>
      </c>
      <c r="E180" s="198">
        <v>1</v>
      </c>
      <c r="F180" s="233">
        <v>872</v>
      </c>
      <c r="G180" s="249">
        <v>0</v>
      </c>
      <c r="H180" s="213">
        <f t="shared" si="2"/>
        <v>785</v>
      </c>
      <c r="I180" s="45"/>
      <c r="N180" s="90"/>
      <c r="O180" s="90"/>
    </row>
    <row r="181" spans="1:15" ht="12.75" x14ac:dyDescent="0.2">
      <c r="A181" s="201">
        <v>44068</v>
      </c>
      <c r="B181" s="190">
        <v>0.4</v>
      </c>
      <c r="C181" s="190">
        <v>2.5142857142857138</v>
      </c>
      <c r="D181" s="191">
        <v>1001.2</v>
      </c>
      <c r="E181" s="198">
        <v>1</v>
      </c>
      <c r="F181" s="233">
        <v>873</v>
      </c>
      <c r="G181" s="249">
        <v>1</v>
      </c>
      <c r="H181" s="213">
        <f t="shared" si="2"/>
        <v>786</v>
      </c>
      <c r="I181" s="45"/>
      <c r="N181" s="90"/>
      <c r="O181" s="90"/>
    </row>
    <row r="182" spans="1:15" ht="12.75" x14ac:dyDescent="0.2">
      <c r="A182" s="201">
        <v>44069</v>
      </c>
      <c r="B182" s="190">
        <v>8.1999999999999993</v>
      </c>
      <c r="C182" s="190">
        <v>2.1714285714285717</v>
      </c>
      <c r="D182" s="191">
        <v>1009.4</v>
      </c>
      <c r="E182" s="198">
        <v>0</v>
      </c>
      <c r="F182" s="233">
        <v>873</v>
      </c>
      <c r="G182" s="249">
        <v>0</v>
      </c>
      <c r="H182" s="213">
        <f t="shared" si="2"/>
        <v>786</v>
      </c>
      <c r="I182" s="45"/>
      <c r="N182" s="90"/>
      <c r="O182" s="90"/>
    </row>
    <row r="183" spans="1:15" ht="12.75" x14ac:dyDescent="0.2">
      <c r="A183" s="201">
        <v>44070</v>
      </c>
      <c r="B183" s="190">
        <v>-12</v>
      </c>
      <c r="C183" s="190">
        <v>1.6</v>
      </c>
      <c r="D183" s="191">
        <v>997.4</v>
      </c>
      <c r="E183" s="198">
        <v>0</v>
      </c>
      <c r="F183" s="233">
        <v>873</v>
      </c>
      <c r="G183" s="249">
        <v>0</v>
      </c>
      <c r="H183" s="213">
        <f t="shared" si="2"/>
        <v>786</v>
      </c>
      <c r="I183" s="45"/>
      <c r="N183" s="90"/>
      <c r="O183" s="90"/>
    </row>
    <row r="184" spans="1:15" ht="12.75" x14ac:dyDescent="0.2">
      <c r="A184" s="201">
        <v>44071</v>
      </c>
      <c r="B184" s="190">
        <v>10.8</v>
      </c>
      <c r="C184" s="190">
        <v>2.2571428571428571</v>
      </c>
      <c r="D184" s="191">
        <v>1008.2</v>
      </c>
      <c r="E184" s="198">
        <v>0</v>
      </c>
      <c r="F184" s="233">
        <v>873</v>
      </c>
      <c r="G184" s="249">
        <v>0</v>
      </c>
      <c r="H184" s="213">
        <f t="shared" si="2"/>
        <v>786</v>
      </c>
      <c r="I184" s="45"/>
      <c r="N184" s="90"/>
      <c r="O184" s="90"/>
    </row>
    <row r="185" spans="1:15" ht="12.75" x14ac:dyDescent="0.2">
      <c r="A185" s="201">
        <v>44072</v>
      </c>
      <c r="B185" s="190">
        <v>-1.2</v>
      </c>
      <c r="C185" s="190">
        <v>3</v>
      </c>
      <c r="D185" s="191">
        <v>1007</v>
      </c>
      <c r="E185" s="198">
        <v>0</v>
      </c>
      <c r="F185" s="233">
        <v>873</v>
      </c>
      <c r="G185" s="249">
        <v>0</v>
      </c>
      <c r="H185" s="213">
        <f t="shared" si="2"/>
        <v>786</v>
      </c>
      <c r="I185" s="45"/>
      <c r="N185" s="90"/>
      <c r="O185" s="90"/>
    </row>
    <row r="186" spans="1:15" ht="12.75" x14ac:dyDescent="0.2">
      <c r="A186" s="201">
        <v>44073</v>
      </c>
      <c r="B186" s="190">
        <v>-2</v>
      </c>
      <c r="C186" s="190">
        <v>2.2000000000000002</v>
      </c>
      <c r="D186" s="191">
        <v>1005</v>
      </c>
      <c r="E186" s="198">
        <v>1</v>
      </c>
      <c r="F186" s="233">
        <v>874</v>
      </c>
      <c r="G186" s="249">
        <v>0</v>
      </c>
      <c r="H186" s="213">
        <f t="shared" si="2"/>
        <v>786</v>
      </c>
      <c r="I186" s="45"/>
      <c r="N186" s="90"/>
      <c r="O186" s="90"/>
    </row>
    <row r="187" spans="1:15" ht="12.75" x14ac:dyDescent="0.2">
      <c r="A187" s="43">
        <v>44074</v>
      </c>
      <c r="B187" s="194">
        <v>11.6</v>
      </c>
      <c r="C187" s="194">
        <v>3.4000000000000008</v>
      </c>
      <c r="D187" s="195">
        <v>1016.6</v>
      </c>
      <c r="E187" s="200">
        <v>1</v>
      </c>
      <c r="F187" s="234">
        <v>875</v>
      </c>
      <c r="G187" s="251">
        <v>1</v>
      </c>
      <c r="H187" s="215">
        <f t="shared" si="2"/>
        <v>787</v>
      </c>
      <c r="I187" s="45"/>
      <c r="N187" s="90"/>
      <c r="O187" s="90"/>
    </row>
    <row r="188" spans="1:15" ht="12.75" x14ac:dyDescent="0.2">
      <c r="A188" s="201">
        <v>44075</v>
      </c>
      <c r="B188" s="190">
        <v>5.6</v>
      </c>
      <c r="C188" s="190">
        <v>8.571428571428541E-2</v>
      </c>
      <c r="D188" s="191">
        <v>1022.2</v>
      </c>
      <c r="E188" s="198">
        <v>1</v>
      </c>
      <c r="F188" s="233">
        <v>876</v>
      </c>
      <c r="G188" s="249">
        <v>1</v>
      </c>
      <c r="H188" s="213">
        <f t="shared" si="2"/>
        <v>788</v>
      </c>
      <c r="I188" s="45"/>
      <c r="N188" s="90"/>
      <c r="O188" s="90"/>
    </row>
    <row r="189" spans="1:15" ht="12.75" x14ac:dyDescent="0.2">
      <c r="A189" s="201">
        <v>44076</v>
      </c>
      <c r="B189" s="190">
        <v>2.6</v>
      </c>
      <c r="C189" s="190">
        <v>0.62857142857142867</v>
      </c>
      <c r="D189" s="191">
        <v>1024.8</v>
      </c>
      <c r="E189" s="198">
        <v>1</v>
      </c>
      <c r="F189" s="233">
        <v>877</v>
      </c>
      <c r="G189" s="249">
        <v>1</v>
      </c>
      <c r="H189" s="213">
        <f t="shared" si="2"/>
        <v>789</v>
      </c>
      <c r="I189" s="45"/>
      <c r="N189" s="90"/>
      <c r="O189" s="90"/>
    </row>
    <row r="190" spans="1:15" ht="12.75" x14ac:dyDescent="0.2">
      <c r="A190" s="201">
        <v>44077</v>
      </c>
      <c r="B190" s="190">
        <v>-3.6</v>
      </c>
      <c r="C190" s="190">
        <v>0.42857142857142838</v>
      </c>
      <c r="D190" s="191">
        <v>1021.2</v>
      </c>
      <c r="E190" s="198">
        <v>2</v>
      </c>
      <c r="F190" s="233">
        <v>879</v>
      </c>
      <c r="G190" s="249">
        <v>2</v>
      </c>
      <c r="H190" s="213">
        <f t="shared" si="2"/>
        <v>791</v>
      </c>
      <c r="I190" s="45"/>
      <c r="N190" s="90"/>
      <c r="O190" s="90"/>
    </row>
    <row r="191" spans="1:15" ht="12.75" x14ac:dyDescent="0.2">
      <c r="A191" s="201">
        <v>44078</v>
      </c>
      <c r="B191" s="190">
        <v>-12.4</v>
      </c>
      <c r="C191" s="190">
        <v>0.45714285714285702</v>
      </c>
      <c r="D191" s="191">
        <v>1008.8</v>
      </c>
      <c r="E191" s="198">
        <v>0</v>
      </c>
      <c r="F191" s="233">
        <v>879</v>
      </c>
      <c r="G191" s="249">
        <v>0</v>
      </c>
      <c r="H191" s="213">
        <f t="shared" si="2"/>
        <v>791</v>
      </c>
      <c r="I191" s="45"/>
      <c r="N191" s="90"/>
      <c r="O191" s="90"/>
    </row>
    <row r="192" spans="1:15" ht="12.75" x14ac:dyDescent="0.2">
      <c r="A192" s="201">
        <v>44079</v>
      </c>
      <c r="B192" s="190">
        <v>2.6</v>
      </c>
      <c r="C192" s="190">
        <v>-0.45714285714285718</v>
      </c>
      <c r="D192" s="191">
        <v>1011.4</v>
      </c>
      <c r="E192" s="198">
        <v>1</v>
      </c>
      <c r="F192" s="233">
        <v>880</v>
      </c>
      <c r="G192" s="249">
        <v>1</v>
      </c>
      <c r="H192" s="213">
        <f t="shared" si="2"/>
        <v>792</v>
      </c>
      <c r="I192" s="45"/>
      <c r="N192" s="90"/>
      <c r="O192" s="90"/>
    </row>
    <row r="193" spans="1:15" ht="12.75" x14ac:dyDescent="0.2">
      <c r="A193" s="201">
        <v>44080</v>
      </c>
      <c r="B193" s="190">
        <v>-3.4</v>
      </c>
      <c r="C193" s="190">
        <v>0.51428571428571435</v>
      </c>
      <c r="D193" s="191">
        <v>1008</v>
      </c>
      <c r="E193" s="198">
        <v>0</v>
      </c>
      <c r="F193" s="233">
        <v>880</v>
      </c>
      <c r="G193" s="249">
        <v>0</v>
      </c>
      <c r="H193" s="213">
        <f t="shared" si="2"/>
        <v>792</v>
      </c>
      <c r="I193" s="45"/>
      <c r="N193" s="90"/>
      <c r="O193" s="90"/>
    </row>
    <row r="194" spans="1:15" ht="12.75" x14ac:dyDescent="0.2">
      <c r="A194" s="201">
        <v>44081</v>
      </c>
      <c r="B194" s="190">
        <v>11.8</v>
      </c>
      <c r="C194" s="190">
        <v>-0.71428571428571419</v>
      </c>
      <c r="D194" s="191">
        <v>1019.8</v>
      </c>
      <c r="E194" s="198">
        <v>3</v>
      </c>
      <c r="F194" s="233">
        <v>883</v>
      </c>
      <c r="G194" s="249">
        <v>2</v>
      </c>
      <c r="H194" s="213">
        <f t="shared" si="2"/>
        <v>794</v>
      </c>
      <c r="I194" s="45"/>
      <c r="N194" s="90"/>
      <c r="O194" s="90"/>
    </row>
    <row r="195" spans="1:15" ht="12.75" x14ac:dyDescent="0.2">
      <c r="A195" s="201">
        <v>44082</v>
      </c>
      <c r="B195" s="190">
        <v>-0.8</v>
      </c>
      <c r="C195" s="190">
        <v>2.4000000000000008</v>
      </c>
      <c r="D195" s="191">
        <v>1019</v>
      </c>
      <c r="E195" s="198">
        <v>1</v>
      </c>
      <c r="F195" s="233">
        <v>884</v>
      </c>
      <c r="G195" s="249">
        <v>1</v>
      </c>
      <c r="H195" s="213">
        <f t="shared" si="2"/>
        <v>795</v>
      </c>
      <c r="I195" s="45"/>
      <c r="N195" s="90"/>
      <c r="O195" s="90"/>
    </row>
    <row r="196" spans="1:15" ht="12.75" x14ac:dyDescent="0.2">
      <c r="A196" s="201">
        <v>44083</v>
      </c>
      <c r="B196" s="190">
        <v>9.4</v>
      </c>
      <c r="C196" s="190">
        <v>2.6857142857142859</v>
      </c>
      <c r="D196" s="191">
        <v>1028.4000000000001</v>
      </c>
      <c r="E196" s="198">
        <v>0</v>
      </c>
      <c r="F196" s="233">
        <v>884</v>
      </c>
      <c r="G196" s="249">
        <v>0</v>
      </c>
      <c r="H196" s="213">
        <f t="shared" si="2"/>
        <v>795</v>
      </c>
      <c r="I196" s="45"/>
      <c r="N196" s="90"/>
      <c r="O196" s="90"/>
    </row>
    <row r="197" spans="1:15" ht="12.75" x14ac:dyDescent="0.2">
      <c r="A197" s="201">
        <v>44084</v>
      </c>
      <c r="B197" s="190">
        <v>-12.2</v>
      </c>
      <c r="C197" s="190">
        <v>4.9142857142857155</v>
      </c>
      <c r="D197" s="191">
        <v>1016.2</v>
      </c>
      <c r="E197" s="198">
        <v>1</v>
      </c>
      <c r="F197" s="233">
        <v>885</v>
      </c>
      <c r="G197" s="249">
        <v>0</v>
      </c>
      <c r="H197" s="213">
        <f t="shared" si="2"/>
        <v>795</v>
      </c>
      <c r="I197" s="45"/>
      <c r="N197" s="90"/>
      <c r="O197" s="90"/>
    </row>
    <row r="198" spans="1:15" ht="12.75" x14ac:dyDescent="0.2">
      <c r="A198" s="201">
        <v>44085</v>
      </c>
      <c r="B198" s="190">
        <v>9.4</v>
      </c>
      <c r="C198" s="190">
        <v>3.5714285714285716</v>
      </c>
      <c r="D198" s="191">
        <v>1025.5999999999999</v>
      </c>
      <c r="E198" s="198">
        <v>2</v>
      </c>
      <c r="F198" s="233">
        <v>887</v>
      </c>
      <c r="G198" s="249">
        <v>1</v>
      </c>
      <c r="H198" s="213">
        <f t="shared" ref="H198:H261" si="3">H197+G198</f>
        <v>796</v>
      </c>
      <c r="I198" s="45"/>
      <c r="N198" s="90"/>
      <c r="O198" s="90"/>
    </row>
    <row r="199" spans="1:15" ht="12.75" x14ac:dyDescent="0.2">
      <c r="A199" s="201">
        <v>44086</v>
      </c>
      <c r="B199" s="190">
        <v>4.5999999999999996</v>
      </c>
      <c r="C199" s="190">
        <v>4.5428571428571427</v>
      </c>
      <c r="D199" s="191">
        <v>1030.2</v>
      </c>
      <c r="E199" s="198">
        <v>0</v>
      </c>
      <c r="F199" s="233">
        <v>887</v>
      </c>
      <c r="G199" s="249">
        <v>0</v>
      </c>
      <c r="H199" s="213">
        <f t="shared" si="3"/>
        <v>796</v>
      </c>
      <c r="I199" s="45"/>
      <c r="N199" s="90"/>
      <c r="O199" s="90"/>
    </row>
    <row r="200" spans="1:15" ht="12.75" x14ac:dyDescent="0.2">
      <c r="A200" s="201">
        <v>44087</v>
      </c>
      <c r="B200" s="190">
        <v>12.2</v>
      </c>
      <c r="C200" s="190">
        <v>3.5428571428571423</v>
      </c>
      <c r="D200" s="191">
        <v>1042.4000000000001</v>
      </c>
      <c r="E200" s="198">
        <v>0</v>
      </c>
      <c r="F200" s="233">
        <v>887</v>
      </c>
      <c r="G200" s="249">
        <v>0</v>
      </c>
      <c r="H200" s="213">
        <f t="shared" si="3"/>
        <v>796</v>
      </c>
      <c r="I200" s="45"/>
      <c r="N200" s="90"/>
      <c r="O200" s="90"/>
    </row>
    <row r="201" spans="1:15" ht="12.75" x14ac:dyDescent="0.2">
      <c r="A201" s="201">
        <v>44088</v>
      </c>
      <c r="B201" s="190">
        <v>2.4</v>
      </c>
      <c r="C201" s="190">
        <v>6.1999999999999984</v>
      </c>
      <c r="D201" s="191">
        <v>1044.8</v>
      </c>
      <c r="E201" s="198">
        <v>1</v>
      </c>
      <c r="F201" s="233">
        <v>888</v>
      </c>
      <c r="G201" s="249">
        <v>0</v>
      </c>
      <c r="H201" s="213">
        <f t="shared" si="3"/>
        <v>796</v>
      </c>
      <c r="I201" s="45"/>
      <c r="N201" s="90"/>
      <c r="O201" s="90"/>
    </row>
    <row r="202" spans="1:15" ht="12.75" x14ac:dyDescent="0.2">
      <c r="A202" s="201">
        <v>44089</v>
      </c>
      <c r="B202" s="190">
        <v>6</v>
      </c>
      <c r="C202" s="190">
        <v>4.9428571428571422</v>
      </c>
      <c r="D202" s="191">
        <v>1050.8</v>
      </c>
      <c r="E202" s="198">
        <v>2</v>
      </c>
      <c r="F202" s="233">
        <v>890</v>
      </c>
      <c r="G202" s="249">
        <v>0</v>
      </c>
      <c r="H202" s="213">
        <f t="shared" si="3"/>
        <v>796</v>
      </c>
      <c r="I202" s="45"/>
      <c r="N202" s="90"/>
      <c r="O202" s="90"/>
    </row>
    <row r="203" spans="1:15" ht="12.75" x14ac:dyDescent="0.2">
      <c r="A203" s="201">
        <v>44090</v>
      </c>
      <c r="B203" s="190">
        <v>2.4</v>
      </c>
      <c r="C203" s="190">
        <v>4.9714285714285706</v>
      </c>
      <c r="D203" s="191">
        <v>1053.2</v>
      </c>
      <c r="E203" s="198">
        <v>3</v>
      </c>
      <c r="F203" s="233">
        <v>893</v>
      </c>
      <c r="G203" s="249">
        <v>2</v>
      </c>
      <c r="H203" s="213">
        <f t="shared" si="3"/>
        <v>798</v>
      </c>
      <c r="I203" s="45"/>
      <c r="N203" s="90"/>
      <c r="O203" s="90"/>
    </row>
    <row r="204" spans="1:15" ht="12.75" x14ac:dyDescent="0.2">
      <c r="A204" s="201">
        <v>44091</v>
      </c>
      <c r="B204" s="190">
        <v>6.4</v>
      </c>
      <c r="C204" s="190">
        <v>5.2285714285714295</v>
      </c>
      <c r="D204" s="191">
        <v>1059.5999999999999</v>
      </c>
      <c r="E204" s="198">
        <v>1</v>
      </c>
      <c r="F204" s="233">
        <v>894</v>
      </c>
      <c r="G204" s="249">
        <v>1</v>
      </c>
      <c r="H204" s="213">
        <f t="shared" si="3"/>
        <v>799</v>
      </c>
      <c r="I204" s="45"/>
      <c r="N204" s="90"/>
      <c r="O204" s="90"/>
    </row>
    <row r="205" spans="1:15" ht="12.75" x14ac:dyDescent="0.2">
      <c r="A205" s="201">
        <v>44092</v>
      </c>
      <c r="B205" s="190">
        <v>0.6</v>
      </c>
      <c r="C205" s="190">
        <v>3.9142857142857146</v>
      </c>
      <c r="D205" s="191">
        <v>1060.2</v>
      </c>
      <c r="E205" s="198">
        <v>2</v>
      </c>
      <c r="F205" s="233">
        <v>896</v>
      </c>
      <c r="G205" s="249">
        <v>2</v>
      </c>
      <c r="H205" s="213">
        <f t="shared" si="3"/>
        <v>801</v>
      </c>
      <c r="I205" s="45"/>
      <c r="N205" s="90"/>
      <c r="O205" s="90"/>
    </row>
    <row r="206" spans="1:15" ht="12.75" x14ac:dyDescent="0.2">
      <c r="A206" s="201">
        <v>44093</v>
      </c>
      <c r="B206" s="190">
        <v>4.8</v>
      </c>
      <c r="C206" s="190">
        <v>5.2</v>
      </c>
      <c r="D206" s="191">
        <v>1065</v>
      </c>
      <c r="E206" s="198">
        <v>3</v>
      </c>
      <c r="F206" s="233">
        <v>899</v>
      </c>
      <c r="G206" s="249">
        <v>2</v>
      </c>
      <c r="H206" s="213">
        <f t="shared" si="3"/>
        <v>803</v>
      </c>
      <c r="I206" s="45"/>
      <c r="N206" s="90"/>
      <c r="O206" s="90"/>
    </row>
    <row r="207" spans="1:15" ht="12.75" x14ac:dyDescent="0.2">
      <c r="A207" s="201">
        <v>44094</v>
      </c>
      <c r="B207" s="190">
        <v>14</v>
      </c>
      <c r="C207" s="190">
        <v>6.0571428571428569</v>
      </c>
      <c r="D207" s="191">
        <v>1079</v>
      </c>
      <c r="E207" s="198">
        <v>0</v>
      </c>
      <c r="F207" s="233">
        <v>899</v>
      </c>
      <c r="G207" s="249">
        <v>0</v>
      </c>
      <c r="H207" s="213">
        <f t="shared" si="3"/>
        <v>803</v>
      </c>
      <c r="I207" s="45"/>
      <c r="N207" s="90"/>
      <c r="O207" s="90"/>
    </row>
    <row r="208" spans="1:15" ht="12.75" x14ac:dyDescent="0.2">
      <c r="A208" s="201">
        <v>44095</v>
      </c>
      <c r="B208" s="190">
        <v>-6.8</v>
      </c>
      <c r="C208" s="190">
        <v>5.9428571428571431</v>
      </c>
      <c r="D208" s="191">
        <v>1072.2</v>
      </c>
      <c r="E208" s="198">
        <v>0</v>
      </c>
      <c r="F208" s="233">
        <v>899</v>
      </c>
      <c r="G208" s="249">
        <v>0</v>
      </c>
      <c r="H208" s="213">
        <f t="shared" si="3"/>
        <v>803</v>
      </c>
      <c r="I208" s="45"/>
      <c r="N208" s="90"/>
      <c r="O208" s="90"/>
    </row>
    <row r="209" spans="1:15" ht="12.75" x14ac:dyDescent="0.2">
      <c r="A209" s="201">
        <v>44096</v>
      </c>
      <c r="B209" s="190">
        <v>15</v>
      </c>
      <c r="C209" s="190">
        <v>6.7142857142857144</v>
      </c>
      <c r="D209" s="191">
        <v>1087.2</v>
      </c>
      <c r="E209" s="198">
        <v>0</v>
      </c>
      <c r="F209" s="233">
        <v>899</v>
      </c>
      <c r="G209" s="249">
        <v>0</v>
      </c>
      <c r="H209" s="213">
        <f t="shared" si="3"/>
        <v>803</v>
      </c>
      <c r="I209" s="45"/>
      <c r="N209" s="90"/>
      <c r="O209" s="90"/>
    </row>
    <row r="210" spans="1:15" ht="12.75" x14ac:dyDescent="0.2">
      <c r="A210" s="201">
        <v>44097</v>
      </c>
      <c r="B210" s="190">
        <v>8.4</v>
      </c>
      <c r="C210" s="190">
        <v>9.0857142857142854</v>
      </c>
      <c r="D210" s="191">
        <v>1095.5999999999999</v>
      </c>
      <c r="E210" s="198">
        <v>1</v>
      </c>
      <c r="F210" s="233">
        <v>900</v>
      </c>
      <c r="G210" s="249">
        <v>1</v>
      </c>
      <c r="H210" s="213">
        <f t="shared" si="3"/>
        <v>804</v>
      </c>
      <c r="I210" s="45"/>
      <c r="N210" s="90"/>
      <c r="O210" s="90"/>
    </row>
    <row r="211" spans="1:15" ht="12.75" x14ac:dyDescent="0.2">
      <c r="A211" s="201">
        <v>44098</v>
      </c>
      <c r="B211" s="190">
        <v>5.6</v>
      </c>
      <c r="C211" s="190">
        <v>5.7142857142857144</v>
      </c>
      <c r="D211" s="191">
        <v>1101.2</v>
      </c>
      <c r="E211" s="198">
        <v>0</v>
      </c>
      <c r="F211" s="233">
        <v>900</v>
      </c>
      <c r="G211" s="249">
        <v>0</v>
      </c>
      <c r="H211" s="213">
        <f t="shared" si="3"/>
        <v>804</v>
      </c>
      <c r="I211" s="45"/>
      <c r="N211" s="90"/>
      <c r="O211" s="90"/>
    </row>
    <row r="212" spans="1:15" ht="12.75" x14ac:dyDescent="0.2">
      <c r="A212" s="201">
        <v>44099</v>
      </c>
      <c r="B212" s="190">
        <v>6</v>
      </c>
      <c r="C212" s="190">
        <v>8.8571428571428577</v>
      </c>
      <c r="D212" s="191">
        <v>1107.2</v>
      </c>
      <c r="E212" s="198">
        <v>2</v>
      </c>
      <c r="F212" s="233">
        <v>902</v>
      </c>
      <c r="G212" s="249">
        <v>2</v>
      </c>
      <c r="H212" s="213">
        <f t="shared" si="3"/>
        <v>806</v>
      </c>
      <c r="I212" s="45"/>
      <c r="N212" s="90"/>
      <c r="O212" s="90"/>
    </row>
    <row r="213" spans="1:15" ht="12.75" x14ac:dyDescent="0.2">
      <c r="A213" s="201">
        <v>44100</v>
      </c>
      <c r="B213" s="190">
        <v>21.4</v>
      </c>
      <c r="C213" s="190">
        <v>6.2857142857142856</v>
      </c>
      <c r="D213" s="191">
        <v>1128.5999999999999</v>
      </c>
      <c r="E213" s="198">
        <v>0</v>
      </c>
      <c r="F213" s="233">
        <v>902</v>
      </c>
      <c r="G213" s="249">
        <v>0</v>
      </c>
      <c r="H213" s="213">
        <f t="shared" si="3"/>
        <v>806</v>
      </c>
      <c r="I213" s="45"/>
      <c r="N213" s="90"/>
      <c r="O213" s="90"/>
    </row>
    <row r="214" spans="1:15" ht="12.75" x14ac:dyDescent="0.2">
      <c r="A214" s="201">
        <v>44101</v>
      </c>
      <c r="B214" s="190">
        <v>-9.6</v>
      </c>
      <c r="C214" s="190">
        <v>6.5714285714285703</v>
      </c>
      <c r="D214" s="191">
        <v>1119</v>
      </c>
      <c r="E214" s="198">
        <v>0</v>
      </c>
      <c r="F214" s="233">
        <v>902</v>
      </c>
      <c r="G214" s="249">
        <v>0</v>
      </c>
      <c r="H214" s="213">
        <f t="shared" si="3"/>
        <v>806</v>
      </c>
      <c r="I214" s="45"/>
      <c r="N214" s="90"/>
      <c r="O214" s="90"/>
    </row>
    <row r="215" spans="1:15" ht="12.75" x14ac:dyDescent="0.2">
      <c r="A215" s="201">
        <v>44102</v>
      </c>
      <c r="B215" s="190">
        <v>15.2</v>
      </c>
      <c r="C215" s="190">
        <v>7.3999999999999995</v>
      </c>
      <c r="D215" s="191">
        <v>1134.2</v>
      </c>
      <c r="E215" s="198">
        <v>1</v>
      </c>
      <c r="F215" s="233">
        <v>903</v>
      </c>
      <c r="G215" s="249">
        <v>1</v>
      </c>
      <c r="H215" s="213">
        <f t="shared" si="3"/>
        <v>807</v>
      </c>
      <c r="I215" s="45"/>
      <c r="N215" s="90"/>
      <c r="O215" s="90"/>
    </row>
    <row r="216" spans="1:15" ht="12.75" x14ac:dyDescent="0.2">
      <c r="A216" s="201">
        <v>44103</v>
      </c>
      <c r="B216" s="190">
        <v>-3</v>
      </c>
      <c r="C216" s="190">
        <v>6.8571428571428568</v>
      </c>
      <c r="D216" s="191">
        <v>1131.2</v>
      </c>
      <c r="E216" s="198">
        <v>0</v>
      </c>
      <c r="F216" s="233">
        <v>903</v>
      </c>
      <c r="G216" s="249">
        <v>0</v>
      </c>
      <c r="H216" s="213">
        <f t="shared" si="3"/>
        <v>807</v>
      </c>
      <c r="I216" s="45"/>
      <c r="N216" s="90"/>
      <c r="O216" s="90"/>
    </row>
    <row r="217" spans="1:15" ht="12.75" x14ac:dyDescent="0.2">
      <c r="A217" s="201">
        <v>44104</v>
      </c>
      <c r="B217" s="190">
        <v>10.4</v>
      </c>
      <c r="C217" s="190">
        <v>4.9142857142857137</v>
      </c>
      <c r="D217" s="191">
        <v>1141.5999999999999</v>
      </c>
      <c r="E217" s="198">
        <v>1</v>
      </c>
      <c r="F217" s="233">
        <v>904</v>
      </c>
      <c r="G217" s="249">
        <v>1</v>
      </c>
      <c r="H217" s="213">
        <f t="shared" si="3"/>
        <v>808</v>
      </c>
      <c r="I217" s="45"/>
      <c r="N217" s="90"/>
      <c r="O217" s="90"/>
    </row>
    <row r="218" spans="1:15" ht="12.75" x14ac:dyDescent="0.2">
      <c r="A218" s="202">
        <v>44105</v>
      </c>
      <c r="B218" s="196">
        <v>11.4</v>
      </c>
      <c r="C218" s="196">
        <v>7</v>
      </c>
      <c r="D218" s="197">
        <v>1153</v>
      </c>
      <c r="E218" s="199">
        <v>2</v>
      </c>
      <c r="F218" s="232">
        <v>906</v>
      </c>
      <c r="G218" s="250">
        <v>2</v>
      </c>
      <c r="H218" s="214">
        <f t="shared" si="3"/>
        <v>810</v>
      </c>
      <c r="I218" s="45"/>
      <c r="N218" s="90"/>
      <c r="O218" s="90"/>
    </row>
    <row r="219" spans="1:15" ht="12.75" x14ac:dyDescent="0.2">
      <c r="A219" s="201">
        <v>44106</v>
      </c>
      <c r="B219" s="190">
        <v>2.2000000000000002</v>
      </c>
      <c r="C219" s="190">
        <v>5.4285714285714288</v>
      </c>
      <c r="D219" s="191">
        <v>1155.2</v>
      </c>
      <c r="E219" s="198">
        <v>2</v>
      </c>
      <c r="F219" s="233">
        <v>908</v>
      </c>
      <c r="G219" s="249">
        <v>2</v>
      </c>
      <c r="H219" s="213">
        <f t="shared" si="3"/>
        <v>812</v>
      </c>
      <c r="I219" s="45"/>
      <c r="N219" s="90"/>
      <c r="O219" s="90"/>
    </row>
    <row r="220" spans="1:15" ht="12.75" x14ac:dyDescent="0.2">
      <c r="A220" s="201">
        <v>44107</v>
      </c>
      <c r="B220" s="190">
        <v>7.8</v>
      </c>
      <c r="C220" s="190">
        <v>5.5142857142857142</v>
      </c>
      <c r="D220" s="191">
        <v>1163</v>
      </c>
      <c r="E220" s="198">
        <v>2</v>
      </c>
      <c r="F220" s="233">
        <v>910</v>
      </c>
      <c r="G220" s="249">
        <v>1</v>
      </c>
      <c r="H220" s="213">
        <f t="shared" si="3"/>
        <v>813</v>
      </c>
      <c r="I220" s="45"/>
      <c r="N220" s="90"/>
      <c r="O220" s="90"/>
    </row>
    <row r="221" spans="1:15" ht="12.75" x14ac:dyDescent="0.2">
      <c r="A221" s="201">
        <v>44108</v>
      </c>
      <c r="B221" s="190">
        <v>5</v>
      </c>
      <c r="C221" s="190">
        <v>4.9428571428571431</v>
      </c>
      <c r="D221" s="191">
        <v>1168</v>
      </c>
      <c r="E221" s="198">
        <v>0</v>
      </c>
      <c r="F221" s="233">
        <v>910</v>
      </c>
      <c r="G221" s="249">
        <v>0</v>
      </c>
      <c r="H221" s="213">
        <f t="shared" si="3"/>
        <v>813</v>
      </c>
      <c r="I221" s="45"/>
      <c r="N221" s="90"/>
      <c r="O221" s="90"/>
    </row>
    <row r="222" spans="1:15" ht="12.75" x14ac:dyDescent="0.2">
      <c r="A222" s="201">
        <v>44109</v>
      </c>
      <c r="B222" s="190">
        <v>4.2</v>
      </c>
      <c r="C222" s="190">
        <v>3.8000000000000003</v>
      </c>
      <c r="D222" s="191">
        <v>1172.2</v>
      </c>
      <c r="E222" s="198">
        <v>2</v>
      </c>
      <c r="F222" s="233">
        <v>912</v>
      </c>
      <c r="G222" s="249">
        <v>2</v>
      </c>
      <c r="H222" s="213">
        <f t="shared" si="3"/>
        <v>815</v>
      </c>
      <c r="I222" s="45"/>
      <c r="N222" s="90"/>
      <c r="O222" s="90"/>
    </row>
    <row r="223" spans="1:15" ht="12.75" x14ac:dyDescent="0.2">
      <c r="A223" s="201">
        <v>44110</v>
      </c>
      <c r="B223" s="190">
        <v>-2.4</v>
      </c>
      <c r="C223" s="190">
        <v>2.3142857142857141</v>
      </c>
      <c r="D223" s="191">
        <v>1169.8</v>
      </c>
      <c r="E223" s="198">
        <v>1</v>
      </c>
      <c r="F223" s="233">
        <v>913</v>
      </c>
      <c r="G223" s="249">
        <v>0</v>
      </c>
      <c r="H223" s="213">
        <f t="shared" si="3"/>
        <v>815</v>
      </c>
      <c r="I223" s="45"/>
      <c r="N223" s="90"/>
      <c r="O223" s="90"/>
    </row>
    <row r="224" spans="1:15" ht="12.75" x14ac:dyDescent="0.2">
      <c r="A224" s="201">
        <v>44111</v>
      </c>
      <c r="B224" s="190">
        <v>6.4</v>
      </c>
      <c r="C224" s="190">
        <v>2.0571428571428569</v>
      </c>
      <c r="D224" s="191">
        <v>1176.2</v>
      </c>
      <c r="E224" s="198">
        <v>2</v>
      </c>
      <c r="F224" s="233">
        <v>915</v>
      </c>
      <c r="G224" s="249">
        <v>1</v>
      </c>
      <c r="H224" s="213">
        <f t="shared" si="3"/>
        <v>816</v>
      </c>
      <c r="I224" s="45"/>
      <c r="N224" s="90"/>
      <c r="O224" s="90"/>
    </row>
    <row r="225" spans="1:15" ht="12.75" x14ac:dyDescent="0.2">
      <c r="A225" s="201">
        <v>44112</v>
      </c>
      <c r="B225" s="190">
        <v>3.4</v>
      </c>
      <c r="C225" s="190">
        <v>2.7714285714285718</v>
      </c>
      <c r="D225" s="191">
        <v>1179.5999999999999</v>
      </c>
      <c r="E225" s="198">
        <v>0</v>
      </c>
      <c r="F225" s="233">
        <v>915</v>
      </c>
      <c r="G225" s="249">
        <v>0</v>
      </c>
      <c r="H225" s="213">
        <f t="shared" si="3"/>
        <v>816</v>
      </c>
      <c r="I225" s="45"/>
      <c r="N225" s="90"/>
      <c r="O225" s="90"/>
    </row>
    <row r="226" spans="1:15" ht="12.75" x14ac:dyDescent="0.2">
      <c r="A226" s="201">
        <v>44113</v>
      </c>
      <c r="B226" s="190">
        <v>-8.1999999999999993</v>
      </c>
      <c r="C226" s="190">
        <v>3.0285714285714289</v>
      </c>
      <c r="D226" s="191">
        <v>1171.4000000000001</v>
      </c>
      <c r="E226" s="198">
        <v>0</v>
      </c>
      <c r="F226" s="233">
        <v>915</v>
      </c>
      <c r="G226" s="249">
        <v>0</v>
      </c>
      <c r="H226" s="213">
        <f t="shared" si="3"/>
        <v>816</v>
      </c>
      <c r="I226" s="45"/>
      <c r="N226" s="90"/>
      <c r="O226" s="90"/>
    </row>
    <row r="227" spans="1:15" ht="12.75" x14ac:dyDescent="0.2">
      <c r="A227" s="201">
        <v>44114</v>
      </c>
      <c r="B227" s="190">
        <v>6</v>
      </c>
      <c r="C227" s="190">
        <v>4.2285714285714286</v>
      </c>
      <c r="D227" s="191">
        <v>1177.4000000000001</v>
      </c>
      <c r="E227" s="198">
        <v>2</v>
      </c>
      <c r="F227" s="233">
        <v>917</v>
      </c>
      <c r="G227" s="249">
        <v>1</v>
      </c>
      <c r="H227" s="213">
        <f t="shared" si="3"/>
        <v>817</v>
      </c>
      <c r="I227" s="45"/>
      <c r="N227" s="90"/>
      <c r="O227" s="90"/>
    </row>
    <row r="228" spans="1:15" ht="12.75" x14ac:dyDescent="0.2">
      <c r="A228" s="201">
        <v>44115</v>
      </c>
      <c r="B228" s="190">
        <v>10</v>
      </c>
      <c r="C228" s="190">
        <v>2.8000000000000003</v>
      </c>
      <c r="D228" s="191">
        <v>1187.4000000000001</v>
      </c>
      <c r="E228" s="198">
        <v>6</v>
      </c>
      <c r="F228" s="233">
        <v>923</v>
      </c>
      <c r="G228" s="249">
        <v>6</v>
      </c>
      <c r="H228" s="213">
        <f t="shared" si="3"/>
        <v>823</v>
      </c>
      <c r="I228" s="45"/>
      <c r="N228" s="90"/>
      <c r="O228" s="90"/>
    </row>
    <row r="229" spans="1:15" ht="12.75" x14ac:dyDescent="0.2">
      <c r="A229" s="201">
        <v>44116</v>
      </c>
      <c r="B229" s="190">
        <v>6</v>
      </c>
      <c r="C229" s="190">
        <v>3.6</v>
      </c>
      <c r="D229" s="191">
        <v>1193.4000000000001</v>
      </c>
      <c r="E229" s="198">
        <v>6</v>
      </c>
      <c r="F229" s="233">
        <v>929</v>
      </c>
      <c r="G229" s="249">
        <v>5</v>
      </c>
      <c r="H229" s="213">
        <f t="shared" si="3"/>
        <v>828</v>
      </c>
      <c r="I229" s="45"/>
      <c r="N229" s="90"/>
      <c r="O229" s="90"/>
    </row>
    <row r="230" spans="1:15" ht="12.75" x14ac:dyDescent="0.2">
      <c r="A230" s="201">
        <v>44117</v>
      </c>
      <c r="B230" s="190">
        <v>6</v>
      </c>
      <c r="C230" s="190">
        <v>4.5428571428571427</v>
      </c>
      <c r="D230" s="191">
        <v>1199.4000000000001</v>
      </c>
      <c r="E230" s="198">
        <v>5</v>
      </c>
      <c r="F230" s="233">
        <v>934</v>
      </c>
      <c r="G230" s="249">
        <v>4</v>
      </c>
      <c r="H230" s="213">
        <f t="shared" si="3"/>
        <v>832</v>
      </c>
      <c r="I230" s="45"/>
      <c r="N230" s="90"/>
      <c r="O230" s="90"/>
    </row>
    <row r="231" spans="1:15" ht="12.75" x14ac:dyDescent="0.2">
      <c r="A231" s="201">
        <v>44118</v>
      </c>
      <c r="B231" s="190">
        <v>-3.6</v>
      </c>
      <c r="C231" s="190">
        <v>4.2285714285714286</v>
      </c>
      <c r="D231" s="191">
        <v>1195.8</v>
      </c>
      <c r="E231" s="198">
        <v>4</v>
      </c>
      <c r="F231" s="233">
        <v>938</v>
      </c>
      <c r="G231" s="249">
        <v>3</v>
      </c>
      <c r="H231" s="213">
        <f t="shared" si="3"/>
        <v>835</v>
      </c>
      <c r="I231" s="45"/>
      <c r="N231" s="90"/>
      <c r="O231" s="90"/>
    </row>
    <row r="232" spans="1:15" ht="12.75" x14ac:dyDescent="0.2">
      <c r="A232" s="201">
        <v>44119</v>
      </c>
      <c r="B232" s="190">
        <v>9</v>
      </c>
      <c r="C232" s="190">
        <v>3.4857142857142853</v>
      </c>
      <c r="D232" s="191">
        <v>1204.8</v>
      </c>
      <c r="E232" s="198">
        <v>2</v>
      </c>
      <c r="F232" s="233">
        <v>940</v>
      </c>
      <c r="G232" s="249">
        <v>2</v>
      </c>
      <c r="H232" s="213">
        <f t="shared" si="3"/>
        <v>837</v>
      </c>
      <c r="I232" s="45"/>
      <c r="N232" s="90"/>
      <c r="O232" s="90"/>
    </row>
    <row r="233" spans="1:15" ht="12.75" x14ac:dyDescent="0.2">
      <c r="A233" s="201">
        <v>44120</v>
      </c>
      <c r="B233" s="190">
        <v>-1.6</v>
      </c>
      <c r="C233" s="190">
        <v>2.7142857142857149</v>
      </c>
      <c r="D233" s="191">
        <v>1203.2</v>
      </c>
      <c r="E233" s="198">
        <v>2</v>
      </c>
      <c r="F233" s="233">
        <v>942</v>
      </c>
      <c r="G233" s="249">
        <v>1</v>
      </c>
      <c r="H233" s="213">
        <f t="shared" si="3"/>
        <v>838</v>
      </c>
      <c r="I233" s="45"/>
      <c r="N233" s="90"/>
      <c r="O233" s="90"/>
    </row>
    <row r="234" spans="1:15" ht="12.75" x14ac:dyDescent="0.2">
      <c r="A234" s="201">
        <v>44121</v>
      </c>
      <c r="B234" s="190">
        <v>3.8</v>
      </c>
      <c r="C234" s="190">
        <v>4.3714285714285719</v>
      </c>
      <c r="D234" s="191">
        <v>1207</v>
      </c>
      <c r="E234" s="198">
        <v>4</v>
      </c>
      <c r="F234" s="233">
        <v>946</v>
      </c>
      <c r="G234" s="249">
        <v>4</v>
      </c>
      <c r="H234" s="213">
        <f t="shared" si="3"/>
        <v>842</v>
      </c>
      <c r="I234" s="45"/>
      <c r="N234" s="90"/>
      <c r="O234" s="90"/>
    </row>
    <row r="235" spans="1:15" ht="12.75" x14ac:dyDescent="0.2">
      <c r="A235" s="201">
        <v>44122</v>
      </c>
      <c r="B235" s="190">
        <v>4.8</v>
      </c>
      <c r="C235" s="190">
        <v>7.3428571428571434</v>
      </c>
      <c r="D235" s="191">
        <v>1211.8</v>
      </c>
      <c r="E235" s="198">
        <v>9</v>
      </c>
      <c r="F235" s="233">
        <v>955</v>
      </c>
      <c r="G235" s="249">
        <v>9</v>
      </c>
      <c r="H235" s="213">
        <f t="shared" si="3"/>
        <v>851</v>
      </c>
      <c r="I235" s="45"/>
      <c r="N235" s="90"/>
      <c r="O235" s="90"/>
    </row>
    <row r="236" spans="1:15" ht="12.75" x14ac:dyDescent="0.2">
      <c r="A236" s="201">
        <v>44123</v>
      </c>
      <c r="B236" s="190">
        <v>0.6</v>
      </c>
      <c r="C236" s="190">
        <v>7.7428571428571429</v>
      </c>
      <c r="D236" s="191">
        <v>1212.4000000000001</v>
      </c>
      <c r="E236" s="198">
        <v>8</v>
      </c>
      <c r="F236" s="233">
        <v>963</v>
      </c>
      <c r="G236" s="249">
        <v>8</v>
      </c>
      <c r="H236" s="213">
        <f t="shared" si="3"/>
        <v>859</v>
      </c>
      <c r="I236" s="45"/>
      <c r="N236" s="90"/>
      <c r="O236" s="90"/>
    </row>
    <row r="237" spans="1:15" ht="12.75" x14ac:dyDescent="0.2">
      <c r="A237" s="201">
        <v>44124</v>
      </c>
      <c r="B237" s="190">
        <v>17.600000000000001</v>
      </c>
      <c r="C237" s="190">
        <v>9.4</v>
      </c>
      <c r="D237" s="191">
        <v>1230</v>
      </c>
      <c r="E237" s="198">
        <v>5</v>
      </c>
      <c r="F237" s="233">
        <v>968</v>
      </c>
      <c r="G237" s="249">
        <v>4</v>
      </c>
      <c r="H237" s="213">
        <f t="shared" si="3"/>
        <v>863</v>
      </c>
      <c r="I237" s="45"/>
      <c r="N237" s="90"/>
      <c r="O237" s="90"/>
    </row>
    <row r="238" spans="1:15" ht="12.75" x14ac:dyDescent="0.2">
      <c r="A238" s="201">
        <v>44125</v>
      </c>
      <c r="B238" s="190">
        <v>17.2</v>
      </c>
      <c r="C238" s="190">
        <v>8.8000000000000007</v>
      </c>
      <c r="D238" s="191">
        <v>1247.2</v>
      </c>
      <c r="E238" s="198">
        <v>7</v>
      </c>
      <c r="F238" s="233">
        <v>975</v>
      </c>
      <c r="G238" s="249">
        <v>6</v>
      </c>
      <c r="H238" s="213">
        <f t="shared" si="3"/>
        <v>869</v>
      </c>
      <c r="I238" s="45"/>
      <c r="N238" s="90"/>
      <c r="O238" s="90"/>
    </row>
    <row r="239" spans="1:15" ht="12.75" x14ac:dyDescent="0.2">
      <c r="A239" s="201">
        <v>44126</v>
      </c>
      <c r="B239" s="190">
        <v>11.8</v>
      </c>
      <c r="C239" s="190">
        <v>9.6571428571428584</v>
      </c>
      <c r="D239" s="191">
        <v>1259</v>
      </c>
      <c r="E239" s="198">
        <v>7</v>
      </c>
      <c r="F239" s="233">
        <v>982</v>
      </c>
      <c r="G239" s="249">
        <v>5</v>
      </c>
      <c r="H239" s="213">
        <f t="shared" si="3"/>
        <v>874</v>
      </c>
      <c r="I239" s="45"/>
      <c r="N239" s="90"/>
      <c r="O239" s="90"/>
    </row>
    <row r="240" spans="1:15" ht="12.75" x14ac:dyDescent="0.2">
      <c r="A240" s="201">
        <v>44127</v>
      </c>
      <c r="B240" s="190">
        <v>10</v>
      </c>
      <c r="C240" s="190">
        <v>10.657142857142857</v>
      </c>
      <c r="D240" s="191">
        <v>1269</v>
      </c>
      <c r="E240" s="198">
        <v>7</v>
      </c>
      <c r="F240" s="233">
        <v>989</v>
      </c>
      <c r="G240" s="249">
        <v>7</v>
      </c>
      <c r="H240" s="213">
        <f t="shared" si="3"/>
        <v>881</v>
      </c>
      <c r="I240" s="45"/>
      <c r="N240" s="90"/>
      <c r="O240" s="90"/>
    </row>
    <row r="241" spans="1:15" ht="12.75" x14ac:dyDescent="0.2">
      <c r="A241" s="201">
        <v>44128</v>
      </c>
      <c r="B241" s="190">
        <v>-0.4</v>
      </c>
      <c r="C241" s="190">
        <v>10.742857142857144</v>
      </c>
      <c r="D241" s="191">
        <v>1268.5999999999999</v>
      </c>
      <c r="E241" s="198">
        <v>9</v>
      </c>
      <c r="F241" s="233">
        <v>998</v>
      </c>
      <c r="G241" s="249">
        <v>8</v>
      </c>
      <c r="H241" s="213">
        <f t="shared" si="3"/>
        <v>889</v>
      </c>
      <c r="I241" s="45"/>
      <c r="N241" s="90"/>
      <c r="O241" s="90"/>
    </row>
    <row r="242" spans="1:15" ht="12.75" x14ac:dyDescent="0.2">
      <c r="A242" s="201">
        <v>44129</v>
      </c>
      <c r="B242" s="190">
        <v>10.8</v>
      </c>
      <c r="C242" s="190">
        <v>8.4571428571428573</v>
      </c>
      <c r="D242" s="191">
        <v>1279.4000000000001</v>
      </c>
      <c r="E242" s="198">
        <v>8</v>
      </c>
      <c r="F242" s="233">
        <v>1006</v>
      </c>
      <c r="G242" s="249">
        <v>8</v>
      </c>
      <c r="H242" s="213">
        <f t="shared" si="3"/>
        <v>897</v>
      </c>
      <c r="I242" s="45"/>
      <c r="N242" s="90"/>
      <c r="O242" s="90"/>
    </row>
    <row r="243" spans="1:15" ht="12.75" x14ac:dyDescent="0.2">
      <c r="A243" s="201">
        <v>44130</v>
      </c>
      <c r="B243" s="190">
        <v>7.6</v>
      </c>
      <c r="C243" s="190">
        <v>8.8857142857142861</v>
      </c>
      <c r="D243" s="191">
        <v>1287</v>
      </c>
      <c r="E243" s="198">
        <v>14</v>
      </c>
      <c r="F243" s="233">
        <v>1020</v>
      </c>
      <c r="G243" s="249">
        <v>14</v>
      </c>
      <c r="H243" s="213">
        <f t="shared" si="3"/>
        <v>911</v>
      </c>
      <c r="I243" s="45"/>
      <c r="N243" s="90"/>
      <c r="O243" s="90"/>
    </row>
    <row r="244" spans="1:15" ht="12.75" x14ac:dyDescent="0.2">
      <c r="A244" s="201">
        <v>44131</v>
      </c>
      <c r="B244" s="190">
        <v>18.2</v>
      </c>
      <c r="C244" s="190">
        <v>10.485714285714286</v>
      </c>
      <c r="D244" s="191">
        <v>1305.2</v>
      </c>
      <c r="E244" s="198">
        <v>12</v>
      </c>
      <c r="F244" s="233">
        <v>1032</v>
      </c>
      <c r="G244" s="249">
        <v>12</v>
      </c>
      <c r="H244" s="213">
        <f t="shared" si="3"/>
        <v>923</v>
      </c>
      <c r="I244" s="45"/>
      <c r="N244" s="90"/>
      <c r="O244" s="90"/>
    </row>
    <row r="245" spans="1:15" ht="12.75" x14ac:dyDescent="0.2">
      <c r="A245" s="201">
        <v>44132</v>
      </c>
      <c r="B245" s="190">
        <v>1.2</v>
      </c>
      <c r="C245" s="190">
        <v>11.885714285714286</v>
      </c>
      <c r="D245" s="191">
        <v>1306.4000000000001</v>
      </c>
      <c r="E245" s="198">
        <v>8</v>
      </c>
      <c r="F245" s="233">
        <v>1040</v>
      </c>
      <c r="G245" s="249">
        <v>8</v>
      </c>
      <c r="H245" s="213">
        <f t="shared" si="3"/>
        <v>931</v>
      </c>
      <c r="I245" s="45"/>
      <c r="N245" s="90"/>
      <c r="O245" s="90"/>
    </row>
    <row r="246" spans="1:15" ht="12.75" x14ac:dyDescent="0.2">
      <c r="A246" s="201">
        <v>44133</v>
      </c>
      <c r="B246" s="190">
        <v>14.8</v>
      </c>
      <c r="C246" s="190">
        <v>13.114285714285716</v>
      </c>
      <c r="D246" s="191">
        <v>1321.2</v>
      </c>
      <c r="E246" s="198">
        <v>15</v>
      </c>
      <c r="F246" s="233">
        <v>1055</v>
      </c>
      <c r="G246" s="249">
        <v>13</v>
      </c>
      <c r="H246" s="213">
        <f t="shared" si="3"/>
        <v>944</v>
      </c>
      <c r="I246" s="45"/>
      <c r="N246" s="90"/>
      <c r="O246" s="90"/>
    </row>
    <row r="247" spans="1:15" ht="12.75" x14ac:dyDescent="0.2">
      <c r="A247" s="201">
        <v>44134</v>
      </c>
      <c r="B247" s="190">
        <v>21.2</v>
      </c>
      <c r="C247" s="190">
        <v>13.514285714285718</v>
      </c>
      <c r="D247" s="191">
        <v>1342.4</v>
      </c>
      <c r="E247" s="198">
        <v>14</v>
      </c>
      <c r="F247" s="233">
        <v>1069</v>
      </c>
      <c r="G247" s="249">
        <v>11</v>
      </c>
      <c r="H247" s="213">
        <f t="shared" si="3"/>
        <v>955</v>
      </c>
      <c r="I247" s="45"/>
      <c r="N247" s="90"/>
      <c r="O247" s="90"/>
    </row>
    <row r="248" spans="1:15" ht="12.75" x14ac:dyDescent="0.2">
      <c r="A248" s="43">
        <v>44135</v>
      </c>
      <c r="B248" s="194">
        <v>9.4</v>
      </c>
      <c r="C248" s="194">
        <v>13.457142857142857</v>
      </c>
      <c r="D248" s="195">
        <v>1351.8</v>
      </c>
      <c r="E248" s="200">
        <v>11</v>
      </c>
      <c r="F248" s="234">
        <v>1080</v>
      </c>
      <c r="G248" s="251">
        <v>11</v>
      </c>
      <c r="H248" s="215">
        <f t="shared" si="3"/>
        <v>966</v>
      </c>
      <c r="I248" s="45"/>
      <c r="N248" s="90"/>
      <c r="O248" s="90"/>
    </row>
    <row r="249" spans="1:15" ht="12.75" x14ac:dyDescent="0.2">
      <c r="A249" s="201">
        <v>44136</v>
      </c>
      <c r="B249" s="190">
        <v>19.399999999999999</v>
      </c>
      <c r="C249" s="190">
        <v>17</v>
      </c>
      <c r="D249" s="191">
        <v>1371.2</v>
      </c>
      <c r="E249" s="198">
        <v>12</v>
      </c>
      <c r="F249" s="233">
        <v>1092</v>
      </c>
      <c r="G249" s="249">
        <v>12</v>
      </c>
      <c r="H249" s="213">
        <f t="shared" si="3"/>
        <v>978</v>
      </c>
      <c r="I249" s="45"/>
      <c r="N249" s="90"/>
      <c r="O249" s="90"/>
    </row>
    <row r="250" spans="1:15" ht="12.75" x14ac:dyDescent="0.2">
      <c r="A250" s="201">
        <v>44137</v>
      </c>
      <c r="B250" s="190">
        <v>10.4</v>
      </c>
      <c r="C250" s="190">
        <v>16.285714285714285</v>
      </c>
      <c r="D250" s="191">
        <v>1381.6</v>
      </c>
      <c r="E250" s="198">
        <v>7</v>
      </c>
      <c r="F250" s="233">
        <v>1099</v>
      </c>
      <c r="G250" s="249">
        <v>7</v>
      </c>
      <c r="H250" s="213">
        <f t="shared" si="3"/>
        <v>985</v>
      </c>
      <c r="I250" s="45"/>
      <c r="N250" s="90"/>
      <c r="O250" s="90"/>
    </row>
    <row r="251" spans="1:15" ht="12.75" x14ac:dyDescent="0.2">
      <c r="A251" s="201">
        <v>44138</v>
      </c>
      <c r="B251" s="190">
        <v>17.8</v>
      </c>
      <c r="C251" s="190">
        <v>17.542857142857141</v>
      </c>
      <c r="D251" s="191">
        <v>1399.4</v>
      </c>
      <c r="E251" s="198">
        <v>15</v>
      </c>
      <c r="F251" s="233">
        <v>1114</v>
      </c>
      <c r="G251" s="249">
        <v>14</v>
      </c>
      <c r="H251" s="213">
        <f t="shared" si="3"/>
        <v>999</v>
      </c>
      <c r="I251" s="45"/>
      <c r="N251" s="90"/>
      <c r="O251" s="90"/>
    </row>
    <row r="252" spans="1:15" ht="12.75" x14ac:dyDescent="0.2">
      <c r="A252" s="201">
        <v>44139</v>
      </c>
      <c r="B252" s="190">
        <v>26</v>
      </c>
      <c r="C252" s="190">
        <v>16.885714285714283</v>
      </c>
      <c r="D252" s="191">
        <v>1425.4</v>
      </c>
      <c r="E252" s="198">
        <v>12</v>
      </c>
      <c r="F252" s="233">
        <v>1126</v>
      </c>
      <c r="G252" s="249">
        <v>11</v>
      </c>
      <c r="H252" s="213">
        <f t="shared" si="3"/>
        <v>1010</v>
      </c>
      <c r="I252" s="45"/>
      <c r="N252" s="90"/>
      <c r="O252" s="90"/>
    </row>
    <row r="253" spans="1:15" ht="12.75" x14ac:dyDescent="0.2">
      <c r="A253" s="201">
        <v>44140</v>
      </c>
      <c r="B253" s="190">
        <v>9.8000000000000007</v>
      </c>
      <c r="C253" s="190">
        <v>16.685714285714287</v>
      </c>
      <c r="D253" s="191">
        <v>1435.2</v>
      </c>
      <c r="E253" s="198">
        <v>8</v>
      </c>
      <c r="F253" s="233">
        <v>1134</v>
      </c>
      <c r="G253" s="249">
        <v>7</v>
      </c>
      <c r="H253" s="213">
        <f t="shared" si="3"/>
        <v>1017</v>
      </c>
      <c r="I253" s="45"/>
      <c r="N253" s="90"/>
      <c r="O253" s="90"/>
    </row>
    <row r="254" spans="1:15" ht="12.75" x14ac:dyDescent="0.2">
      <c r="A254" s="201">
        <v>44141</v>
      </c>
      <c r="B254" s="190">
        <v>30</v>
      </c>
      <c r="C254" s="190">
        <v>15.914285714285713</v>
      </c>
      <c r="D254" s="191">
        <v>1465.2</v>
      </c>
      <c r="E254" s="198">
        <v>21</v>
      </c>
      <c r="F254" s="233">
        <v>1155</v>
      </c>
      <c r="G254" s="249">
        <v>19</v>
      </c>
      <c r="H254" s="213">
        <f t="shared" si="3"/>
        <v>1036</v>
      </c>
      <c r="I254" s="45"/>
      <c r="N254" s="90"/>
      <c r="O254" s="90"/>
    </row>
    <row r="255" spans="1:15" ht="12.75" x14ac:dyDescent="0.2">
      <c r="A255" s="201">
        <v>44142</v>
      </c>
      <c r="B255" s="190">
        <v>4.8</v>
      </c>
      <c r="C255" s="190">
        <v>14.685714285714285</v>
      </c>
      <c r="D255" s="191">
        <v>1470</v>
      </c>
      <c r="E255" s="198">
        <v>12</v>
      </c>
      <c r="F255" s="233">
        <v>1167</v>
      </c>
      <c r="G255" s="249">
        <v>12</v>
      </c>
      <c r="H255" s="213">
        <f t="shared" si="3"/>
        <v>1048</v>
      </c>
      <c r="I255" s="45"/>
      <c r="N255" s="90"/>
      <c r="O255" s="90"/>
    </row>
    <row r="256" spans="1:15" ht="12.75" x14ac:dyDescent="0.2">
      <c r="A256" s="201">
        <v>44143</v>
      </c>
      <c r="B256" s="190">
        <v>18</v>
      </c>
      <c r="C256" s="190">
        <v>12.314285714285715</v>
      </c>
      <c r="D256" s="191">
        <v>1488</v>
      </c>
      <c r="E256" s="198">
        <v>13</v>
      </c>
      <c r="F256" s="233">
        <v>1180</v>
      </c>
      <c r="G256" s="249">
        <v>11</v>
      </c>
      <c r="H256" s="213">
        <f t="shared" si="3"/>
        <v>1059</v>
      </c>
      <c r="I256" s="45"/>
      <c r="N256" s="90"/>
      <c r="O256" s="90"/>
    </row>
    <row r="257" spans="1:15" ht="12.75" x14ac:dyDescent="0.2">
      <c r="A257" s="201">
        <v>44144</v>
      </c>
      <c r="B257" s="190">
        <v>5</v>
      </c>
      <c r="C257" s="190">
        <v>12.057142857142859</v>
      </c>
      <c r="D257" s="191">
        <v>1493</v>
      </c>
      <c r="E257" s="198">
        <v>9</v>
      </c>
      <c r="F257" s="233">
        <v>1189</v>
      </c>
      <c r="G257" s="249">
        <v>8</v>
      </c>
      <c r="H257" s="213">
        <f t="shared" si="3"/>
        <v>1067</v>
      </c>
      <c r="I257" s="45"/>
      <c r="N257" s="90"/>
      <c r="O257" s="90"/>
    </row>
    <row r="258" spans="1:15" ht="12.75" x14ac:dyDescent="0.2">
      <c r="A258" s="201">
        <v>44145</v>
      </c>
      <c r="B258" s="190">
        <v>9.1999999999999993</v>
      </c>
      <c r="C258" s="190">
        <v>11.571428571428571</v>
      </c>
      <c r="D258" s="191">
        <v>1502.2</v>
      </c>
      <c r="E258" s="198">
        <v>12</v>
      </c>
      <c r="F258" s="233">
        <v>1201</v>
      </c>
      <c r="G258" s="249">
        <v>12</v>
      </c>
      <c r="H258" s="213">
        <f t="shared" si="3"/>
        <v>1079</v>
      </c>
      <c r="I258" s="45"/>
      <c r="N258" s="90"/>
      <c r="O258" s="90"/>
    </row>
    <row r="259" spans="1:15" ht="12.75" x14ac:dyDescent="0.2">
      <c r="A259" s="201">
        <v>44146</v>
      </c>
      <c r="B259" s="190">
        <v>9.4</v>
      </c>
      <c r="C259" s="190">
        <v>12.571428571428571</v>
      </c>
      <c r="D259" s="191">
        <v>1511.6</v>
      </c>
      <c r="E259" s="198">
        <v>17</v>
      </c>
      <c r="F259" s="233">
        <v>1218</v>
      </c>
      <c r="G259" s="249">
        <v>15</v>
      </c>
      <c r="H259" s="213">
        <f t="shared" si="3"/>
        <v>1094</v>
      </c>
      <c r="I259" s="45"/>
      <c r="N259" s="90"/>
      <c r="O259" s="90"/>
    </row>
    <row r="260" spans="1:15" ht="12.75" x14ac:dyDescent="0.2">
      <c r="A260" s="201">
        <v>44147</v>
      </c>
      <c r="B260" s="190">
        <v>8</v>
      </c>
      <c r="C260" s="190">
        <v>10.571428571428571</v>
      </c>
      <c r="D260" s="191">
        <v>1519.6</v>
      </c>
      <c r="E260" s="198">
        <v>9</v>
      </c>
      <c r="F260" s="233">
        <v>1227</v>
      </c>
      <c r="G260" s="249">
        <v>8</v>
      </c>
      <c r="H260" s="213">
        <f t="shared" si="3"/>
        <v>1102</v>
      </c>
      <c r="I260" s="45"/>
      <c r="N260" s="90"/>
      <c r="O260" s="90"/>
    </row>
    <row r="261" spans="1:15" ht="12.75" x14ac:dyDescent="0.2">
      <c r="A261" s="201">
        <v>44148</v>
      </c>
      <c r="B261" s="190">
        <v>26.6</v>
      </c>
      <c r="C261" s="190">
        <v>10.571428571428571</v>
      </c>
      <c r="D261" s="191">
        <v>1546.2</v>
      </c>
      <c r="E261" s="198">
        <v>20</v>
      </c>
      <c r="F261" s="233">
        <v>1247</v>
      </c>
      <c r="G261" s="249">
        <v>17</v>
      </c>
      <c r="H261" s="213">
        <f t="shared" si="3"/>
        <v>1119</v>
      </c>
      <c r="I261" s="45"/>
      <c r="N261" s="90"/>
      <c r="O261" s="90"/>
    </row>
    <row r="262" spans="1:15" ht="12.75" x14ac:dyDescent="0.2">
      <c r="A262" s="201">
        <v>44149</v>
      </c>
      <c r="B262" s="190">
        <v>11.8</v>
      </c>
      <c r="C262" s="190">
        <v>11.685714285714285</v>
      </c>
      <c r="D262" s="191">
        <v>1558</v>
      </c>
      <c r="E262" s="198">
        <v>16</v>
      </c>
      <c r="F262" s="233">
        <v>1263</v>
      </c>
      <c r="G262" s="249">
        <v>14</v>
      </c>
      <c r="H262" s="213">
        <f t="shared" ref="H262:H325" si="4">H261+G262</f>
        <v>1133</v>
      </c>
      <c r="I262" s="45"/>
      <c r="N262" s="90"/>
      <c r="O262" s="90"/>
    </row>
    <row r="263" spans="1:15" ht="12.75" x14ac:dyDescent="0.2">
      <c r="A263" s="201">
        <v>44150</v>
      </c>
      <c r="B263" s="190">
        <v>4</v>
      </c>
      <c r="C263" s="190">
        <v>11.571428571428571</v>
      </c>
      <c r="D263" s="191">
        <v>1562</v>
      </c>
      <c r="E263" s="198">
        <v>17</v>
      </c>
      <c r="F263" s="233">
        <v>1280</v>
      </c>
      <c r="G263" s="249">
        <v>15</v>
      </c>
      <c r="H263" s="213">
        <f t="shared" si="4"/>
        <v>1148</v>
      </c>
      <c r="I263" s="45"/>
      <c r="N263" s="90"/>
      <c r="O263" s="90"/>
    </row>
    <row r="264" spans="1:15" ht="12.75" x14ac:dyDescent="0.2">
      <c r="A264" s="201">
        <v>44151</v>
      </c>
      <c r="B264" s="190">
        <v>5</v>
      </c>
      <c r="C264" s="190">
        <v>13.685714285714285</v>
      </c>
      <c r="D264" s="191">
        <v>1567</v>
      </c>
      <c r="E264" s="198">
        <v>9</v>
      </c>
      <c r="F264" s="233">
        <v>1289</v>
      </c>
      <c r="G264" s="249">
        <v>8</v>
      </c>
      <c r="H264" s="213">
        <f t="shared" si="4"/>
        <v>1156</v>
      </c>
      <c r="I264" s="45"/>
      <c r="N264" s="90"/>
      <c r="O264" s="90"/>
    </row>
    <row r="265" spans="1:15" ht="12.75" x14ac:dyDescent="0.2">
      <c r="A265" s="201">
        <v>44152</v>
      </c>
      <c r="B265" s="190">
        <v>17</v>
      </c>
      <c r="C265" s="190">
        <v>12.514285714285714</v>
      </c>
      <c r="D265" s="191">
        <v>1584</v>
      </c>
      <c r="E265" s="198">
        <v>17</v>
      </c>
      <c r="F265" s="233">
        <v>1306</v>
      </c>
      <c r="G265" s="249">
        <v>17</v>
      </c>
      <c r="H265" s="213">
        <f t="shared" si="4"/>
        <v>1173</v>
      </c>
      <c r="I265" s="45"/>
      <c r="N265" s="90"/>
      <c r="O265" s="90"/>
    </row>
    <row r="266" spans="1:15" ht="12.75" x14ac:dyDescent="0.2">
      <c r="A266" s="201">
        <v>44153</v>
      </c>
      <c r="B266" s="190">
        <v>8.6</v>
      </c>
      <c r="C266" s="190">
        <v>10.02857142857143</v>
      </c>
      <c r="D266" s="191">
        <v>1592.6</v>
      </c>
      <c r="E266" s="198">
        <v>14</v>
      </c>
      <c r="F266" s="233">
        <v>1320</v>
      </c>
      <c r="G266" s="249">
        <v>13</v>
      </c>
      <c r="H266" s="213">
        <f t="shared" si="4"/>
        <v>1186</v>
      </c>
      <c r="I266" s="45"/>
      <c r="N266" s="90"/>
      <c r="O266" s="90"/>
    </row>
    <row r="267" spans="1:15" ht="12.75" x14ac:dyDescent="0.2">
      <c r="A267" s="201">
        <v>44154</v>
      </c>
      <c r="B267" s="190">
        <v>22.8</v>
      </c>
      <c r="C267" s="190">
        <v>10.342857142857145</v>
      </c>
      <c r="D267" s="191">
        <v>1615.4</v>
      </c>
      <c r="E267" s="198">
        <v>16</v>
      </c>
      <c r="F267" s="233">
        <v>1336</v>
      </c>
      <c r="G267" s="249">
        <v>15</v>
      </c>
      <c r="H267" s="213">
        <f t="shared" si="4"/>
        <v>1201</v>
      </c>
      <c r="I267" s="45"/>
      <c r="N267" s="90"/>
      <c r="O267" s="90"/>
    </row>
    <row r="268" spans="1:15" ht="12.75" x14ac:dyDescent="0.2">
      <c r="A268" s="201">
        <v>44155</v>
      </c>
      <c r="B268" s="190">
        <v>18.399999999999999</v>
      </c>
      <c r="C268" s="190">
        <v>9.0857142857142872</v>
      </c>
      <c r="D268" s="191">
        <v>1633.8</v>
      </c>
      <c r="E268" s="198">
        <v>17</v>
      </c>
      <c r="F268" s="233">
        <v>1353</v>
      </c>
      <c r="G268" s="249">
        <v>16</v>
      </c>
      <c r="H268" s="213">
        <f t="shared" si="4"/>
        <v>1217</v>
      </c>
      <c r="I268" s="45"/>
      <c r="N268" s="90"/>
      <c r="O268" s="90"/>
    </row>
    <row r="269" spans="1:15" ht="12.75" x14ac:dyDescent="0.2">
      <c r="A269" s="201">
        <v>44156</v>
      </c>
      <c r="B269" s="190">
        <v>-5.6</v>
      </c>
      <c r="C269" s="190">
        <v>7.5714285714285712</v>
      </c>
      <c r="D269" s="191">
        <v>1628.2</v>
      </c>
      <c r="E269" s="198">
        <v>9</v>
      </c>
      <c r="F269" s="233">
        <v>1362</v>
      </c>
      <c r="G269" s="249">
        <v>8</v>
      </c>
      <c r="H269" s="213">
        <f t="shared" si="4"/>
        <v>1225</v>
      </c>
      <c r="I269" s="45"/>
      <c r="N269" s="90"/>
      <c r="O269" s="90"/>
    </row>
    <row r="270" spans="1:15" ht="12.75" x14ac:dyDescent="0.2">
      <c r="A270" s="201">
        <v>44157</v>
      </c>
      <c r="B270" s="190">
        <v>6.2</v>
      </c>
      <c r="C270" s="190">
        <v>7.4285714285714297</v>
      </c>
      <c r="D270" s="191">
        <v>1634.4</v>
      </c>
      <c r="E270" s="198">
        <v>14</v>
      </c>
      <c r="F270" s="233">
        <v>1376</v>
      </c>
      <c r="G270" s="249">
        <v>14</v>
      </c>
      <c r="H270" s="213">
        <f t="shared" si="4"/>
        <v>1239</v>
      </c>
      <c r="I270" s="45"/>
      <c r="N270" s="90"/>
      <c r="O270" s="90"/>
    </row>
    <row r="271" spans="1:15" ht="12.75" x14ac:dyDescent="0.2">
      <c r="A271" s="201">
        <v>44158</v>
      </c>
      <c r="B271" s="190">
        <v>-3.8</v>
      </c>
      <c r="C271" s="190">
        <v>4.5142857142857142</v>
      </c>
      <c r="D271" s="191">
        <v>1630.6</v>
      </c>
      <c r="E271" s="198">
        <v>9</v>
      </c>
      <c r="F271" s="233">
        <v>1385</v>
      </c>
      <c r="G271" s="249">
        <v>7</v>
      </c>
      <c r="H271" s="213">
        <f t="shared" si="4"/>
        <v>1246</v>
      </c>
      <c r="I271" s="45"/>
      <c r="N271" s="90"/>
      <c r="O271" s="90"/>
    </row>
    <row r="272" spans="1:15" ht="12.75" x14ac:dyDescent="0.2">
      <c r="A272" s="201">
        <v>44159</v>
      </c>
      <c r="B272" s="190">
        <v>6.4</v>
      </c>
      <c r="C272" s="190">
        <v>1.9428571428571431</v>
      </c>
      <c r="D272" s="191">
        <v>1637</v>
      </c>
      <c r="E272" s="198">
        <v>10</v>
      </c>
      <c r="F272" s="233">
        <v>1395</v>
      </c>
      <c r="G272" s="249">
        <v>9</v>
      </c>
      <c r="H272" s="213">
        <f t="shared" si="4"/>
        <v>1255</v>
      </c>
      <c r="I272" s="45"/>
      <c r="N272" s="90"/>
      <c r="O272" s="90"/>
    </row>
    <row r="273" spans="1:15" ht="12.75" x14ac:dyDescent="0.2">
      <c r="A273" s="201">
        <v>44160</v>
      </c>
      <c r="B273" s="190">
        <v>7.6</v>
      </c>
      <c r="C273" s="190">
        <v>4.3142857142857141</v>
      </c>
      <c r="D273" s="191">
        <v>1644.6</v>
      </c>
      <c r="E273" s="198">
        <v>6</v>
      </c>
      <c r="F273" s="233">
        <v>1401</v>
      </c>
      <c r="G273" s="249">
        <v>4</v>
      </c>
      <c r="H273" s="213">
        <f t="shared" si="4"/>
        <v>1259</v>
      </c>
      <c r="I273" s="45"/>
      <c r="N273" s="90"/>
      <c r="O273" s="90"/>
    </row>
    <row r="274" spans="1:15" ht="12.75" x14ac:dyDescent="0.2">
      <c r="A274" s="201">
        <v>44161</v>
      </c>
      <c r="B274" s="190">
        <v>2.4</v>
      </c>
      <c r="C274" s="190">
        <v>5.6285714285714281</v>
      </c>
      <c r="D274" s="191">
        <v>1647</v>
      </c>
      <c r="E274" s="198">
        <v>14</v>
      </c>
      <c r="F274" s="233">
        <v>1415</v>
      </c>
      <c r="G274" s="249">
        <v>13</v>
      </c>
      <c r="H274" s="213">
        <f t="shared" si="4"/>
        <v>1272</v>
      </c>
      <c r="I274" s="45"/>
      <c r="N274" s="90"/>
      <c r="O274" s="90"/>
    </row>
    <row r="275" spans="1:15" ht="12.75" x14ac:dyDescent="0.2">
      <c r="A275" s="201">
        <v>44162</v>
      </c>
      <c r="B275" s="190">
        <v>0.4</v>
      </c>
      <c r="C275" s="190">
        <v>8.5428571428571427</v>
      </c>
      <c r="D275" s="191">
        <v>1647.4</v>
      </c>
      <c r="E275" s="198">
        <v>15</v>
      </c>
      <c r="F275" s="233">
        <v>1430</v>
      </c>
      <c r="G275" s="249">
        <v>11</v>
      </c>
      <c r="H275" s="213">
        <f t="shared" si="4"/>
        <v>1283</v>
      </c>
      <c r="I275" s="45"/>
      <c r="N275" s="90"/>
      <c r="O275" s="90"/>
    </row>
    <row r="276" spans="1:15" ht="12.75" x14ac:dyDescent="0.2">
      <c r="A276" s="201">
        <v>44163</v>
      </c>
      <c r="B276" s="190">
        <v>11</v>
      </c>
      <c r="C276" s="190">
        <v>7.4857142857142858</v>
      </c>
      <c r="D276" s="191">
        <v>1658.4</v>
      </c>
      <c r="E276" s="198">
        <v>14</v>
      </c>
      <c r="F276" s="233">
        <v>1444</v>
      </c>
      <c r="G276" s="249">
        <v>14</v>
      </c>
      <c r="H276" s="213">
        <f t="shared" si="4"/>
        <v>1297</v>
      </c>
      <c r="I276" s="45"/>
      <c r="N276" s="90"/>
      <c r="O276" s="90"/>
    </row>
    <row r="277" spans="1:15" ht="12.75" x14ac:dyDescent="0.2">
      <c r="A277" s="201">
        <v>44164</v>
      </c>
      <c r="B277" s="190">
        <v>15.4</v>
      </c>
      <c r="C277" s="190">
        <v>7.5428571428571436</v>
      </c>
      <c r="D277" s="191">
        <v>1673.8</v>
      </c>
      <c r="E277" s="198">
        <v>12</v>
      </c>
      <c r="F277" s="233">
        <v>1456</v>
      </c>
      <c r="G277" s="249">
        <v>12</v>
      </c>
      <c r="H277" s="213">
        <f t="shared" si="4"/>
        <v>1309</v>
      </c>
      <c r="I277" s="45"/>
      <c r="N277" s="90"/>
      <c r="O277" s="90"/>
    </row>
    <row r="278" spans="1:15" ht="12.75" x14ac:dyDescent="0.2">
      <c r="A278" s="201">
        <v>44165</v>
      </c>
      <c r="B278" s="190">
        <v>16.600000000000001</v>
      </c>
      <c r="C278" s="190">
        <v>7.4</v>
      </c>
      <c r="D278" s="191">
        <v>1690.4</v>
      </c>
      <c r="E278" s="198">
        <v>15</v>
      </c>
      <c r="F278" s="233">
        <v>1471</v>
      </c>
      <c r="G278" s="249">
        <v>10</v>
      </c>
      <c r="H278" s="213">
        <f t="shared" si="4"/>
        <v>1319</v>
      </c>
      <c r="I278" s="45"/>
      <c r="N278" s="90"/>
      <c r="O278" s="90"/>
    </row>
    <row r="279" spans="1:15" ht="12.75" x14ac:dyDescent="0.2">
      <c r="A279" s="202">
        <v>44166</v>
      </c>
      <c r="B279" s="196">
        <v>-1</v>
      </c>
      <c r="C279" s="196">
        <v>8</v>
      </c>
      <c r="D279" s="197">
        <v>1689.4</v>
      </c>
      <c r="E279" s="199">
        <v>9</v>
      </c>
      <c r="F279" s="232">
        <v>1480</v>
      </c>
      <c r="G279" s="250">
        <v>5</v>
      </c>
      <c r="H279" s="214">
        <f t="shared" si="4"/>
        <v>1324</v>
      </c>
      <c r="I279" s="45"/>
      <c r="N279" s="90"/>
      <c r="O279" s="90"/>
    </row>
    <row r="280" spans="1:15" ht="12.75" x14ac:dyDescent="0.2">
      <c r="A280" s="201">
        <v>44167</v>
      </c>
      <c r="B280" s="190">
        <v>8</v>
      </c>
      <c r="C280" s="190">
        <v>5.8857142857142861</v>
      </c>
      <c r="D280" s="191">
        <v>1697.4</v>
      </c>
      <c r="E280" s="198">
        <v>12</v>
      </c>
      <c r="F280" s="233">
        <v>1492</v>
      </c>
      <c r="G280" s="249">
        <v>12</v>
      </c>
      <c r="H280" s="213">
        <f t="shared" si="4"/>
        <v>1336</v>
      </c>
      <c r="I280" s="45"/>
      <c r="N280" s="90"/>
      <c r="O280" s="90"/>
    </row>
    <row r="281" spans="1:15" ht="12.75" x14ac:dyDescent="0.2">
      <c r="A281" s="201">
        <v>44168</v>
      </c>
      <c r="B281" s="190">
        <v>1.4</v>
      </c>
      <c r="C281" s="190">
        <v>3.1142857142857143</v>
      </c>
      <c r="D281" s="191">
        <v>1698.8</v>
      </c>
      <c r="E281" s="198">
        <v>11</v>
      </c>
      <c r="F281" s="233">
        <v>1503</v>
      </c>
      <c r="G281" s="249">
        <v>10</v>
      </c>
      <c r="H281" s="213">
        <f t="shared" si="4"/>
        <v>1346</v>
      </c>
      <c r="I281" s="45"/>
      <c r="N281" s="90"/>
      <c r="O281" s="90"/>
    </row>
    <row r="282" spans="1:15" ht="12.75" x14ac:dyDescent="0.2">
      <c r="A282" s="201">
        <v>44169</v>
      </c>
      <c r="B282" s="190">
        <v>4.5999999999999996</v>
      </c>
      <c r="C282" s="190">
        <v>2.2857142857142856</v>
      </c>
      <c r="D282" s="191">
        <v>1703.4</v>
      </c>
      <c r="E282" s="198">
        <v>11</v>
      </c>
      <c r="F282" s="233">
        <v>1514</v>
      </c>
      <c r="G282" s="249">
        <v>9</v>
      </c>
      <c r="H282" s="213">
        <f t="shared" si="4"/>
        <v>1355</v>
      </c>
      <c r="I282" s="45"/>
      <c r="N282" s="90"/>
      <c r="O282" s="90"/>
    </row>
    <row r="283" spans="1:15" ht="12.75" x14ac:dyDescent="0.2">
      <c r="A283" s="201">
        <v>44170</v>
      </c>
      <c r="B283" s="190">
        <v>-3.8</v>
      </c>
      <c r="C283" s="190">
        <v>2.9428571428571431</v>
      </c>
      <c r="D283" s="191">
        <v>1699.6</v>
      </c>
      <c r="E283" s="198">
        <v>14</v>
      </c>
      <c r="F283" s="233">
        <v>1528</v>
      </c>
      <c r="G283" s="249">
        <v>12</v>
      </c>
      <c r="H283" s="213">
        <f t="shared" si="4"/>
        <v>1367</v>
      </c>
      <c r="I283" s="45"/>
      <c r="N283" s="90"/>
      <c r="O283" s="90"/>
    </row>
    <row r="284" spans="1:15" ht="12.75" x14ac:dyDescent="0.2">
      <c r="A284" s="201">
        <v>44171</v>
      </c>
      <c r="B284" s="190">
        <v>-4</v>
      </c>
      <c r="C284" s="190">
        <v>2.4857142857142853</v>
      </c>
      <c r="D284" s="191">
        <v>1695.6</v>
      </c>
      <c r="E284" s="198">
        <v>15</v>
      </c>
      <c r="F284" s="233">
        <v>1543</v>
      </c>
      <c r="G284" s="249">
        <v>12</v>
      </c>
      <c r="H284" s="213">
        <f t="shared" si="4"/>
        <v>1379</v>
      </c>
      <c r="I284" s="45"/>
      <c r="N284" s="90"/>
      <c r="O284" s="90"/>
    </row>
    <row r="285" spans="1:15" ht="12.75" x14ac:dyDescent="0.2">
      <c r="A285" s="201">
        <v>44172</v>
      </c>
      <c r="B285" s="190">
        <v>10.8</v>
      </c>
      <c r="C285" s="190">
        <v>4.3142857142857141</v>
      </c>
      <c r="D285" s="191">
        <v>1706.4</v>
      </c>
      <c r="E285" s="198">
        <v>19</v>
      </c>
      <c r="F285" s="233">
        <v>1562</v>
      </c>
      <c r="G285" s="249">
        <v>16</v>
      </c>
      <c r="H285" s="213">
        <f t="shared" si="4"/>
        <v>1395</v>
      </c>
      <c r="I285" s="45"/>
      <c r="N285" s="90"/>
      <c r="O285" s="90"/>
    </row>
    <row r="286" spans="1:15" ht="12.75" x14ac:dyDescent="0.2">
      <c r="A286" s="201">
        <v>44173</v>
      </c>
      <c r="B286" s="190">
        <v>3.6</v>
      </c>
      <c r="C286" s="190">
        <v>5.7428571428571429</v>
      </c>
      <c r="D286" s="191">
        <v>1710</v>
      </c>
      <c r="E286" s="198">
        <v>10</v>
      </c>
      <c r="F286" s="233">
        <v>1572</v>
      </c>
      <c r="G286" s="249">
        <v>9</v>
      </c>
      <c r="H286" s="213">
        <f t="shared" si="4"/>
        <v>1404</v>
      </c>
      <c r="I286" s="45"/>
      <c r="N286" s="90"/>
      <c r="O286" s="90"/>
    </row>
    <row r="287" spans="1:15" ht="12.75" x14ac:dyDescent="0.2">
      <c r="A287" s="201">
        <v>44174</v>
      </c>
      <c r="B287" s="190">
        <v>4.8</v>
      </c>
      <c r="C287" s="190">
        <v>6.1714285714285717</v>
      </c>
      <c r="D287" s="191">
        <v>1714.8</v>
      </c>
      <c r="E287" s="198">
        <v>11</v>
      </c>
      <c r="F287" s="233">
        <v>1583</v>
      </c>
      <c r="G287" s="249">
        <v>10</v>
      </c>
      <c r="H287" s="213">
        <f t="shared" si="4"/>
        <v>1414</v>
      </c>
      <c r="I287" s="45"/>
      <c r="N287" s="90"/>
      <c r="O287" s="90"/>
    </row>
    <row r="288" spans="1:15" ht="12.75" x14ac:dyDescent="0.2">
      <c r="A288" s="201">
        <v>44175</v>
      </c>
      <c r="B288" s="190">
        <v>14.2</v>
      </c>
      <c r="C288" s="190">
        <v>8.9142857142857146</v>
      </c>
      <c r="D288" s="191">
        <v>1729</v>
      </c>
      <c r="E288" s="198">
        <v>16</v>
      </c>
      <c r="F288" s="233">
        <v>1599</v>
      </c>
      <c r="G288" s="249">
        <v>14</v>
      </c>
      <c r="H288" s="213">
        <f t="shared" si="4"/>
        <v>1428</v>
      </c>
      <c r="I288" s="45"/>
      <c r="N288" s="90"/>
      <c r="O288" s="90"/>
    </row>
    <row r="289" spans="1:15" ht="12.75" x14ac:dyDescent="0.2">
      <c r="A289" s="201">
        <v>44176</v>
      </c>
      <c r="B289" s="190">
        <v>14.6</v>
      </c>
      <c r="C289" s="190">
        <v>7.0000000000000009</v>
      </c>
      <c r="D289" s="191">
        <v>1743.6</v>
      </c>
      <c r="E289" s="198">
        <v>14</v>
      </c>
      <c r="F289" s="233">
        <v>1613</v>
      </c>
      <c r="G289" s="249">
        <v>12</v>
      </c>
      <c r="H289" s="213">
        <f t="shared" si="4"/>
        <v>1440</v>
      </c>
      <c r="I289" s="45"/>
      <c r="N289" s="90"/>
      <c r="O289" s="90"/>
    </row>
    <row r="290" spans="1:15" ht="12.75" x14ac:dyDescent="0.2">
      <c r="A290" s="201">
        <v>44177</v>
      </c>
      <c r="B290" s="190">
        <v>-0.8</v>
      </c>
      <c r="C290" s="190">
        <v>4.8285714285714283</v>
      </c>
      <c r="D290" s="191">
        <v>1742.8</v>
      </c>
      <c r="E290" s="198">
        <v>8</v>
      </c>
      <c r="F290" s="233">
        <v>1621</v>
      </c>
      <c r="G290" s="249">
        <v>6</v>
      </c>
      <c r="H290" s="213">
        <f t="shared" si="4"/>
        <v>1446</v>
      </c>
      <c r="I290" s="45"/>
      <c r="N290" s="90"/>
      <c r="O290" s="90"/>
    </row>
    <row r="291" spans="1:15" ht="12.75" x14ac:dyDescent="0.2">
      <c r="A291" s="201">
        <v>44178</v>
      </c>
      <c r="B291" s="190">
        <v>15.2</v>
      </c>
      <c r="C291" s="190">
        <v>5.5142857142857133</v>
      </c>
      <c r="D291" s="191">
        <v>1758</v>
      </c>
      <c r="E291" s="198">
        <v>12</v>
      </c>
      <c r="F291" s="233">
        <v>1633</v>
      </c>
      <c r="G291" s="249">
        <v>11</v>
      </c>
      <c r="H291" s="213">
        <f t="shared" si="4"/>
        <v>1457</v>
      </c>
      <c r="I291" s="45"/>
      <c r="N291" s="90"/>
      <c r="O291" s="90"/>
    </row>
    <row r="292" spans="1:15" ht="12.75" x14ac:dyDescent="0.2">
      <c r="A292" s="201">
        <v>44179</v>
      </c>
      <c r="B292" s="190">
        <v>-2.6</v>
      </c>
      <c r="C292" s="190">
        <v>3.8857142857142857</v>
      </c>
      <c r="D292" s="191">
        <v>1755.4</v>
      </c>
      <c r="E292" s="198">
        <v>11</v>
      </c>
      <c r="F292" s="233">
        <v>1644</v>
      </c>
      <c r="G292" s="249">
        <v>10</v>
      </c>
      <c r="H292" s="213">
        <f t="shared" si="4"/>
        <v>1467</v>
      </c>
      <c r="I292" s="45"/>
      <c r="N292" s="90"/>
      <c r="O292" s="90"/>
    </row>
    <row r="293" spans="1:15" ht="12.75" x14ac:dyDescent="0.2">
      <c r="A293" s="201">
        <v>44180</v>
      </c>
      <c r="B293" s="190">
        <v>-11.6</v>
      </c>
      <c r="C293" s="190">
        <v>3.6285714285714286</v>
      </c>
      <c r="D293" s="191">
        <v>1743.8</v>
      </c>
      <c r="E293" s="198">
        <v>9</v>
      </c>
      <c r="F293" s="233">
        <v>1653</v>
      </c>
      <c r="G293" s="249">
        <v>9</v>
      </c>
      <c r="H293" s="213">
        <f t="shared" si="4"/>
        <v>1476</v>
      </c>
      <c r="I293" s="45"/>
      <c r="N293" s="90"/>
      <c r="O293" s="90"/>
    </row>
    <row r="294" spans="1:15" ht="12.75" x14ac:dyDescent="0.2">
      <c r="A294" s="201">
        <v>44181</v>
      </c>
      <c r="B294" s="190">
        <v>9.6</v>
      </c>
      <c r="C294" s="190">
        <v>5.2571428571428571</v>
      </c>
      <c r="D294" s="191">
        <v>1753.4</v>
      </c>
      <c r="E294" s="198">
        <v>14</v>
      </c>
      <c r="F294" s="233">
        <v>1667</v>
      </c>
      <c r="G294" s="249">
        <v>13</v>
      </c>
      <c r="H294" s="213">
        <f t="shared" si="4"/>
        <v>1489</v>
      </c>
      <c r="I294" s="45"/>
      <c r="N294" s="90"/>
      <c r="O294" s="90"/>
    </row>
    <row r="295" spans="1:15" ht="12.75" x14ac:dyDescent="0.2">
      <c r="A295" s="201">
        <v>44182</v>
      </c>
      <c r="B295" s="190">
        <v>2.8</v>
      </c>
      <c r="C295" s="190">
        <v>7.1428571428571432</v>
      </c>
      <c r="D295" s="191">
        <v>1756.2</v>
      </c>
      <c r="E295" s="198">
        <v>15</v>
      </c>
      <c r="F295" s="233">
        <v>1682</v>
      </c>
      <c r="G295" s="249">
        <v>13</v>
      </c>
      <c r="H295" s="213">
        <f t="shared" si="4"/>
        <v>1502</v>
      </c>
      <c r="I295" s="45"/>
      <c r="N295" s="90"/>
      <c r="O295" s="90"/>
    </row>
    <row r="296" spans="1:15" ht="12.75" x14ac:dyDescent="0.2">
      <c r="A296" s="201">
        <v>44183</v>
      </c>
      <c r="B296" s="190">
        <v>12.8</v>
      </c>
      <c r="C296" s="190">
        <v>8.8857142857142861</v>
      </c>
      <c r="D296" s="191">
        <v>1769</v>
      </c>
      <c r="E296" s="198">
        <v>17</v>
      </c>
      <c r="F296" s="233">
        <v>1699</v>
      </c>
      <c r="G296" s="249">
        <v>14</v>
      </c>
      <c r="H296" s="213">
        <f t="shared" si="4"/>
        <v>1516</v>
      </c>
      <c r="I296" s="45"/>
      <c r="N296" s="90"/>
      <c r="O296" s="90"/>
    </row>
    <row r="297" spans="1:15" ht="12.75" x14ac:dyDescent="0.2">
      <c r="A297" s="201">
        <v>44184</v>
      </c>
      <c r="B297" s="190">
        <v>10.6</v>
      </c>
      <c r="C297" s="190">
        <v>10.94285714285714</v>
      </c>
      <c r="D297" s="191">
        <v>1779.6</v>
      </c>
      <c r="E297" s="198">
        <v>16</v>
      </c>
      <c r="F297" s="233">
        <v>1715</v>
      </c>
      <c r="G297" s="249">
        <v>11</v>
      </c>
      <c r="H297" s="213">
        <f t="shared" si="4"/>
        <v>1527</v>
      </c>
      <c r="I297" s="45"/>
      <c r="N297" s="90"/>
      <c r="O297" s="90"/>
    </row>
    <row r="298" spans="1:15" ht="12.75" x14ac:dyDescent="0.2">
      <c r="A298" s="201">
        <v>44185</v>
      </c>
      <c r="B298" s="190">
        <v>28.4</v>
      </c>
      <c r="C298" s="190">
        <v>12.828571428571427</v>
      </c>
      <c r="D298" s="191">
        <v>1808</v>
      </c>
      <c r="E298" s="198">
        <v>20</v>
      </c>
      <c r="F298" s="233">
        <v>1735</v>
      </c>
      <c r="G298" s="249">
        <v>15</v>
      </c>
      <c r="H298" s="213">
        <f t="shared" si="4"/>
        <v>1542</v>
      </c>
      <c r="I298" s="45"/>
      <c r="N298" s="90"/>
      <c r="O298" s="90"/>
    </row>
    <row r="299" spans="1:15" ht="12.75" x14ac:dyDescent="0.2">
      <c r="A299" s="201">
        <v>44186</v>
      </c>
      <c r="B299" s="190">
        <v>9.6</v>
      </c>
      <c r="C299" s="190">
        <v>13.942857142857141</v>
      </c>
      <c r="D299" s="191">
        <v>1817.6</v>
      </c>
      <c r="E299" s="198">
        <v>22</v>
      </c>
      <c r="F299" s="233">
        <v>1757</v>
      </c>
      <c r="G299" s="249">
        <v>19</v>
      </c>
      <c r="H299" s="213">
        <f t="shared" si="4"/>
        <v>1561</v>
      </c>
      <c r="I299" s="45"/>
      <c r="N299" s="90"/>
      <c r="O299" s="90"/>
    </row>
    <row r="300" spans="1:15" ht="12.75" x14ac:dyDescent="0.2">
      <c r="A300" s="201">
        <v>44187</v>
      </c>
      <c r="B300" s="190">
        <v>2.8</v>
      </c>
      <c r="C300" s="190">
        <v>12.514285714285714</v>
      </c>
      <c r="D300" s="191">
        <v>1820.4</v>
      </c>
      <c r="E300" s="198">
        <v>13</v>
      </c>
      <c r="F300" s="233">
        <v>1770</v>
      </c>
      <c r="G300" s="249">
        <v>11</v>
      </c>
      <c r="H300" s="213">
        <f t="shared" si="4"/>
        <v>1572</v>
      </c>
      <c r="I300" s="45"/>
      <c r="N300" s="90"/>
      <c r="O300" s="90"/>
    </row>
    <row r="301" spans="1:15" ht="12.75" x14ac:dyDescent="0.2">
      <c r="A301" s="201">
        <v>44188</v>
      </c>
      <c r="B301" s="190">
        <v>22.8</v>
      </c>
      <c r="C301" s="190">
        <v>12.228571428571426</v>
      </c>
      <c r="D301" s="191">
        <v>1843.2</v>
      </c>
      <c r="E301" s="198">
        <v>23</v>
      </c>
      <c r="F301" s="233">
        <v>1793</v>
      </c>
      <c r="G301" s="249">
        <v>21</v>
      </c>
      <c r="H301" s="213">
        <f t="shared" si="4"/>
        <v>1593</v>
      </c>
      <c r="I301" s="45"/>
      <c r="N301" s="90"/>
      <c r="O301" s="90"/>
    </row>
    <row r="302" spans="1:15" ht="12.75" x14ac:dyDescent="0.2">
      <c r="A302" s="201">
        <v>44189</v>
      </c>
      <c r="B302" s="190">
        <v>10.6</v>
      </c>
      <c r="C302" s="190">
        <v>10.085714285714287</v>
      </c>
      <c r="D302" s="191">
        <v>1853.8</v>
      </c>
      <c r="E302" s="198">
        <v>17</v>
      </c>
      <c r="F302" s="233">
        <v>1810</v>
      </c>
      <c r="G302" s="249">
        <v>16</v>
      </c>
      <c r="H302" s="213">
        <f t="shared" si="4"/>
        <v>1609</v>
      </c>
      <c r="I302" s="45"/>
      <c r="N302" s="90"/>
      <c r="O302" s="90"/>
    </row>
    <row r="303" spans="1:15" ht="12.75" x14ac:dyDescent="0.2">
      <c r="A303" s="201">
        <v>44190</v>
      </c>
      <c r="B303" s="190">
        <v>2.8</v>
      </c>
      <c r="C303" s="190">
        <v>8.7142857142857135</v>
      </c>
      <c r="D303" s="191">
        <v>1856.6</v>
      </c>
      <c r="E303" s="198">
        <v>10</v>
      </c>
      <c r="F303" s="233">
        <v>1820</v>
      </c>
      <c r="G303" s="249">
        <v>9</v>
      </c>
      <c r="H303" s="213">
        <f t="shared" si="4"/>
        <v>1618</v>
      </c>
      <c r="I303" s="45"/>
      <c r="N303" s="90"/>
      <c r="O303" s="90"/>
    </row>
    <row r="304" spans="1:15" ht="12.75" x14ac:dyDescent="0.2">
      <c r="A304" s="201">
        <v>44191</v>
      </c>
      <c r="B304" s="190">
        <v>8.6</v>
      </c>
      <c r="C304" s="190">
        <v>8.7142857142857135</v>
      </c>
      <c r="D304" s="191">
        <v>1865.2</v>
      </c>
      <c r="E304" s="198">
        <v>14</v>
      </c>
      <c r="F304" s="233">
        <v>1834</v>
      </c>
      <c r="G304" s="249">
        <v>13</v>
      </c>
      <c r="H304" s="213">
        <f t="shared" si="4"/>
        <v>1631</v>
      </c>
      <c r="I304" s="45"/>
      <c r="N304" s="90"/>
      <c r="O304" s="90"/>
    </row>
    <row r="305" spans="1:15" ht="12.75" x14ac:dyDescent="0.2">
      <c r="A305" s="201">
        <v>44192</v>
      </c>
      <c r="B305" s="190">
        <v>13.4</v>
      </c>
      <c r="C305" s="190">
        <v>7.2285714285714278</v>
      </c>
      <c r="D305" s="191">
        <v>1878.6</v>
      </c>
      <c r="E305" s="198">
        <v>17</v>
      </c>
      <c r="F305" s="233">
        <v>1851</v>
      </c>
      <c r="G305" s="249">
        <v>12</v>
      </c>
      <c r="H305" s="213">
        <f t="shared" si="4"/>
        <v>1643</v>
      </c>
      <c r="I305" s="45"/>
      <c r="N305" s="90"/>
      <c r="O305" s="90"/>
    </row>
    <row r="306" spans="1:15" ht="12.75" x14ac:dyDescent="0.2">
      <c r="A306" s="201">
        <v>44193</v>
      </c>
      <c r="B306" s="190">
        <v>0</v>
      </c>
      <c r="C306" s="190">
        <v>7.9142857142857137</v>
      </c>
      <c r="D306" s="191">
        <v>1878.6</v>
      </c>
      <c r="E306" s="198">
        <v>14</v>
      </c>
      <c r="F306" s="233">
        <v>1865</v>
      </c>
      <c r="G306" s="249">
        <v>13</v>
      </c>
      <c r="H306" s="213">
        <f t="shared" si="4"/>
        <v>1656</v>
      </c>
      <c r="I306" s="45"/>
      <c r="N306" s="90"/>
      <c r="O306" s="90"/>
    </row>
    <row r="307" spans="1:15" ht="12.75" x14ac:dyDescent="0.2">
      <c r="A307" s="201">
        <v>44194</v>
      </c>
      <c r="B307" s="190">
        <v>2.8</v>
      </c>
      <c r="C307" s="190">
        <v>10.457142857142857</v>
      </c>
      <c r="D307" s="191">
        <v>1881.4</v>
      </c>
      <c r="E307" s="198">
        <v>12</v>
      </c>
      <c r="F307" s="233">
        <v>1877</v>
      </c>
      <c r="G307" s="249">
        <v>10</v>
      </c>
      <c r="H307" s="213">
        <f t="shared" si="4"/>
        <v>1666</v>
      </c>
      <c r="I307" s="45"/>
      <c r="N307" s="90"/>
      <c r="O307" s="90"/>
    </row>
    <row r="308" spans="1:15" ht="12.75" x14ac:dyDescent="0.2">
      <c r="A308" s="201">
        <v>44195</v>
      </c>
      <c r="B308" s="190">
        <v>12.4</v>
      </c>
      <c r="C308" s="190">
        <v>9.5999999999999979</v>
      </c>
      <c r="D308" s="191">
        <v>1893.8</v>
      </c>
      <c r="E308" s="198">
        <v>14</v>
      </c>
      <c r="F308" s="233">
        <v>1891</v>
      </c>
      <c r="G308" s="249">
        <v>12</v>
      </c>
      <c r="H308" s="213">
        <f t="shared" si="4"/>
        <v>1678</v>
      </c>
      <c r="I308" s="45"/>
      <c r="N308" s="90"/>
      <c r="O308" s="90"/>
    </row>
    <row r="309" spans="1:15" ht="12.75" x14ac:dyDescent="0.2">
      <c r="A309" s="43">
        <v>44196</v>
      </c>
      <c r="B309" s="194">
        <v>15.4</v>
      </c>
      <c r="C309" s="194">
        <v>8.6857142857142868</v>
      </c>
      <c r="D309" s="195">
        <v>1909.2</v>
      </c>
      <c r="E309" s="200">
        <v>16</v>
      </c>
      <c r="F309" s="234">
        <v>1907</v>
      </c>
      <c r="G309" s="251">
        <v>15</v>
      </c>
      <c r="H309" s="215">
        <f t="shared" si="4"/>
        <v>1693</v>
      </c>
      <c r="I309" s="45"/>
      <c r="N309" s="90"/>
      <c r="O309" s="90"/>
    </row>
    <row r="310" spans="1:15" ht="12.75" x14ac:dyDescent="0.2">
      <c r="A310" s="202">
        <v>44197</v>
      </c>
      <c r="B310" s="196">
        <v>20.6</v>
      </c>
      <c r="C310" s="196">
        <v>9.9142857142857146</v>
      </c>
      <c r="D310" s="197">
        <v>1929.8</v>
      </c>
      <c r="E310" s="199">
        <v>17</v>
      </c>
      <c r="F310" s="232">
        <v>1924</v>
      </c>
      <c r="G310" s="250">
        <v>15</v>
      </c>
      <c r="H310" s="214">
        <f t="shared" si="4"/>
        <v>1708</v>
      </c>
      <c r="I310" s="45"/>
      <c r="K310" s="69"/>
      <c r="N310" s="90"/>
      <c r="O310" s="90"/>
    </row>
    <row r="311" spans="1:15" ht="12.75" x14ac:dyDescent="0.2">
      <c r="A311" s="201">
        <v>44198</v>
      </c>
      <c r="B311" s="190">
        <v>2.6</v>
      </c>
      <c r="C311" s="190">
        <v>11.457142857142857</v>
      </c>
      <c r="D311" s="191">
        <v>1932.4</v>
      </c>
      <c r="E311" s="198">
        <v>17</v>
      </c>
      <c r="F311" s="233">
        <v>1941</v>
      </c>
      <c r="G311" s="249">
        <v>14</v>
      </c>
      <c r="H311" s="213">
        <f t="shared" si="4"/>
        <v>1722</v>
      </c>
      <c r="I311" s="45"/>
      <c r="K311" s="69"/>
      <c r="L311" s="98"/>
      <c r="N311" s="90"/>
      <c r="O311" s="90"/>
    </row>
    <row r="312" spans="1:15" ht="12.75" x14ac:dyDescent="0.2">
      <c r="A312" s="201">
        <v>44199</v>
      </c>
      <c r="B312" s="190">
        <v>7</v>
      </c>
      <c r="C312" s="190">
        <v>11.057142857142855</v>
      </c>
      <c r="D312" s="191">
        <v>1939.4</v>
      </c>
      <c r="E312" s="198">
        <v>15</v>
      </c>
      <c r="F312" s="233">
        <v>1956</v>
      </c>
      <c r="G312" s="249">
        <v>9</v>
      </c>
      <c r="H312" s="213">
        <f t="shared" si="4"/>
        <v>1731</v>
      </c>
      <c r="I312" s="45"/>
      <c r="K312" s="69"/>
      <c r="L312" s="98"/>
      <c r="N312" s="90"/>
      <c r="O312" s="90"/>
    </row>
    <row r="313" spans="1:15" ht="12.75" x14ac:dyDescent="0.2">
      <c r="A313" s="201">
        <v>44200</v>
      </c>
      <c r="B313" s="190">
        <v>8.6</v>
      </c>
      <c r="C313" s="190">
        <v>12.857142857142858</v>
      </c>
      <c r="D313" s="191">
        <v>1948</v>
      </c>
      <c r="E313" s="198">
        <v>14</v>
      </c>
      <c r="F313" s="233">
        <v>1970</v>
      </c>
      <c r="G313" s="249">
        <v>13</v>
      </c>
      <c r="H313" s="213">
        <f t="shared" si="4"/>
        <v>1744</v>
      </c>
      <c r="I313" s="45"/>
      <c r="K313" s="69"/>
      <c r="L313" s="98"/>
      <c r="N313" s="90"/>
      <c r="O313" s="90"/>
    </row>
    <row r="314" spans="1:15" ht="12.75" x14ac:dyDescent="0.2">
      <c r="A314" s="201">
        <v>44201</v>
      </c>
      <c r="B314" s="190">
        <v>13.6</v>
      </c>
      <c r="C314" s="190">
        <v>10.742857142857144</v>
      </c>
      <c r="D314" s="191">
        <v>1961.6</v>
      </c>
      <c r="E314" s="198">
        <v>16</v>
      </c>
      <c r="F314" s="233">
        <v>1986</v>
      </c>
      <c r="G314" s="249">
        <v>15</v>
      </c>
      <c r="H314" s="213">
        <f t="shared" si="4"/>
        <v>1759</v>
      </c>
      <c r="I314" s="45"/>
      <c r="K314" s="69"/>
      <c r="L314" s="98"/>
      <c r="N314" s="90"/>
      <c r="O314" s="90"/>
    </row>
    <row r="315" spans="1:15" ht="12.75" x14ac:dyDescent="0.2">
      <c r="A315" s="201">
        <v>44202</v>
      </c>
      <c r="B315" s="190">
        <v>9.6</v>
      </c>
      <c r="C315" s="190">
        <v>10.799999999999999</v>
      </c>
      <c r="D315" s="191">
        <v>1971.2</v>
      </c>
      <c r="E315" s="198">
        <v>12</v>
      </c>
      <c r="F315" s="233">
        <v>1998</v>
      </c>
      <c r="G315" s="249">
        <v>10</v>
      </c>
      <c r="H315" s="213">
        <f t="shared" si="4"/>
        <v>1769</v>
      </c>
      <c r="I315" s="45"/>
      <c r="K315" s="69"/>
      <c r="L315" s="98"/>
      <c r="N315" s="90"/>
      <c r="O315" s="90"/>
    </row>
    <row r="316" spans="1:15" ht="12.75" x14ac:dyDescent="0.2">
      <c r="A316" s="201">
        <v>44203</v>
      </c>
      <c r="B316" s="190">
        <v>28</v>
      </c>
      <c r="C316" s="190">
        <v>9.3142857142857132</v>
      </c>
      <c r="D316" s="191">
        <v>1999.2</v>
      </c>
      <c r="E316" s="198">
        <v>28</v>
      </c>
      <c r="F316" s="233">
        <v>2026</v>
      </c>
      <c r="G316" s="249">
        <v>28</v>
      </c>
      <c r="H316" s="213">
        <f t="shared" si="4"/>
        <v>1797</v>
      </c>
      <c r="I316" s="45"/>
      <c r="K316" s="69"/>
      <c r="L316" s="98"/>
      <c r="N316" s="90"/>
      <c r="O316" s="90"/>
    </row>
    <row r="317" spans="1:15" ht="12.75" x14ac:dyDescent="0.2">
      <c r="A317" s="201">
        <v>44204</v>
      </c>
      <c r="B317" s="190">
        <v>5.8</v>
      </c>
      <c r="C317" s="190">
        <v>11.942857142857141</v>
      </c>
      <c r="D317" s="191">
        <v>2005</v>
      </c>
      <c r="E317" s="198">
        <v>14</v>
      </c>
      <c r="F317" s="233">
        <v>2040</v>
      </c>
      <c r="G317" s="249">
        <v>11</v>
      </c>
      <c r="H317" s="213">
        <f t="shared" si="4"/>
        <v>1808</v>
      </c>
      <c r="I317" s="45"/>
      <c r="K317" s="69"/>
      <c r="L317" s="98"/>
      <c r="N317" s="90"/>
      <c r="O317" s="90"/>
    </row>
    <row r="318" spans="1:15" ht="12.75" x14ac:dyDescent="0.2">
      <c r="A318" s="201">
        <v>44205</v>
      </c>
      <c r="B318" s="190">
        <v>3</v>
      </c>
      <c r="C318" s="190">
        <v>11.685714285714285</v>
      </c>
      <c r="D318" s="191">
        <v>2008</v>
      </c>
      <c r="E318" s="198">
        <v>22</v>
      </c>
      <c r="F318" s="233">
        <v>2062</v>
      </c>
      <c r="G318" s="249">
        <v>20</v>
      </c>
      <c r="H318" s="213">
        <f t="shared" si="4"/>
        <v>1828</v>
      </c>
      <c r="I318" s="45"/>
      <c r="K318" s="69"/>
      <c r="L318" s="98"/>
      <c r="N318" s="90"/>
      <c r="O318" s="90"/>
    </row>
    <row r="319" spans="1:15" ht="12.75" x14ac:dyDescent="0.2">
      <c r="A319" s="201">
        <v>44206</v>
      </c>
      <c r="B319" s="190">
        <v>-3.4</v>
      </c>
      <c r="C319" s="190">
        <v>10.914285714285715</v>
      </c>
      <c r="D319" s="191">
        <v>2004.6</v>
      </c>
      <c r="E319" s="198">
        <v>15</v>
      </c>
      <c r="F319" s="233">
        <v>2077</v>
      </c>
      <c r="G319" s="249">
        <v>14</v>
      </c>
      <c r="H319" s="213">
        <f t="shared" si="4"/>
        <v>1842</v>
      </c>
      <c r="I319" s="45"/>
      <c r="K319" s="69"/>
      <c r="L319" s="98"/>
      <c r="N319" s="90"/>
      <c r="O319" s="90"/>
    </row>
    <row r="320" spans="1:15" ht="12.75" x14ac:dyDescent="0.2">
      <c r="A320" s="201">
        <v>44207</v>
      </c>
      <c r="B320" s="190">
        <v>27</v>
      </c>
      <c r="C320" s="190">
        <v>10.457142857142857</v>
      </c>
      <c r="D320" s="191">
        <v>2031.6</v>
      </c>
      <c r="E320" s="198">
        <v>31</v>
      </c>
      <c r="F320" s="233">
        <v>2108</v>
      </c>
      <c r="G320" s="249">
        <v>26</v>
      </c>
      <c r="H320" s="213">
        <f t="shared" si="4"/>
        <v>1868</v>
      </c>
      <c r="I320" s="45"/>
      <c r="K320" s="69"/>
      <c r="L320" s="98"/>
      <c r="N320" s="90"/>
      <c r="O320" s="90"/>
    </row>
    <row r="321" spans="1:15" ht="12.75" x14ac:dyDescent="0.2">
      <c r="A321" s="201">
        <v>44208</v>
      </c>
      <c r="B321" s="190">
        <v>11.8</v>
      </c>
      <c r="C321" s="190">
        <v>11.342857142857143</v>
      </c>
      <c r="D321" s="191">
        <v>2043.4</v>
      </c>
      <c r="E321" s="198">
        <v>25</v>
      </c>
      <c r="F321" s="233">
        <v>2133</v>
      </c>
      <c r="G321" s="249">
        <v>22</v>
      </c>
      <c r="H321" s="213">
        <f t="shared" si="4"/>
        <v>1890</v>
      </c>
      <c r="I321" s="45"/>
      <c r="K321" s="69"/>
      <c r="L321" s="98"/>
      <c r="N321" s="90"/>
      <c r="O321" s="90"/>
    </row>
    <row r="322" spans="1:15" ht="12.75" x14ac:dyDescent="0.2">
      <c r="A322" s="201">
        <v>44209</v>
      </c>
      <c r="B322" s="190">
        <v>4.2</v>
      </c>
      <c r="C322" s="190">
        <v>11.714285714285714</v>
      </c>
      <c r="D322" s="191">
        <v>2047.6</v>
      </c>
      <c r="E322" s="198">
        <v>24</v>
      </c>
      <c r="F322" s="233">
        <v>2157</v>
      </c>
      <c r="G322" s="249">
        <v>17</v>
      </c>
      <c r="H322" s="213">
        <f t="shared" si="4"/>
        <v>1907</v>
      </c>
      <c r="I322" s="45"/>
      <c r="K322" s="69"/>
      <c r="L322" s="98"/>
      <c r="N322" s="90"/>
      <c r="O322" s="90"/>
    </row>
    <row r="323" spans="1:15" ht="12.75" x14ac:dyDescent="0.2">
      <c r="A323" s="201">
        <v>44210</v>
      </c>
      <c r="B323" s="190">
        <v>24.8</v>
      </c>
      <c r="C323" s="190">
        <v>14.799999999999999</v>
      </c>
      <c r="D323" s="191">
        <v>2072.4</v>
      </c>
      <c r="E323" s="198">
        <v>34</v>
      </c>
      <c r="F323" s="233">
        <v>2191</v>
      </c>
      <c r="G323" s="249">
        <v>30</v>
      </c>
      <c r="H323" s="213">
        <f t="shared" si="4"/>
        <v>1937</v>
      </c>
      <c r="I323" s="45"/>
      <c r="K323" s="69"/>
      <c r="L323" s="98"/>
      <c r="N323" s="90"/>
      <c r="O323" s="90"/>
    </row>
    <row r="324" spans="1:15" ht="12.75" x14ac:dyDescent="0.2">
      <c r="A324" s="201">
        <v>44211</v>
      </c>
      <c r="B324" s="190">
        <v>12</v>
      </c>
      <c r="C324" s="190">
        <v>12.028571428571427</v>
      </c>
      <c r="D324" s="191">
        <v>2084.4</v>
      </c>
      <c r="E324" s="198">
        <v>29</v>
      </c>
      <c r="F324" s="233">
        <v>2220</v>
      </c>
      <c r="G324" s="249">
        <v>20</v>
      </c>
      <c r="H324" s="213">
        <f t="shared" si="4"/>
        <v>1957</v>
      </c>
      <c r="I324" s="45"/>
      <c r="K324" s="69"/>
      <c r="L324" s="98"/>
      <c r="N324" s="90"/>
      <c r="O324" s="90"/>
    </row>
    <row r="325" spans="1:15" ht="12.75" x14ac:dyDescent="0.2">
      <c r="A325" s="201">
        <v>44212</v>
      </c>
      <c r="B325" s="190">
        <v>5.6</v>
      </c>
      <c r="C325" s="190">
        <v>13.742857142857142</v>
      </c>
      <c r="D325" s="191">
        <v>2090</v>
      </c>
      <c r="E325" s="198">
        <v>23</v>
      </c>
      <c r="F325" s="233">
        <v>2243</v>
      </c>
      <c r="G325" s="249">
        <v>21</v>
      </c>
      <c r="H325" s="213">
        <f t="shared" si="4"/>
        <v>1978</v>
      </c>
      <c r="I325" s="45"/>
      <c r="K325" s="69"/>
      <c r="L325" s="98"/>
      <c r="N325" s="90"/>
      <c r="O325" s="90"/>
    </row>
    <row r="326" spans="1:15" ht="12.75" x14ac:dyDescent="0.2">
      <c r="A326" s="201">
        <v>44213</v>
      </c>
      <c r="B326" s="190">
        <v>18.2</v>
      </c>
      <c r="C326" s="190">
        <v>15.142857142857141</v>
      </c>
      <c r="D326" s="191">
        <v>2108.1999999999998</v>
      </c>
      <c r="E326" s="198">
        <v>35</v>
      </c>
      <c r="F326" s="233">
        <v>2278</v>
      </c>
      <c r="G326" s="249">
        <v>30</v>
      </c>
      <c r="H326" s="213">
        <f t="shared" ref="H326:H389" si="5">H325+G326</f>
        <v>2008</v>
      </c>
      <c r="I326" s="45"/>
      <c r="K326" s="69"/>
      <c r="L326" s="98"/>
      <c r="N326" s="90"/>
      <c r="O326" s="90"/>
    </row>
    <row r="327" spans="1:15" ht="12.75" x14ac:dyDescent="0.2">
      <c r="A327" s="201">
        <v>44214</v>
      </c>
      <c r="B327" s="190">
        <v>7.6</v>
      </c>
      <c r="C327" s="190">
        <v>12.771428571428572</v>
      </c>
      <c r="D327" s="191">
        <v>2115.8000000000002</v>
      </c>
      <c r="E327" s="198">
        <v>23</v>
      </c>
      <c r="F327" s="233">
        <v>2301</v>
      </c>
      <c r="G327" s="249">
        <v>20</v>
      </c>
      <c r="H327" s="213">
        <f t="shared" si="5"/>
        <v>2028</v>
      </c>
      <c r="I327" s="45"/>
      <c r="K327" s="69"/>
      <c r="L327" s="98"/>
      <c r="N327" s="90"/>
      <c r="O327" s="90"/>
    </row>
    <row r="328" spans="1:15" ht="12.75" x14ac:dyDescent="0.2">
      <c r="A328" s="201">
        <v>44215</v>
      </c>
      <c r="B328" s="190">
        <v>23.8</v>
      </c>
      <c r="C328" s="190">
        <v>11.657142857142858</v>
      </c>
      <c r="D328" s="191">
        <v>2139.6</v>
      </c>
      <c r="E328" s="198">
        <v>27</v>
      </c>
      <c r="F328" s="233">
        <v>2328</v>
      </c>
      <c r="G328" s="249">
        <v>22</v>
      </c>
      <c r="H328" s="213">
        <f t="shared" si="5"/>
        <v>2050</v>
      </c>
      <c r="I328" s="45"/>
      <c r="K328" s="69"/>
      <c r="L328" s="98"/>
      <c r="N328" s="90"/>
      <c r="O328" s="90"/>
    </row>
    <row r="329" spans="1:15" ht="12.75" x14ac:dyDescent="0.2">
      <c r="A329" s="201">
        <v>44216</v>
      </c>
      <c r="B329" s="190">
        <v>14</v>
      </c>
      <c r="C329" s="190">
        <v>13.171428571428573</v>
      </c>
      <c r="D329" s="191">
        <v>2153.6</v>
      </c>
      <c r="E329" s="198">
        <v>23</v>
      </c>
      <c r="F329" s="233">
        <v>2351</v>
      </c>
      <c r="G329" s="249">
        <v>21</v>
      </c>
      <c r="H329" s="213">
        <f t="shared" si="5"/>
        <v>2071</v>
      </c>
      <c r="I329" s="45"/>
      <c r="K329" s="69"/>
      <c r="L329" s="98"/>
      <c r="N329" s="90"/>
      <c r="O329" s="90"/>
    </row>
    <row r="330" spans="1:15" ht="12.75" x14ac:dyDescent="0.2">
      <c r="A330" s="201">
        <v>44217</v>
      </c>
      <c r="B330" s="190">
        <v>8.1999999999999993</v>
      </c>
      <c r="C330" s="190">
        <v>11.171428571428573</v>
      </c>
      <c r="D330" s="191">
        <v>2161.8000000000002</v>
      </c>
      <c r="E330" s="198">
        <v>20</v>
      </c>
      <c r="F330" s="233">
        <v>2371</v>
      </c>
      <c r="G330" s="249">
        <v>20</v>
      </c>
      <c r="H330" s="213">
        <f t="shared" si="5"/>
        <v>2091</v>
      </c>
      <c r="I330" s="45"/>
      <c r="K330" s="69"/>
      <c r="L330" s="98"/>
      <c r="N330" s="90"/>
      <c r="O330" s="90"/>
    </row>
    <row r="331" spans="1:15" ht="12.75" x14ac:dyDescent="0.2">
      <c r="A331" s="201">
        <v>44218</v>
      </c>
      <c r="B331" s="190">
        <v>4.2</v>
      </c>
      <c r="C331" s="190">
        <v>11.457142857142857</v>
      </c>
      <c r="D331" s="191">
        <v>2166</v>
      </c>
      <c r="E331" s="198">
        <v>15</v>
      </c>
      <c r="F331" s="233">
        <v>2386</v>
      </c>
      <c r="G331" s="249">
        <v>10</v>
      </c>
      <c r="H331" s="213">
        <f t="shared" si="5"/>
        <v>2101</v>
      </c>
      <c r="I331" s="45"/>
      <c r="K331" s="69"/>
      <c r="L331" s="98"/>
      <c r="N331" s="90"/>
      <c r="O331" s="90"/>
    </row>
    <row r="332" spans="1:15" ht="12.75" x14ac:dyDescent="0.2">
      <c r="A332" s="201">
        <v>44219</v>
      </c>
      <c r="B332" s="190">
        <v>16.2</v>
      </c>
      <c r="C332" s="190">
        <v>8.1428571428571423</v>
      </c>
      <c r="D332" s="191">
        <v>2182.1999999999998</v>
      </c>
      <c r="E332" s="198">
        <v>25</v>
      </c>
      <c r="F332" s="233">
        <v>2411</v>
      </c>
      <c r="G332" s="249">
        <v>21</v>
      </c>
      <c r="H332" s="213">
        <f t="shared" si="5"/>
        <v>2122</v>
      </c>
      <c r="I332" s="45"/>
      <c r="K332" s="69"/>
      <c r="L332" s="98"/>
      <c r="N332" s="90"/>
      <c r="O332" s="90"/>
    </row>
    <row r="333" spans="1:15" ht="12.75" x14ac:dyDescent="0.2">
      <c r="A333" s="201">
        <v>44220</v>
      </c>
      <c r="B333" s="190">
        <v>4.2</v>
      </c>
      <c r="C333" s="190">
        <v>7.8</v>
      </c>
      <c r="D333" s="191">
        <v>2186.4</v>
      </c>
      <c r="E333" s="198">
        <v>17</v>
      </c>
      <c r="F333" s="233">
        <v>2428</v>
      </c>
      <c r="G333" s="249">
        <v>13</v>
      </c>
      <c r="H333" s="213">
        <f t="shared" si="5"/>
        <v>2135</v>
      </c>
      <c r="I333" s="45"/>
      <c r="K333" s="69"/>
      <c r="L333" s="98"/>
      <c r="N333" s="90"/>
      <c r="O333" s="90"/>
    </row>
    <row r="334" spans="1:15" ht="12.75" x14ac:dyDescent="0.2">
      <c r="A334" s="201">
        <v>44221</v>
      </c>
      <c r="B334" s="190">
        <v>9.6</v>
      </c>
      <c r="C334" s="190">
        <v>8.9142857142857146</v>
      </c>
      <c r="D334" s="191">
        <v>2196</v>
      </c>
      <c r="E334" s="198">
        <v>19</v>
      </c>
      <c r="F334" s="233">
        <v>2447</v>
      </c>
      <c r="G334" s="249">
        <v>18</v>
      </c>
      <c r="H334" s="213">
        <f t="shared" si="5"/>
        <v>2153</v>
      </c>
      <c r="I334" s="45"/>
      <c r="K334" s="69"/>
      <c r="L334" s="98"/>
      <c r="N334" s="90"/>
      <c r="O334" s="90"/>
    </row>
    <row r="335" spans="1:15" ht="12.75" x14ac:dyDescent="0.2">
      <c r="A335" s="201">
        <v>44222</v>
      </c>
      <c r="B335" s="190">
        <v>0.6</v>
      </c>
      <c r="C335" s="190">
        <v>9.7142857142857135</v>
      </c>
      <c r="D335" s="191">
        <v>2196.6</v>
      </c>
      <c r="E335" s="198">
        <v>16</v>
      </c>
      <c r="F335" s="233">
        <v>2463</v>
      </c>
      <c r="G335" s="249">
        <v>13</v>
      </c>
      <c r="H335" s="213">
        <f t="shared" si="5"/>
        <v>2166</v>
      </c>
      <c r="I335" s="45"/>
      <c r="K335" s="69"/>
      <c r="L335" s="98"/>
      <c r="N335" s="90"/>
      <c r="O335" s="90"/>
    </row>
    <row r="336" spans="1:15" ht="12.75" x14ac:dyDescent="0.2">
      <c r="A336" s="201">
        <v>44223</v>
      </c>
      <c r="B336" s="190">
        <v>11.6</v>
      </c>
      <c r="C336" s="190">
        <v>9.5142857142857142</v>
      </c>
      <c r="D336" s="191">
        <v>2208.1999999999998</v>
      </c>
      <c r="E336" s="198">
        <v>23</v>
      </c>
      <c r="F336" s="233">
        <v>2486</v>
      </c>
      <c r="G336" s="249">
        <v>18</v>
      </c>
      <c r="H336" s="213">
        <f t="shared" si="5"/>
        <v>2184</v>
      </c>
      <c r="I336" s="45"/>
      <c r="K336" s="69"/>
      <c r="L336" s="98"/>
      <c r="N336" s="90"/>
      <c r="O336" s="90"/>
    </row>
    <row r="337" spans="1:15" ht="12.75" x14ac:dyDescent="0.2">
      <c r="A337" s="201">
        <v>44224</v>
      </c>
      <c r="B337" s="190">
        <v>16</v>
      </c>
      <c r="C337" s="190">
        <v>10.4</v>
      </c>
      <c r="D337" s="191">
        <v>2224.1999999999998</v>
      </c>
      <c r="E337" s="198">
        <v>19</v>
      </c>
      <c r="F337" s="233">
        <v>2505</v>
      </c>
      <c r="G337" s="249">
        <v>18</v>
      </c>
      <c r="H337" s="213">
        <f t="shared" si="5"/>
        <v>2202</v>
      </c>
      <c r="I337" s="45"/>
      <c r="K337" s="69"/>
      <c r="L337" s="98"/>
      <c r="N337" s="90"/>
      <c r="O337" s="90"/>
    </row>
    <row r="338" spans="1:15" ht="12.75" x14ac:dyDescent="0.2">
      <c r="A338" s="201">
        <v>44225</v>
      </c>
      <c r="B338" s="190">
        <v>9.8000000000000007</v>
      </c>
      <c r="C338" s="190">
        <v>13.314285714285713</v>
      </c>
      <c r="D338" s="191">
        <v>2234</v>
      </c>
      <c r="E338" s="198">
        <v>24</v>
      </c>
      <c r="F338" s="233">
        <v>2529</v>
      </c>
      <c r="G338" s="249">
        <v>22</v>
      </c>
      <c r="H338" s="213">
        <f t="shared" si="5"/>
        <v>2224</v>
      </c>
      <c r="I338" s="45"/>
      <c r="K338" s="69"/>
      <c r="L338" s="98"/>
      <c r="N338" s="90"/>
      <c r="O338" s="90"/>
    </row>
    <row r="339" spans="1:15" s="69" customFormat="1" ht="12.75" x14ac:dyDescent="0.2">
      <c r="A339" s="201">
        <v>44226</v>
      </c>
      <c r="B339" s="190">
        <v>14.8</v>
      </c>
      <c r="C339" s="190">
        <v>16.171428571428571</v>
      </c>
      <c r="D339" s="191">
        <v>2248.8000000000002</v>
      </c>
      <c r="E339" s="198">
        <v>13</v>
      </c>
      <c r="F339" s="233">
        <v>2542</v>
      </c>
      <c r="G339" s="249">
        <v>11</v>
      </c>
      <c r="H339" s="213">
        <f t="shared" si="5"/>
        <v>2235</v>
      </c>
      <c r="I339" s="45"/>
      <c r="L339" s="98"/>
      <c r="N339" s="90"/>
      <c r="O339" s="90"/>
    </row>
    <row r="340" spans="1:15" s="69" customFormat="1" ht="12.75" x14ac:dyDescent="0.2">
      <c r="A340" s="43">
        <v>44227</v>
      </c>
      <c r="B340" s="194">
        <v>10.4</v>
      </c>
      <c r="C340" s="194">
        <v>15.342857142857142</v>
      </c>
      <c r="D340" s="195">
        <v>2259.1999999999998</v>
      </c>
      <c r="E340" s="200">
        <v>17</v>
      </c>
      <c r="F340" s="234">
        <v>2559</v>
      </c>
      <c r="G340" s="251">
        <v>15</v>
      </c>
      <c r="H340" s="215">
        <f t="shared" si="5"/>
        <v>2250</v>
      </c>
      <c r="I340" s="45"/>
      <c r="L340" s="98"/>
      <c r="N340" s="90"/>
      <c r="O340" s="90"/>
    </row>
    <row r="341" spans="1:15" s="69" customFormat="1" ht="12.75" x14ac:dyDescent="0.2">
      <c r="A341" s="201">
        <v>44228</v>
      </c>
      <c r="B341" s="190">
        <v>30</v>
      </c>
      <c r="C341" s="190">
        <v>13.685714285714285</v>
      </c>
      <c r="D341" s="191">
        <v>2289.1999999999998</v>
      </c>
      <c r="E341" s="198">
        <v>23</v>
      </c>
      <c r="F341" s="233">
        <v>2582</v>
      </c>
      <c r="G341" s="249">
        <v>21</v>
      </c>
      <c r="H341" s="213">
        <f t="shared" si="5"/>
        <v>2271</v>
      </c>
      <c r="I341" s="45"/>
      <c r="L341" s="98"/>
      <c r="N341" s="90"/>
      <c r="O341" s="90"/>
    </row>
    <row r="342" spans="1:15" s="69" customFormat="1" ht="12.75" x14ac:dyDescent="0.2">
      <c r="A342" s="201">
        <v>44229</v>
      </c>
      <c r="B342" s="190">
        <v>20.6</v>
      </c>
      <c r="C342" s="190">
        <v>14.285714285714288</v>
      </c>
      <c r="D342" s="191">
        <v>2309.8000000000002</v>
      </c>
      <c r="E342" s="198">
        <v>17</v>
      </c>
      <c r="F342" s="233">
        <v>2599</v>
      </c>
      <c r="G342" s="249">
        <v>13</v>
      </c>
      <c r="H342" s="213">
        <f t="shared" si="5"/>
        <v>2284</v>
      </c>
      <c r="I342" s="45"/>
      <c r="L342" s="98"/>
      <c r="N342" s="90"/>
      <c r="O342" s="90"/>
    </row>
    <row r="343" spans="1:15" s="69" customFormat="1" ht="12.75" x14ac:dyDescent="0.2">
      <c r="A343" s="201">
        <v>44230</v>
      </c>
      <c r="B343" s="190">
        <v>5.8</v>
      </c>
      <c r="C343" s="190">
        <v>12.542857142857143</v>
      </c>
      <c r="D343" s="191">
        <v>2315.6</v>
      </c>
      <c r="E343" s="198">
        <v>8</v>
      </c>
      <c r="F343" s="233">
        <v>2607</v>
      </c>
      <c r="G343" s="249">
        <v>7</v>
      </c>
      <c r="H343" s="213">
        <f t="shared" si="5"/>
        <v>2291</v>
      </c>
      <c r="I343" s="45"/>
      <c r="L343" s="98"/>
      <c r="N343" s="90"/>
      <c r="O343" s="90"/>
    </row>
    <row r="344" spans="1:15" s="69" customFormat="1" ht="12.75" x14ac:dyDescent="0.2">
      <c r="A344" s="201">
        <v>44231</v>
      </c>
      <c r="B344" s="190">
        <v>4.4000000000000004</v>
      </c>
      <c r="C344" s="190">
        <v>11.485714285714284</v>
      </c>
      <c r="D344" s="191">
        <v>2320</v>
      </c>
      <c r="E344" s="198">
        <v>17</v>
      </c>
      <c r="F344" s="233">
        <v>2624</v>
      </c>
      <c r="G344" s="249">
        <v>15</v>
      </c>
      <c r="H344" s="213">
        <f t="shared" si="5"/>
        <v>2306</v>
      </c>
      <c r="I344" s="45"/>
      <c r="L344" s="98"/>
      <c r="N344" s="90"/>
      <c r="O344" s="90"/>
    </row>
    <row r="345" spans="1:15" s="69" customFormat="1" ht="12.75" x14ac:dyDescent="0.2">
      <c r="A345" s="201">
        <v>44232</v>
      </c>
      <c r="B345" s="190">
        <v>14</v>
      </c>
      <c r="C345" s="190">
        <v>7.7428571428571429</v>
      </c>
      <c r="D345" s="191">
        <v>2334</v>
      </c>
      <c r="E345" s="198">
        <v>15</v>
      </c>
      <c r="F345" s="233">
        <v>2639</v>
      </c>
      <c r="G345" s="249">
        <v>13</v>
      </c>
      <c r="H345" s="213">
        <f t="shared" si="5"/>
        <v>2319</v>
      </c>
      <c r="I345" s="45"/>
      <c r="L345" s="98"/>
      <c r="N345" s="90"/>
      <c r="O345" s="90"/>
    </row>
    <row r="346" spans="1:15" s="69" customFormat="1" ht="12.75" x14ac:dyDescent="0.2">
      <c r="A346" s="201">
        <v>44233</v>
      </c>
      <c r="B346" s="190">
        <v>2.6</v>
      </c>
      <c r="C346" s="190">
        <v>3.5714285714285716</v>
      </c>
      <c r="D346" s="191">
        <v>2336.6</v>
      </c>
      <c r="E346" s="198">
        <v>15</v>
      </c>
      <c r="F346" s="233">
        <v>2654</v>
      </c>
      <c r="G346" s="249">
        <v>13</v>
      </c>
      <c r="H346" s="213">
        <f t="shared" si="5"/>
        <v>2332</v>
      </c>
      <c r="I346" s="45"/>
      <c r="L346" s="98"/>
      <c r="N346" s="90"/>
      <c r="O346" s="90"/>
    </row>
    <row r="347" spans="1:15" s="69" customFormat="1" ht="12.75" x14ac:dyDescent="0.2">
      <c r="A347" s="201">
        <v>44234</v>
      </c>
      <c r="B347" s="190">
        <v>3</v>
      </c>
      <c r="C347" s="190">
        <v>3.6857142857142864</v>
      </c>
      <c r="D347" s="191">
        <v>2339.6</v>
      </c>
      <c r="E347" s="198">
        <v>11</v>
      </c>
      <c r="F347" s="233">
        <v>2665</v>
      </c>
      <c r="G347" s="249">
        <v>11</v>
      </c>
      <c r="H347" s="213">
        <f t="shared" si="5"/>
        <v>2343</v>
      </c>
      <c r="I347" s="45"/>
      <c r="L347" s="98"/>
      <c r="N347" s="90"/>
      <c r="O347" s="90"/>
    </row>
    <row r="348" spans="1:15" s="69" customFormat="1" ht="12.75" x14ac:dyDescent="0.2">
      <c r="A348" s="201">
        <v>44235</v>
      </c>
      <c r="B348" s="190">
        <v>3.8</v>
      </c>
      <c r="C348" s="190">
        <v>4.4285714285714288</v>
      </c>
      <c r="D348" s="191">
        <v>2343.4</v>
      </c>
      <c r="E348" s="198">
        <v>12</v>
      </c>
      <c r="F348" s="233">
        <v>2677</v>
      </c>
      <c r="G348" s="249">
        <v>11</v>
      </c>
      <c r="H348" s="213">
        <f t="shared" si="5"/>
        <v>2354</v>
      </c>
      <c r="I348" s="45"/>
      <c r="L348" s="98"/>
      <c r="N348" s="90"/>
      <c r="O348" s="90"/>
    </row>
    <row r="349" spans="1:15" s="69" customFormat="1" ht="12.75" x14ac:dyDescent="0.2">
      <c r="A349" s="201">
        <v>44236</v>
      </c>
      <c r="B349" s="190">
        <v>-8.6</v>
      </c>
      <c r="C349" s="190">
        <v>3.1999999999999997</v>
      </c>
      <c r="D349" s="191">
        <v>2334.8000000000002</v>
      </c>
      <c r="E349" s="198">
        <v>6</v>
      </c>
      <c r="F349" s="233">
        <v>2683</v>
      </c>
      <c r="G349" s="249">
        <v>4</v>
      </c>
      <c r="H349" s="213">
        <f t="shared" si="5"/>
        <v>2358</v>
      </c>
      <c r="I349" s="45"/>
      <c r="L349" s="98"/>
      <c r="N349" s="90"/>
      <c r="O349" s="90"/>
    </row>
    <row r="350" spans="1:15" s="69" customFormat="1" ht="12.75" x14ac:dyDescent="0.2">
      <c r="A350" s="201">
        <v>44237</v>
      </c>
      <c r="B350" s="190">
        <v>6.6</v>
      </c>
      <c r="C350" s="190">
        <v>2.4571428571428564</v>
      </c>
      <c r="D350" s="191">
        <v>2341.4</v>
      </c>
      <c r="E350" s="198">
        <v>11</v>
      </c>
      <c r="F350" s="233">
        <v>2694</v>
      </c>
      <c r="G350" s="249">
        <v>9</v>
      </c>
      <c r="H350" s="213">
        <f t="shared" si="5"/>
        <v>2367</v>
      </c>
      <c r="I350" s="45"/>
      <c r="L350" s="98"/>
      <c r="N350" s="90"/>
      <c r="O350" s="90"/>
    </row>
    <row r="351" spans="1:15" s="69" customFormat="1" ht="12.75" x14ac:dyDescent="0.2">
      <c r="A351" s="201">
        <v>44238</v>
      </c>
      <c r="B351" s="190">
        <v>9.6</v>
      </c>
      <c r="C351" s="190">
        <v>1.8285714285714281</v>
      </c>
      <c r="D351" s="191">
        <v>2351</v>
      </c>
      <c r="E351" s="198">
        <v>13</v>
      </c>
      <c r="F351" s="233">
        <v>2707</v>
      </c>
      <c r="G351" s="249">
        <v>12</v>
      </c>
      <c r="H351" s="213">
        <f t="shared" si="5"/>
        <v>2379</v>
      </c>
      <c r="I351" s="45"/>
      <c r="L351" s="98"/>
      <c r="N351" s="90"/>
      <c r="O351" s="90"/>
    </row>
    <row r="352" spans="1:15" s="69" customFormat="1" ht="12.75" x14ac:dyDescent="0.2">
      <c r="A352" s="201">
        <v>44239</v>
      </c>
      <c r="B352" s="190">
        <v>5.4</v>
      </c>
      <c r="C352" s="190">
        <v>2.0571428571428574</v>
      </c>
      <c r="D352" s="191">
        <v>2356.4</v>
      </c>
      <c r="E352" s="198">
        <v>11</v>
      </c>
      <c r="F352" s="233">
        <v>2718</v>
      </c>
      <c r="G352" s="249">
        <v>8</v>
      </c>
      <c r="H352" s="213">
        <f t="shared" si="5"/>
        <v>2387</v>
      </c>
      <c r="I352" s="45"/>
      <c r="L352" s="98"/>
      <c r="N352" s="90"/>
      <c r="O352" s="90"/>
    </row>
    <row r="353" spans="1:15" s="69" customFormat="1" ht="12.75" x14ac:dyDescent="0.2">
      <c r="A353" s="201">
        <v>44240</v>
      </c>
      <c r="B353" s="190">
        <v>-2.6</v>
      </c>
      <c r="C353" s="190">
        <v>4.0285714285714285</v>
      </c>
      <c r="D353" s="191">
        <v>2353.8000000000002</v>
      </c>
      <c r="E353" s="198">
        <v>8</v>
      </c>
      <c r="F353" s="233">
        <v>2726</v>
      </c>
      <c r="G353" s="249">
        <v>7</v>
      </c>
      <c r="H353" s="213">
        <f t="shared" si="5"/>
        <v>2394</v>
      </c>
      <c r="I353" s="45"/>
      <c r="L353" s="98"/>
      <c r="N353" s="90"/>
      <c r="O353" s="90"/>
    </row>
    <row r="354" spans="1:15" s="69" customFormat="1" ht="12.75" x14ac:dyDescent="0.2">
      <c r="A354" s="201">
        <v>44241</v>
      </c>
      <c r="B354" s="190">
        <v>-1.4</v>
      </c>
      <c r="C354" s="190">
        <v>4.4285714285714288</v>
      </c>
      <c r="D354" s="191">
        <v>2352.4</v>
      </c>
      <c r="E354" s="198">
        <v>8</v>
      </c>
      <c r="F354" s="233">
        <v>2734</v>
      </c>
      <c r="G354" s="249">
        <v>7</v>
      </c>
      <c r="H354" s="213">
        <f t="shared" si="5"/>
        <v>2401</v>
      </c>
      <c r="I354" s="45"/>
      <c r="L354" s="98"/>
      <c r="N354" s="90"/>
      <c r="O354" s="90"/>
    </row>
    <row r="355" spans="1:15" s="69" customFormat="1" ht="12.75" x14ac:dyDescent="0.2">
      <c r="A355" s="201">
        <v>44242</v>
      </c>
      <c r="B355" s="190">
        <v>5.4</v>
      </c>
      <c r="C355" s="190">
        <v>1.6857142857142855</v>
      </c>
      <c r="D355" s="191">
        <v>2357.8000000000002</v>
      </c>
      <c r="E355" s="198">
        <v>8</v>
      </c>
      <c r="F355" s="233">
        <v>2742</v>
      </c>
      <c r="G355" s="249">
        <v>5</v>
      </c>
      <c r="H355" s="213">
        <f t="shared" si="5"/>
        <v>2406</v>
      </c>
      <c r="I355" s="45"/>
      <c r="L355" s="98"/>
      <c r="N355" s="90"/>
      <c r="O355" s="90"/>
    </row>
    <row r="356" spans="1:15" s="69" customFormat="1" ht="12.75" x14ac:dyDescent="0.2">
      <c r="A356" s="201">
        <v>44243</v>
      </c>
      <c r="B356" s="190">
        <v>5.2</v>
      </c>
      <c r="C356" s="190">
        <v>0.6</v>
      </c>
      <c r="D356" s="191">
        <v>2363</v>
      </c>
      <c r="E356" s="198">
        <v>17</v>
      </c>
      <c r="F356" s="233">
        <v>2759</v>
      </c>
      <c r="G356" s="249">
        <v>16</v>
      </c>
      <c r="H356" s="213">
        <f t="shared" si="5"/>
        <v>2422</v>
      </c>
      <c r="I356" s="45"/>
      <c r="L356" s="98"/>
      <c r="N356" s="90"/>
      <c r="O356" s="90"/>
    </row>
    <row r="357" spans="1:15" s="69" customFormat="1" ht="12.75" x14ac:dyDescent="0.2">
      <c r="A357" s="201">
        <v>44244</v>
      </c>
      <c r="B357" s="190">
        <v>9.4</v>
      </c>
      <c r="C357" s="190">
        <v>-0.39999999999999974</v>
      </c>
      <c r="D357" s="191">
        <v>2372.4</v>
      </c>
      <c r="E357" s="198">
        <v>13</v>
      </c>
      <c r="F357" s="233">
        <v>2772</v>
      </c>
      <c r="G357" s="249">
        <v>11</v>
      </c>
      <c r="H357" s="213">
        <f t="shared" si="5"/>
        <v>2433</v>
      </c>
      <c r="I357" s="45"/>
      <c r="L357" s="98"/>
      <c r="N357" s="90"/>
      <c r="O357" s="90"/>
    </row>
    <row r="358" spans="1:15" s="69" customFormat="1" ht="12.75" x14ac:dyDescent="0.2">
      <c r="A358" s="201">
        <v>44245</v>
      </c>
      <c r="B358" s="190">
        <v>-9.6</v>
      </c>
      <c r="C358" s="190">
        <v>-1</v>
      </c>
      <c r="D358" s="191">
        <v>2362.8000000000002</v>
      </c>
      <c r="E358" s="198">
        <v>7</v>
      </c>
      <c r="F358" s="233">
        <v>2779</v>
      </c>
      <c r="G358" s="249">
        <v>7</v>
      </c>
      <c r="H358" s="213">
        <f t="shared" si="5"/>
        <v>2440</v>
      </c>
      <c r="I358" s="45"/>
      <c r="L358" s="98"/>
      <c r="N358" s="90"/>
      <c r="O358" s="90"/>
    </row>
    <row r="359" spans="1:15" s="69" customFormat="1" ht="12.75" x14ac:dyDescent="0.2">
      <c r="A359" s="201">
        <v>44246</v>
      </c>
      <c r="B359" s="190">
        <v>-2.2000000000000002</v>
      </c>
      <c r="C359" s="190">
        <v>0.20000000000000032</v>
      </c>
      <c r="D359" s="191">
        <v>2360.6</v>
      </c>
      <c r="E359" s="198">
        <v>3</v>
      </c>
      <c r="F359" s="233">
        <v>2782</v>
      </c>
      <c r="G359" s="249">
        <v>1</v>
      </c>
      <c r="H359" s="213">
        <f t="shared" si="5"/>
        <v>2441</v>
      </c>
      <c r="I359" s="45"/>
      <c r="L359" s="98"/>
      <c r="N359" s="90"/>
      <c r="O359" s="90"/>
    </row>
    <row r="360" spans="1:15" s="69" customFormat="1" ht="12.75" x14ac:dyDescent="0.2">
      <c r="A360" s="201">
        <v>44247</v>
      </c>
      <c r="B360" s="190">
        <v>-9.6</v>
      </c>
      <c r="C360" s="190">
        <v>-3</v>
      </c>
      <c r="D360" s="191">
        <v>2351</v>
      </c>
      <c r="E360" s="198">
        <v>7</v>
      </c>
      <c r="F360" s="233">
        <v>2789</v>
      </c>
      <c r="G360" s="249">
        <v>7</v>
      </c>
      <c r="H360" s="213">
        <f t="shared" si="5"/>
        <v>2448</v>
      </c>
      <c r="I360" s="45"/>
      <c r="L360" s="98"/>
      <c r="N360" s="90"/>
      <c r="O360" s="90"/>
    </row>
    <row r="361" spans="1:15" s="69" customFormat="1" ht="12.75" x14ac:dyDescent="0.2">
      <c r="A361" s="201">
        <v>44248</v>
      </c>
      <c r="B361" s="190">
        <v>-5.6</v>
      </c>
      <c r="C361" s="190">
        <v>-2.5714285714285716</v>
      </c>
      <c r="D361" s="191">
        <v>2345.4</v>
      </c>
      <c r="E361" s="198">
        <v>7</v>
      </c>
      <c r="F361" s="233">
        <v>2796</v>
      </c>
      <c r="G361" s="249">
        <v>5</v>
      </c>
      <c r="H361" s="213">
        <f t="shared" si="5"/>
        <v>2453</v>
      </c>
      <c r="I361" s="45"/>
      <c r="L361" s="98"/>
      <c r="N361" s="90"/>
      <c r="O361" s="90"/>
    </row>
    <row r="362" spans="1:15" s="69" customFormat="1" ht="12.75" x14ac:dyDescent="0.2">
      <c r="A362" s="201">
        <v>44249</v>
      </c>
      <c r="B362" s="190">
        <v>13.8</v>
      </c>
      <c r="C362" s="190">
        <v>-2.7999999999999994</v>
      </c>
      <c r="D362" s="191">
        <v>2359.1999999999998</v>
      </c>
      <c r="E362" s="198">
        <v>12</v>
      </c>
      <c r="F362" s="233">
        <v>2808</v>
      </c>
      <c r="G362" s="249">
        <v>7</v>
      </c>
      <c r="H362" s="213">
        <f t="shared" si="5"/>
        <v>2460</v>
      </c>
      <c r="I362" s="45"/>
      <c r="L362" s="98"/>
      <c r="N362" s="90"/>
      <c r="O362" s="90"/>
    </row>
    <row r="363" spans="1:15" s="69" customFormat="1" ht="12.75" x14ac:dyDescent="0.2">
      <c r="A363" s="201">
        <v>44250</v>
      </c>
      <c r="B363" s="190">
        <v>-17.2</v>
      </c>
      <c r="C363" s="190">
        <v>-3.1428571428571428</v>
      </c>
      <c r="D363" s="191">
        <v>2342</v>
      </c>
      <c r="E363" s="198">
        <v>3</v>
      </c>
      <c r="F363" s="233">
        <v>2811</v>
      </c>
      <c r="G363" s="249">
        <v>1</v>
      </c>
      <c r="H363" s="213">
        <f t="shared" si="5"/>
        <v>2461</v>
      </c>
      <c r="I363" s="45"/>
      <c r="L363" s="98"/>
      <c r="N363" s="90"/>
      <c r="O363" s="90"/>
    </row>
    <row r="364" spans="1:15" s="69" customFormat="1" ht="12.75" x14ac:dyDescent="0.2">
      <c r="A364" s="201">
        <v>44251</v>
      </c>
      <c r="B364" s="190">
        <v>12.4</v>
      </c>
      <c r="C364" s="190">
        <v>-1.5428571428571425</v>
      </c>
      <c r="D364" s="191">
        <v>2354.4</v>
      </c>
      <c r="E364" s="198">
        <v>8</v>
      </c>
      <c r="F364" s="233">
        <v>2819</v>
      </c>
      <c r="G364" s="249">
        <v>8</v>
      </c>
      <c r="H364" s="213">
        <f t="shared" si="5"/>
        <v>2469</v>
      </c>
      <c r="I364" s="45"/>
      <c r="L364" s="98"/>
      <c r="N364" s="90"/>
      <c r="O364" s="90"/>
    </row>
    <row r="365" spans="1:15" s="69" customFormat="1" ht="12.75" x14ac:dyDescent="0.2">
      <c r="A365" s="201">
        <v>44252</v>
      </c>
      <c r="B365" s="190">
        <v>-11.2</v>
      </c>
      <c r="C365" s="190">
        <v>-2.2285714285714282</v>
      </c>
      <c r="D365" s="191">
        <v>2343.1999999999998</v>
      </c>
      <c r="E365" s="198">
        <v>7</v>
      </c>
      <c r="F365" s="233">
        <v>2826</v>
      </c>
      <c r="G365" s="249">
        <v>7</v>
      </c>
      <c r="H365" s="213">
        <f t="shared" si="5"/>
        <v>2476</v>
      </c>
      <c r="I365" s="45"/>
      <c r="L365" s="98"/>
      <c r="N365" s="90"/>
      <c r="O365" s="90"/>
    </row>
    <row r="366" spans="1:15" s="69" customFormat="1" ht="12.75" x14ac:dyDescent="0.2">
      <c r="A366" s="201">
        <v>44253</v>
      </c>
      <c r="B366" s="190">
        <v>-4.5999999999999996</v>
      </c>
      <c r="C366" s="190">
        <v>-4.2285714285714286</v>
      </c>
      <c r="D366" s="191">
        <v>2338.6</v>
      </c>
      <c r="E366" s="198">
        <v>6</v>
      </c>
      <c r="F366" s="233">
        <v>2832</v>
      </c>
      <c r="G366" s="249">
        <v>4</v>
      </c>
      <c r="H366" s="213">
        <f t="shared" si="5"/>
        <v>2480</v>
      </c>
      <c r="I366" s="45"/>
      <c r="L366" s="98"/>
      <c r="N366" s="90"/>
      <c r="O366" s="90"/>
    </row>
    <row r="367" spans="1:15" s="69" customFormat="1" ht="12.75" x14ac:dyDescent="0.2">
      <c r="A367" s="201">
        <v>44254</v>
      </c>
      <c r="B367" s="190">
        <v>1.6</v>
      </c>
      <c r="C367" s="190">
        <v>-2.4857142857142853</v>
      </c>
      <c r="D367" s="191">
        <v>2340.1999999999998</v>
      </c>
      <c r="E367" s="198">
        <v>4</v>
      </c>
      <c r="F367" s="233">
        <v>2836</v>
      </c>
      <c r="G367" s="249">
        <v>4</v>
      </c>
      <c r="H367" s="213">
        <f t="shared" si="5"/>
        <v>2484</v>
      </c>
      <c r="I367" s="45"/>
      <c r="L367" s="98"/>
      <c r="N367" s="90"/>
      <c r="O367" s="90"/>
    </row>
    <row r="368" spans="1:15" s="69" customFormat="1" ht="12.75" x14ac:dyDescent="0.2">
      <c r="A368" s="201">
        <v>44255</v>
      </c>
      <c r="B368" s="190">
        <v>-10.4</v>
      </c>
      <c r="C368" s="190">
        <v>-5.1142857142857139</v>
      </c>
      <c r="D368" s="191">
        <v>2329.8000000000002</v>
      </c>
      <c r="E368" s="198">
        <v>4</v>
      </c>
      <c r="F368" s="233">
        <v>2840</v>
      </c>
      <c r="G368" s="249">
        <v>3</v>
      </c>
      <c r="H368" s="213">
        <f t="shared" si="5"/>
        <v>2487</v>
      </c>
      <c r="I368" s="45"/>
      <c r="L368" s="98"/>
      <c r="N368" s="90"/>
      <c r="O368" s="90"/>
    </row>
    <row r="369" spans="1:15" s="69" customFormat="1" ht="12.75" x14ac:dyDescent="0.2">
      <c r="A369" s="202">
        <v>44256</v>
      </c>
      <c r="B369" s="196">
        <v>-0.2</v>
      </c>
      <c r="C369" s="196">
        <v>-4.4000000000000004</v>
      </c>
      <c r="D369" s="197">
        <v>2329.6</v>
      </c>
      <c r="E369" s="199">
        <v>5</v>
      </c>
      <c r="F369" s="232">
        <v>2845</v>
      </c>
      <c r="G369" s="250">
        <v>3</v>
      </c>
      <c r="H369" s="214">
        <f t="shared" si="5"/>
        <v>2490</v>
      </c>
      <c r="I369" s="45"/>
      <c r="J369" s="154"/>
      <c r="L369" s="98"/>
      <c r="N369" s="90"/>
      <c r="O369" s="90"/>
    </row>
    <row r="370" spans="1:15" s="69" customFormat="1" ht="12.75" x14ac:dyDescent="0.2">
      <c r="A370" s="201">
        <v>44257</v>
      </c>
      <c r="B370" s="190">
        <v>-5</v>
      </c>
      <c r="C370" s="190">
        <v>-4.8857142857142861</v>
      </c>
      <c r="D370" s="191">
        <v>2324.6</v>
      </c>
      <c r="E370" s="198">
        <v>4</v>
      </c>
      <c r="F370" s="233">
        <v>2849</v>
      </c>
      <c r="G370" s="249">
        <v>4</v>
      </c>
      <c r="H370" s="213">
        <f t="shared" si="5"/>
        <v>2494</v>
      </c>
      <c r="I370" s="45"/>
      <c r="J370" s="154"/>
      <c r="L370" s="98"/>
      <c r="N370" s="90"/>
      <c r="O370" s="90"/>
    </row>
    <row r="371" spans="1:15" s="69" customFormat="1" ht="12.75" x14ac:dyDescent="0.2">
      <c r="A371" s="201">
        <v>44258</v>
      </c>
      <c r="B371" s="190">
        <v>-6</v>
      </c>
      <c r="C371" s="190">
        <v>-6.742857142857142</v>
      </c>
      <c r="D371" s="191">
        <v>2318.6</v>
      </c>
      <c r="E371" s="198">
        <v>5</v>
      </c>
      <c r="F371" s="233">
        <v>2854</v>
      </c>
      <c r="G371" s="249">
        <v>4</v>
      </c>
      <c r="H371" s="213">
        <f t="shared" si="5"/>
        <v>2498</v>
      </c>
      <c r="I371" s="45"/>
      <c r="J371" s="154"/>
      <c r="L371" s="98"/>
      <c r="N371" s="90"/>
      <c r="O371" s="90"/>
    </row>
    <row r="372" spans="1:15" s="69" customFormat="1" ht="12.75" x14ac:dyDescent="0.2">
      <c r="A372" s="201">
        <v>44259</v>
      </c>
      <c r="B372" s="190">
        <v>-6.2</v>
      </c>
      <c r="C372" s="190">
        <v>-3.657142857142857</v>
      </c>
      <c r="D372" s="191">
        <v>2312.4</v>
      </c>
      <c r="E372" s="198">
        <v>3</v>
      </c>
      <c r="F372" s="233">
        <v>2857</v>
      </c>
      <c r="G372" s="249">
        <v>2</v>
      </c>
      <c r="H372" s="213">
        <f t="shared" si="5"/>
        <v>2500</v>
      </c>
      <c r="I372" s="45"/>
      <c r="J372" s="154"/>
      <c r="L372" s="98"/>
      <c r="N372" s="90"/>
      <c r="O372" s="90"/>
    </row>
    <row r="373" spans="1:15" s="69" customFormat="1" ht="12.75" x14ac:dyDescent="0.2">
      <c r="A373" s="201">
        <v>44260</v>
      </c>
      <c r="B373" s="190">
        <v>-8</v>
      </c>
      <c r="C373" s="190">
        <v>-2.9142857142857146</v>
      </c>
      <c r="D373" s="191">
        <v>2304.4</v>
      </c>
      <c r="E373" s="198">
        <v>1</v>
      </c>
      <c r="F373" s="233">
        <v>2858</v>
      </c>
      <c r="G373" s="249">
        <v>1</v>
      </c>
      <c r="H373" s="213">
        <f t="shared" si="5"/>
        <v>2501</v>
      </c>
      <c r="I373" s="45"/>
      <c r="J373" s="154"/>
      <c r="L373" s="98"/>
      <c r="N373" s="90"/>
      <c r="O373" s="90"/>
    </row>
    <row r="374" spans="1:15" s="69" customFormat="1" ht="12.75" x14ac:dyDescent="0.2">
      <c r="A374" s="201">
        <v>44261</v>
      </c>
      <c r="B374" s="190">
        <v>-11.4</v>
      </c>
      <c r="C374" s="190">
        <v>-1.1142857142857145</v>
      </c>
      <c r="D374" s="191">
        <v>2293</v>
      </c>
      <c r="E374" s="198">
        <v>6</v>
      </c>
      <c r="F374" s="233">
        <v>2864</v>
      </c>
      <c r="G374" s="249">
        <v>6</v>
      </c>
      <c r="H374" s="213">
        <f t="shared" si="5"/>
        <v>2507</v>
      </c>
      <c r="I374" s="45"/>
      <c r="J374" s="154"/>
      <c r="L374" s="98"/>
      <c r="N374" s="90"/>
      <c r="O374" s="90"/>
    </row>
    <row r="375" spans="1:15" s="69" customFormat="1" ht="12.75" x14ac:dyDescent="0.2">
      <c r="A375" s="201">
        <v>44262</v>
      </c>
      <c r="B375" s="190">
        <v>11.2</v>
      </c>
      <c r="C375" s="190">
        <v>-1.1714285714285719</v>
      </c>
      <c r="D375" s="191">
        <v>2304.1999999999998</v>
      </c>
      <c r="E375" s="198">
        <v>3</v>
      </c>
      <c r="F375" s="233">
        <v>2867</v>
      </c>
      <c r="G375" s="249">
        <v>2</v>
      </c>
      <c r="H375" s="213">
        <f t="shared" si="5"/>
        <v>2509</v>
      </c>
      <c r="I375" s="45"/>
      <c r="J375" s="154"/>
      <c r="L375" s="98"/>
      <c r="N375" s="90"/>
      <c r="O375" s="90"/>
    </row>
    <row r="376" spans="1:15" s="69" customFormat="1" ht="12.75" x14ac:dyDescent="0.2">
      <c r="A376" s="201">
        <v>44263</v>
      </c>
      <c r="B376" s="190">
        <v>5</v>
      </c>
      <c r="C376" s="190">
        <v>0.94285714285714284</v>
      </c>
      <c r="D376" s="191">
        <v>2309.1999999999998</v>
      </c>
      <c r="E376" s="198">
        <v>2</v>
      </c>
      <c r="F376" s="233">
        <v>2869</v>
      </c>
      <c r="G376" s="249">
        <v>2</v>
      </c>
      <c r="H376" s="213">
        <f t="shared" si="5"/>
        <v>2511</v>
      </c>
      <c r="I376" s="45"/>
      <c r="J376" s="154"/>
      <c r="L376" s="98"/>
      <c r="N376" s="90"/>
      <c r="O376" s="90"/>
    </row>
    <row r="377" spans="1:15" s="69" customFormat="1" ht="12.75" x14ac:dyDescent="0.2">
      <c r="A377" s="201">
        <v>44264</v>
      </c>
      <c r="B377" s="190">
        <v>7.6</v>
      </c>
      <c r="C377" s="190">
        <v>-2.8571428571428976E-2</v>
      </c>
      <c r="D377" s="191">
        <v>2316.8000000000002</v>
      </c>
      <c r="E377" s="198">
        <v>6</v>
      </c>
      <c r="F377" s="233">
        <v>2875</v>
      </c>
      <c r="G377" s="249">
        <v>6</v>
      </c>
      <c r="H377" s="213">
        <f t="shared" si="5"/>
        <v>2517</v>
      </c>
      <c r="I377" s="45"/>
      <c r="J377" s="154"/>
      <c r="L377" s="98"/>
      <c r="N377" s="90"/>
      <c r="O377" s="90"/>
    </row>
    <row r="378" spans="1:15" s="69" customFormat="1" ht="12.75" x14ac:dyDescent="0.2">
      <c r="A378" s="201">
        <v>44265</v>
      </c>
      <c r="B378" s="190">
        <v>-6.4</v>
      </c>
      <c r="C378" s="190">
        <v>0.8285714285714284</v>
      </c>
      <c r="D378" s="191">
        <v>2310.4</v>
      </c>
      <c r="E378" s="198">
        <v>6</v>
      </c>
      <c r="F378" s="233">
        <v>2881</v>
      </c>
      <c r="G378" s="249">
        <v>5</v>
      </c>
      <c r="H378" s="213">
        <f t="shared" si="5"/>
        <v>2522</v>
      </c>
      <c r="I378" s="45"/>
      <c r="J378" s="154"/>
      <c r="L378" s="98"/>
      <c r="N378" s="90"/>
      <c r="O378" s="90"/>
    </row>
    <row r="379" spans="1:15" s="69" customFormat="1" ht="12.75" x14ac:dyDescent="0.2">
      <c r="A379" s="201">
        <v>44266</v>
      </c>
      <c r="B379" s="190">
        <v>8.6</v>
      </c>
      <c r="C379" s="190">
        <v>-2.971428571428572</v>
      </c>
      <c r="D379" s="191">
        <v>2319</v>
      </c>
      <c r="E379" s="198">
        <v>6</v>
      </c>
      <c r="F379" s="233">
        <v>2887</v>
      </c>
      <c r="G379" s="249">
        <v>5</v>
      </c>
      <c r="H379" s="213">
        <f t="shared" si="5"/>
        <v>2527</v>
      </c>
      <c r="I379" s="45"/>
      <c r="J379" s="154"/>
      <c r="L379" s="98"/>
      <c r="N379" s="90"/>
      <c r="O379" s="90"/>
    </row>
    <row r="380" spans="1:15" s="69" customFormat="1" ht="12.75" x14ac:dyDescent="0.2">
      <c r="A380" s="201">
        <v>44267</v>
      </c>
      <c r="B380" s="190">
        <v>-14.8</v>
      </c>
      <c r="C380" s="190">
        <v>-3.5142857142857151</v>
      </c>
      <c r="D380" s="191">
        <v>2304.1999999999998</v>
      </c>
      <c r="E380" s="198">
        <v>2</v>
      </c>
      <c r="F380" s="233">
        <v>2889</v>
      </c>
      <c r="G380" s="249">
        <v>2</v>
      </c>
      <c r="H380" s="213">
        <f t="shared" si="5"/>
        <v>2529</v>
      </c>
      <c r="I380" s="45"/>
      <c r="J380" s="154"/>
      <c r="L380" s="98"/>
      <c r="N380" s="90"/>
      <c r="O380" s="90"/>
    </row>
    <row r="381" spans="1:15" s="69" customFormat="1" ht="12.75" x14ac:dyDescent="0.2">
      <c r="A381" s="201">
        <v>44268</v>
      </c>
      <c r="B381" s="190">
        <v>-5.4</v>
      </c>
      <c r="C381" s="190">
        <v>-5.0857142857142845</v>
      </c>
      <c r="D381" s="191">
        <v>2298.8000000000002</v>
      </c>
      <c r="E381" s="198">
        <v>0</v>
      </c>
      <c r="F381" s="233">
        <v>2889</v>
      </c>
      <c r="G381" s="249">
        <v>0</v>
      </c>
      <c r="H381" s="213">
        <f t="shared" si="5"/>
        <v>2529</v>
      </c>
      <c r="I381" s="45"/>
      <c r="J381" s="154"/>
      <c r="L381" s="98"/>
      <c r="N381" s="90"/>
      <c r="O381" s="90"/>
    </row>
    <row r="382" spans="1:15" s="69" customFormat="1" ht="12.75" x14ac:dyDescent="0.2">
      <c r="A382" s="201">
        <v>44269</v>
      </c>
      <c r="B382" s="190">
        <v>-15.4</v>
      </c>
      <c r="C382" s="190">
        <v>-5.7714285714285714</v>
      </c>
      <c r="D382" s="191">
        <v>2283.4</v>
      </c>
      <c r="E382" s="198">
        <v>1</v>
      </c>
      <c r="F382" s="233">
        <v>2890</v>
      </c>
      <c r="G382" s="249">
        <v>0</v>
      </c>
      <c r="H382" s="213">
        <f t="shared" si="5"/>
        <v>2529</v>
      </c>
      <c r="I382" s="45"/>
      <c r="J382" s="154"/>
      <c r="L382" s="98"/>
      <c r="N382" s="90"/>
      <c r="O382" s="90"/>
    </row>
    <row r="383" spans="1:15" s="69" customFormat="1" ht="12.75" x14ac:dyDescent="0.2">
      <c r="A383" s="201">
        <v>44270</v>
      </c>
      <c r="B383" s="190">
        <v>1.2</v>
      </c>
      <c r="C383" s="190">
        <v>-7.5428571428571427</v>
      </c>
      <c r="D383" s="191">
        <v>2284.6</v>
      </c>
      <c r="E383" s="198">
        <v>2</v>
      </c>
      <c r="F383" s="233">
        <v>2892</v>
      </c>
      <c r="G383" s="249">
        <v>1</v>
      </c>
      <c r="H383" s="213">
        <f t="shared" si="5"/>
        <v>2530</v>
      </c>
      <c r="I383" s="45"/>
      <c r="J383" s="154"/>
      <c r="L383" s="98"/>
      <c r="N383" s="90"/>
      <c r="O383" s="90"/>
    </row>
    <row r="384" spans="1:15" s="69" customFormat="1" ht="12.75" x14ac:dyDescent="0.2">
      <c r="A384" s="201">
        <v>44271</v>
      </c>
      <c r="B384" s="190">
        <v>-3.4</v>
      </c>
      <c r="C384" s="190">
        <v>-7.6285714285714281</v>
      </c>
      <c r="D384" s="191">
        <v>2281.1999999999998</v>
      </c>
      <c r="E384" s="198">
        <v>3</v>
      </c>
      <c r="F384" s="233">
        <v>2895</v>
      </c>
      <c r="G384" s="249">
        <v>1</v>
      </c>
      <c r="H384" s="213">
        <f t="shared" si="5"/>
        <v>2531</v>
      </c>
      <c r="I384" s="45"/>
      <c r="J384" s="154"/>
      <c r="L384" s="98"/>
      <c r="N384" s="90"/>
      <c r="O384" s="90"/>
    </row>
    <row r="385" spans="1:15" s="69" customFormat="1" ht="12.75" x14ac:dyDescent="0.2">
      <c r="A385" s="201">
        <v>44272</v>
      </c>
      <c r="B385" s="190">
        <v>-11.2</v>
      </c>
      <c r="C385" s="190">
        <v>-6.8</v>
      </c>
      <c r="D385" s="191">
        <v>2270</v>
      </c>
      <c r="E385" s="198">
        <v>2</v>
      </c>
      <c r="F385" s="233">
        <v>2897</v>
      </c>
      <c r="G385" s="249">
        <v>2</v>
      </c>
      <c r="H385" s="213">
        <f t="shared" si="5"/>
        <v>2533</v>
      </c>
      <c r="I385" s="45"/>
      <c r="J385" s="154"/>
      <c r="K385" s="20"/>
      <c r="L385" s="98"/>
      <c r="N385" s="90"/>
      <c r="O385" s="90"/>
    </row>
    <row r="386" spans="1:15" s="69" customFormat="1" ht="12.75" x14ac:dyDescent="0.2">
      <c r="A386" s="201">
        <v>44273</v>
      </c>
      <c r="B386" s="190">
        <v>-3.8</v>
      </c>
      <c r="C386" s="190">
        <v>-2.4857142857142862</v>
      </c>
      <c r="D386" s="191">
        <v>2266.1999999999998</v>
      </c>
      <c r="E386" s="198">
        <v>4</v>
      </c>
      <c r="F386" s="233">
        <v>2901</v>
      </c>
      <c r="G386" s="249">
        <v>2</v>
      </c>
      <c r="H386" s="213">
        <f t="shared" si="5"/>
        <v>2535</v>
      </c>
      <c r="I386" s="45"/>
      <c r="J386" s="154"/>
      <c r="L386" s="45"/>
      <c r="M386" s="98"/>
      <c r="N386" s="90"/>
      <c r="O386" s="90"/>
    </row>
    <row r="387" spans="1:15" s="69" customFormat="1" ht="12.75" x14ac:dyDescent="0.2">
      <c r="A387" s="201">
        <v>44274</v>
      </c>
      <c r="B387" s="190">
        <v>-15.4</v>
      </c>
      <c r="C387" s="190">
        <v>-2.6</v>
      </c>
      <c r="D387" s="191">
        <v>2250.8000000000002</v>
      </c>
      <c r="E387" s="198">
        <v>3</v>
      </c>
      <c r="F387" s="233">
        <v>2904</v>
      </c>
      <c r="G387" s="249">
        <v>3</v>
      </c>
      <c r="H387" s="213">
        <f t="shared" si="5"/>
        <v>2538</v>
      </c>
      <c r="I387" s="45"/>
      <c r="J387" s="154"/>
      <c r="L387" s="45"/>
      <c r="M387" s="98"/>
      <c r="N387" s="90"/>
      <c r="O387" s="90"/>
    </row>
    <row r="388" spans="1:15" s="69" customFormat="1" ht="12.75" x14ac:dyDescent="0.2">
      <c r="A388" s="201">
        <v>44275</v>
      </c>
      <c r="B388" s="190">
        <v>0.4</v>
      </c>
      <c r="C388" s="190">
        <v>-1.5999999999999999</v>
      </c>
      <c r="D388" s="191">
        <v>2251.1999999999998</v>
      </c>
      <c r="E388" s="198">
        <v>2</v>
      </c>
      <c r="F388" s="233">
        <v>2906</v>
      </c>
      <c r="G388" s="249">
        <v>1</v>
      </c>
      <c r="H388" s="213">
        <f t="shared" si="5"/>
        <v>2539</v>
      </c>
      <c r="I388" s="45"/>
      <c r="J388" s="154"/>
      <c r="L388" s="45"/>
      <c r="M388" s="98"/>
      <c r="N388" s="90"/>
      <c r="O388" s="90"/>
    </row>
    <row r="389" spans="1:15" s="69" customFormat="1" ht="12.75" x14ac:dyDescent="0.2">
      <c r="A389" s="201">
        <v>44276</v>
      </c>
      <c r="B389" s="190">
        <v>14.8</v>
      </c>
      <c r="C389" s="190">
        <v>0.22857142857142859</v>
      </c>
      <c r="D389" s="191">
        <v>2266</v>
      </c>
      <c r="E389" s="198">
        <v>3</v>
      </c>
      <c r="F389" s="233">
        <v>2909</v>
      </c>
      <c r="G389" s="249">
        <v>2</v>
      </c>
      <c r="H389" s="213">
        <f t="shared" si="5"/>
        <v>2541</v>
      </c>
      <c r="I389" s="45"/>
      <c r="J389" s="154"/>
      <c r="L389" s="45"/>
      <c r="M389" s="98"/>
      <c r="N389" s="90"/>
      <c r="O389" s="90"/>
    </row>
    <row r="390" spans="1:15" s="69" customFormat="1" ht="12.75" x14ac:dyDescent="0.2">
      <c r="A390" s="201">
        <v>44277</v>
      </c>
      <c r="B390" s="190">
        <v>0.4</v>
      </c>
      <c r="C390" s="190">
        <v>-0.17142857142857132</v>
      </c>
      <c r="D390" s="191">
        <v>2266.4</v>
      </c>
      <c r="E390" s="198">
        <v>4</v>
      </c>
      <c r="F390" s="233">
        <v>2913</v>
      </c>
      <c r="G390" s="249">
        <v>4</v>
      </c>
      <c r="H390" s="213">
        <f t="shared" ref="H390:H453" si="6">H389+G390</f>
        <v>2545</v>
      </c>
      <c r="I390" s="45"/>
      <c r="J390" s="154"/>
      <c r="L390" s="45"/>
      <c r="M390" s="98"/>
      <c r="N390" s="90"/>
      <c r="O390" s="90"/>
    </row>
    <row r="391" spans="1:15" s="69" customFormat="1" ht="12.75" x14ac:dyDescent="0.2">
      <c r="A391" s="201">
        <v>44278</v>
      </c>
      <c r="B391" s="190">
        <v>3.6</v>
      </c>
      <c r="C391" s="190">
        <v>1.971428571428572</v>
      </c>
      <c r="D391" s="191">
        <v>2270</v>
      </c>
      <c r="E391" s="198">
        <v>1</v>
      </c>
      <c r="F391" s="233">
        <v>2914</v>
      </c>
      <c r="G391" s="249">
        <v>0</v>
      </c>
      <c r="H391" s="213">
        <f t="shared" si="6"/>
        <v>2545</v>
      </c>
      <c r="I391" s="45"/>
      <c r="J391" s="154"/>
      <c r="L391" s="45"/>
      <c r="M391" s="98"/>
      <c r="N391" s="90"/>
      <c r="O391" s="90"/>
    </row>
    <row r="392" spans="1:15" s="69" customFormat="1" ht="12.75" x14ac:dyDescent="0.2">
      <c r="A392" s="201">
        <v>44279</v>
      </c>
      <c r="B392" s="190">
        <v>1.6</v>
      </c>
      <c r="C392" s="190">
        <v>1.4285714285714288</v>
      </c>
      <c r="D392" s="191">
        <v>2271.6</v>
      </c>
      <c r="E392" s="198">
        <v>0</v>
      </c>
      <c r="F392" s="233">
        <v>2914</v>
      </c>
      <c r="G392" s="249">
        <v>0</v>
      </c>
      <c r="H392" s="213">
        <f t="shared" si="6"/>
        <v>2545</v>
      </c>
      <c r="I392" s="45"/>
      <c r="J392" s="154"/>
      <c r="L392" s="45"/>
      <c r="M392" s="98"/>
      <c r="N392" s="90"/>
      <c r="O392" s="90"/>
    </row>
    <row r="393" spans="1:15" s="69" customFormat="1" ht="12.75" x14ac:dyDescent="0.2">
      <c r="A393" s="201">
        <v>44280</v>
      </c>
      <c r="B393" s="190">
        <v>-6.6</v>
      </c>
      <c r="C393" s="190">
        <v>-2.1428571428571428</v>
      </c>
      <c r="D393" s="191">
        <v>2265</v>
      </c>
      <c r="E393" s="198">
        <v>0</v>
      </c>
      <c r="F393" s="233">
        <v>2914</v>
      </c>
      <c r="G393" s="249">
        <v>0</v>
      </c>
      <c r="H393" s="213">
        <f t="shared" si="6"/>
        <v>2545</v>
      </c>
      <c r="I393" s="45"/>
      <c r="J393" s="154"/>
      <c r="L393" s="45"/>
      <c r="M393" s="98"/>
      <c r="N393" s="90"/>
      <c r="O393" s="90"/>
    </row>
    <row r="394" spans="1:15" s="69" customFormat="1" ht="12.75" x14ac:dyDescent="0.2">
      <c r="A394" s="201">
        <v>44281</v>
      </c>
      <c r="B394" s="190">
        <v>-0.4</v>
      </c>
      <c r="C394" s="190">
        <v>-1.3428571428571427</v>
      </c>
      <c r="D394" s="191">
        <v>2264.6</v>
      </c>
      <c r="E394" s="198">
        <v>4</v>
      </c>
      <c r="F394" s="233">
        <v>2918</v>
      </c>
      <c r="G394" s="249">
        <v>3</v>
      </c>
      <c r="H394" s="213">
        <f t="shared" si="6"/>
        <v>2548</v>
      </c>
      <c r="I394" s="45"/>
      <c r="J394" s="154"/>
      <c r="L394" s="45"/>
      <c r="M394" s="98"/>
      <c r="N394" s="90"/>
      <c r="O394" s="90"/>
    </row>
    <row r="395" spans="1:15" s="69" customFormat="1" ht="12.75" x14ac:dyDescent="0.2">
      <c r="A395" s="201">
        <v>44282</v>
      </c>
      <c r="B395" s="190">
        <v>-3.4</v>
      </c>
      <c r="C395" s="190">
        <v>-4.5428571428571427</v>
      </c>
      <c r="D395" s="191">
        <v>2261.1999999999998</v>
      </c>
      <c r="E395" s="198">
        <v>3</v>
      </c>
      <c r="F395" s="233">
        <v>2921</v>
      </c>
      <c r="G395" s="249">
        <v>2</v>
      </c>
      <c r="H395" s="213">
        <f t="shared" si="6"/>
        <v>2550</v>
      </c>
      <c r="I395" s="45"/>
      <c r="J395" s="154"/>
      <c r="L395" s="45"/>
      <c r="M395" s="98"/>
      <c r="N395" s="90"/>
      <c r="O395" s="90"/>
    </row>
    <row r="396" spans="1:15" s="69" customFormat="1" ht="12.75" x14ac:dyDescent="0.2">
      <c r="A396" s="201">
        <v>44283</v>
      </c>
      <c r="B396" s="190">
        <v>-10.199999999999999</v>
      </c>
      <c r="C396" s="190">
        <v>-4.3428571428571434</v>
      </c>
      <c r="D396" s="191">
        <v>2251</v>
      </c>
      <c r="E396" s="198">
        <v>1</v>
      </c>
      <c r="F396" s="233">
        <v>2922</v>
      </c>
      <c r="G396" s="249">
        <v>1</v>
      </c>
      <c r="H396" s="213">
        <f t="shared" si="6"/>
        <v>2551</v>
      </c>
      <c r="I396" s="45"/>
      <c r="J396" s="154"/>
      <c r="L396" s="45"/>
      <c r="M396" s="98"/>
      <c r="N396" s="90"/>
      <c r="O396" s="90"/>
    </row>
    <row r="397" spans="1:15" s="69" customFormat="1" ht="12.75" x14ac:dyDescent="0.2">
      <c r="A397" s="201">
        <v>44284</v>
      </c>
      <c r="B397" s="190">
        <v>6</v>
      </c>
      <c r="C397" s="190">
        <v>-4.1142857142857148</v>
      </c>
      <c r="D397" s="191">
        <v>2257</v>
      </c>
      <c r="E397" s="198">
        <v>4</v>
      </c>
      <c r="F397" s="233">
        <v>2926</v>
      </c>
      <c r="G397" s="249">
        <v>3</v>
      </c>
      <c r="H397" s="213">
        <f t="shared" si="6"/>
        <v>2554</v>
      </c>
      <c r="I397" s="45"/>
      <c r="J397" s="154"/>
      <c r="L397" s="45"/>
      <c r="M397" s="98"/>
      <c r="N397" s="90"/>
      <c r="O397" s="90"/>
    </row>
    <row r="398" spans="1:15" s="69" customFormat="1" ht="12.75" x14ac:dyDescent="0.2">
      <c r="A398" s="201">
        <v>44285</v>
      </c>
      <c r="B398" s="190">
        <v>-18.8</v>
      </c>
      <c r="C398" s="190">
        <v>-6.2571428571428571</v>
      </c>
      <c r="D398" s="191">
        <v>2238.1999999999998</v>
      </c>
      <c r="E398" s="198">
        <v>1</v>
      </c>
      <c r="F398" s="233">
        <v>2927</v>
      </c>
      <c r="G398" s="249">
        <v>1</v>
      </c>
      <c r="H398" s="213">
        <f t="shared" si="6"/>
        <v>2555</v>
      </c>
      <c r="I398" s="45"/>
      <c r="J398" s="154"/>
      <c r="L398" s="45"/>
      <c r="M398" s="98"/>
      <c r="N398" s="90"/>
      <c r="O398" s="90"/>
    </row>
    <row r="399" spans="1:15" s="69" customFormat="1" ht="12.75" x14ac:dyDescent="0.2">
      <c r="A399" s="43">
        <v>44286</v>
      </c>
      <c r="B399" s="194">
        <v>3</v>
      </c>
      <c r="C399" s="194">
        <v>-6.6</v>
      </c>
      <c r="D399" s="195">
        <v>2241.1999999999998</v>
      </c>
      <c r="E399" s="200">
        <v>0</v>
      </c>
      <c r="F399" s="234">
        <v>2927</v>
      </c>
      <c r="G399" s="251">
        <v>0</v>
      </c>
      <c r="H399" s="215">
        <f t="shared" si="6"/>
        <v>2555</v>
      </c>
      <c r="I399" s="45"/>
      <c r="J399" s="154"/>
      <c r="L399" s="45"/>
      <c r="M399" s="98"/>
      <c r="N399" s="90"/>
      <c r="O399" s="90"/>
    </row>
    <row r="400" spans="1:15" s="69" customFormat="1" ht="12.75" x14ac:dyDescent="0.2">
      <c r="A400" s="201">
        <v>44287</v>
      </c>
      <c r="B400" s="190">
        <v>-5</v>
      </c>
      <c r="C400" s="190">
        <v>-6.1428571428571432</v>
      </c>
      <c r="D400" s="191">
        <v>2236.1999999999998</v>
      </c>
      <c r="E400" s="198">
        <v>2</v>
      </c>
      <c r="F400" s="233">
        <v>2929</v>
      </c>
      <c r="G400" s="249">
        <v>1</v>
      </c>
      <c r="H400" s="213">
        <f t="shared" si="6"/>
        <v>2556</v>
      </c>
      <c r="I400" s="45"/>
      <c r="J400" s="154"/>
      <c r="L400" s="45"/>
      <c r="M400" s="98"/>
      <c r="N400" s="90"/>
      <c r="O400" s="90"/>
    </row>
    <row r="401" spans="1:15" s="69" customFormat="1" ht="12.75" x14ac:dyDescent="0.2">
      <c r="A401" s="201">
        <v>44288</v>
      </c>
      <c r="B401" s="190">
        <v>-15.4</v>
      </c>
      <c r="C401" s="190">
        <v>-8.5714285714285712</v>
      </c>
      <c r="D401" s="191">
        <v>2220.8000000000002</v>
      </c>
      <c r="E401" s="198">
        <v>2</v>
      </c>
      <c r="F401" s="233">
        <v>2931</v>
      </c>
      <c r="G401" s="249">
        <v>1</v>
      </c>
      <c r="H401" s="213">
        <f t="shared" si="6"/>
        <v>2557</v>
      </c>
      <c r="I401" s="45"/>
      <c r="J401" s="154"/>
      <c r="L401" s="45"/>
      <c r="M401" s="98"/>
      <c r="N401" s="90"/>
      <c r="O401" s="90"/>
    </row>
    <row r="402" spans="1:15" s="69" customFormat="1" ht="12.75" x14ac:dyDescent="0.2">
      <c r="A402" s="201">
        <v>44289</v>
      </c>
      <c r="B402" s="190">
        <v>-5.8</v>
      </c>
      <c r="C402" s="190">
        <v>-7.0285714285714294</v>
      </c>
      <c r="D402" s="191">
        <v>2215</v>
      </c>
      <c r="E402" s="198">
        <v>2</v>
      </c>
      <c r="F402" s="233">
        <v>2933</v>
      </c>
      <c r="G402" s="249">
        <v>0</v>
      </c>
      <c r="H402" s="213">
        <f t="shared" si="6"/>
        <v>2557</v>
      </c>
      <c r="I402" s="45"/>
      <c r="J402" s="154"/>
      <c r="L402" s="45"/>
      <c r="M402" s="98"/>
      <c r="N402" s="90"/>
      <c r="O402" s="90"/>
    </row>
    <row r="403" spans="1:15" s="69" customFormat="1" ht="12.75" x14ac:dyDescent="0.2">
      <c r="A403" s="201">
        <v>44290</v>
      </c>
      <c r="B403" s="190">
        <v>-7</v>
      </c>
      <c r="C403" s="190">
        <v>-9.2857142857142865</v>
      </c>
      <c r="D403" s="191">
        <v>2208</v>
      </c>
      <c r="E403" s="198">
        <v>1</v>
      </c>
      <c r="F403" s="233">
        <v>2934</v>
      </c>
      <c r="G403" s="249">
        <v>0</v>
      </c>
      <c r="H403" s="213">
        <f t="shared" si="6"/>
        <v>2557</v>
      </c>
      <c r="I403" s="45"/>
      <c r="J403" s="154"/>
      <c r="L403" s="45"/>
      <c r="M403" s="98"/>
      <c r="N403" s="90"/>
      <c r="O403" s="90"/>
    </row>
    <row r="404" spans="1:15" s="69" customFormat="1" ht="12.75" x14ac:dyDescent="0.2">
      <c r="A404" s="201">
        <v>44291</v>
      </c>
      <c r="B404" s="190">
        <v>-11</v>
      </c>
      <c r="C404" s="190">
        <v>-8.9714285714285715</v>
      </c>
      <c r="D404" s="191">
        <v>2197</v>
      </c>
      <c r="E404" s="198">
        <v>3</v>
      </c>
      <c r="F404" s="233">
        <v>2937</v>
      </c>
      <c r="G404" s="249">
        <v>3</v>
      </c>
      <c r="H404" s="213">
        <f t="shared" si="6"/>
        <v>2560</v>
      </c>
      <c r="I404" s="45"/>
      <c r="J404" s="154"/>
      <c r="L404" s="45"/>
      <c r="M404" s="98"/>
      <c r="N404" s="90"/>
      <c r="O404" s="90"/>
    </row>
    <row r="405" spans="1:15" s="69" customFormat="1" ht="12.75" x14ac:dyDescent="0.2">
      <c r="A405" s="201">
        <v>44292</v>
      </c>
      <c r="B405" s="190">
        <v>-8</v>
      </c>
      <c r="C405" s="190">
        <v>-7.3142857142857141</v>
      </c>
      <c r="D405" s="191">
        <v>2189</v>
      </c>
      <c r="E405" s="198">
        <v>2</v>
      </c>
      <c r="F405" s="233">
        <v>2939</v>
      </c>
      <c r="G405" s="249">
        <v>2</v>
      </c>
      <c r="H405" s="213">
        <f t="shared" si="6"/>
        <v>2562</v>
      </c>
      <c r="I405" s="45"/>
      <c r="J405" s="154"/>
      <c r="L405" s="45"/>
      <c r="M405" s="98"/>
      <c r="N405" s="90"/>
      <c r="O405" s="90"/>
    </row>
    <row r="406" spans="1:15" s="69" customFormat="1" ht="12.75" x14ac:dyDescent="0.2">
      <c r="A406" s="201">
        <v>44293</v>
      </c>
      <c r="B406" s="190">
        <v>-12.8</v>
      </c>
      <c r="C406" s="190">
        <v>-6.8285714285714274</v>
      </c>
      <c r="D406" s="191">
        <v>2176.1999999999998</v>
      </c>
      <c r="E406" s="198">
        <v>2</v>
      </c>
      <c r="F406" s="233">
        <v>2941</v>
      </c>
      <c r="G406" s="249">
        <v>2</v>
      </c>
      <c r="H406" s="213">
        <f t="shared" si="6"/>
        <v>2564</v>
      </c>
      <c r="I406" s="45"/>
      <c r="J406" s="154"/>
      <c r="L406" s="45"/>
      <c r="M406" s="98"/>
      <c r="N406" s="90"/>
      <c r="O406" s="90"/>
    </row>
    <row r="407" spans="1:15" s="69" customFormat="1" ht="12.75" x14ac:dyDescent="0.2">
      <c r="A407" s="201">
        <v>44294</v>
      </c>
      <c r="B407" s="190">
        <v>-2.8</v>
      </c>
      <c r="C407" s="190">
        <v>-8.3142857142857132</v>
      </c>
      <c r="D407" s="191">
        <v>2173.4</v>
      </c>
      <c r="E407" s="198">
        <v>3</v>
      </c>
      <c r="F407" s="233">
        <v>2944</v>
      </c>
      <c r="G407" s="249">
        <v>1</v>
      </c>
      <c r="H407" s="213">
        <f t="shared" si="6"/>
        <v>2565</v>
      </c>
      <c r="I407" s="45"/>
      <c r="J407" s="154"/>
      <c r="L407" s="45"/>
      <c r="M407" s="98"/>
      <c r="N407" s="90"/>
      <c r="O407" s="90"/>
    </row>
    <row r="408" spans="1:15" s="69" customFormat="1" ht="12.75" x14ac:dyDescent="0.2">
      <c r="A408" s="201">
        <v>44295</v>
      </c>
      <c r="B408" s="190">
        <v>-3.8</v>
      </c>
      <c r="C408" s="190">
        <v>-7.2285714285714286</v>
      </c>
      <c r="D408" s="191">
        <v>2169.6</v>
      </c>
      <c r="E408" s="198">
        <v>2</v>
      </c>
      <c r="F408" s="233">
        <v>2946</v>
      </c>
      <c r="G408" s="249">
        <v>2</v>
      </c>
      <c r="H408" s="213">
        <f t="shared" si="6"/>
        <v>2567</v>
      </c>
      <c r="I408" s="45"/>
      <c r="J408" s="154"/>
      <c r="L408" s="45"/>
      <c r="M408" s="98"/>
      <c r="N408" s="90"/>
      <c r="O408" s="90"/>
    </row>
    <row r="409" spans="1:15" s="69" customFormat="1" ht="12.75" x14ac:dyDescent="0.2">
      <c r="A409" s="201">
        <v>44296</v>
      </c>
      <c r="B409" s="190">
        <v>-2.4</v>
      </c>
      <c r="C409" s="190">
        <v>-5.6285714285714281</v>
      </c>
      <c r="D409" s="191">
        <v>2167.1999999999998</v>
      </c>
      <c r="E409" s="198">
        <v>1</v>
      </c>
      <c r="F409" s="233">
        <v>2947</v>
      </c>
      <c r="G409" s="249">
        <v>1</v>
      </c>
      <c r="H409" s="213">
        <f t="shared" si="6"/>
        <v>2568</v>
      </c>
      <c r="I409" s="45"/>
      <c r="J409" s="154"/>
      <c r="L409" s="45"/>
      <c r="M409" s="98"/>
      <c r="N409" s="90"/>
      <c r="O409" s="90"/>
    </row>
    <row r="410" spans="1:15" s="69" customFormat="1" ht="12.75" x14ac:dyDescent="0.2">
      <c r="A410" s="201">
        <v>44297</v>
      </c>
      <c r="B410" s="190">
        <v>-17.399999999999999</v>
      </c>
      <c r="C410" s="190">
        <v>-3.3428571428571425</v>
      </c>
      <c r="D410" s="191">
        <v>2149.8000000000002</v>
      </c>
      <c r="E410" s="198">
        <v>2</v>
      </c>
      <c r="F410" s="233">
        <v>2949</v>
      </c>
      <c r="G410" s="249">
        <v>2</v>
      </c>
      <c r="H410" s="213">
        <f t="shared" si="6"/>
        <v>2570</v>
      </c>
      <c r="I410" s="45"/>
      <c r="J410" s="154"/>
      <c r="L410" s="45"/>
      <c r="M410" s="98"/>
      <c r="N410" s="90"/>
      <c r="O410" s="90"/>
    </row>
    <row r="411" spans="1:15" s="69" customFormat="1" ht="12.75" x14ac:dyDescent="0.2">
      <c r="A411" s="201">
        <v>44298</v>
      </c>
      <c r="B411" s="190">
        <v>-3.4</v>
      </c>
      <c r="C411" s="190">
        <v>-4</v>
      </c>
      <c r="D411" s="191">
        <v>2146.4</v>
      </c>
      <c r="E411" s="198">
        <v>0</v>
      </c>
      <c r="F411" s="233">
        <v>2949</v>
      </c>
      <c r="G411" s="249">
        <v>0</v>
      </c>
      <c r="H411" s="213">
        <f t="shared" si="6"/>
        <v>2570</v>
      </c>
      <c r="I411" s="45"/>
      <c r="J411" s="154"/>
      <c r="L411" s="45"/>
      <c r="M411" s="98"/>
      <c r="N411" s="90"/>
      <c r="O411" s="90"/>
    </row>
    <row r="412" spans="1:15" s="69" customFormat="1" ht="12.75" x14ac:dyDescent="0.2">
      <c r="A412" s="201">
        <v>44299</v>
      </c>
      <c r="B412" s="190">
        <v>3.2</v>
      </c>
      <c r="C412" s="190">
        <v>-3.3714285714285706</v>
      </c>
      <c r="D412" s="191">
        <v>2149.6</v>
      </c>
      <c r="E412" s="198">
        <v>3</v>
      </c>
      <c r="F412" s="233">
        <v>2952</v>
      </c>
      <c r="G412" s="249">
        <v>1</v>
      </c>
      <c r="H412" s="213">
        <f t="shared" si="6"/>
        <v>2571</v>
      </c>
      <c r="I412" s="45"/>
      <c r="J412" s="154"/>
      <c r="L412" s="45"/>
      <c r="M412" s="98"/>
      <c r="N412" s="90"/>
      <c r="O412" s="90"/>
    </row>
    <row r="413" spans="1:15" s="69" customFormat="1" ht="12.75" x14ac:dyDescent="0.2">
      <c r="A413" s="201">
        <v>44300</v>
      </c>
      <c r="B413" s="190">
        <v>3.2</v>
      </c>
      <c r="C413" s="190">
        <v>-4.1428571428571423</v>
      </c>
      <c r="D413" s="191">
        <v>2152.8000000000002</v>
      </c>
      <c r="E413" s="198">
        <v>3</v>
      </c>
      <c r="F413" s="233">
        <v>2955</v>
      </c>
      <c r="G413" s="249">
        <v>2</v>
      </c>
      <c r="H413" s="213">
        <f t="shared" si="6"/>
        <v>2573</v>
      </c>
      <c r="I413" s="45"/>
      <c r="J413" s="154"/>
      <c r="L413" s="45"/>
      <c r="M413" s="98"/>
      <c r="N413" s="90"/>
      <c r="O413" s="90"/>
    </row>
    <row r="414" spans="1:15" s="69" customFormat="1" ht="12.75" x14ac:dyDescent="0.2">
      <c r="A414" s="201">
        <v>44301</v>
      </c>
      <c r="B414" s="190">
        <v>-7.4</v>
      </c>
      <c r="C414" s="190">
        <v>-1.3714285714285714</v>
      </c>
      <c r="D414" s="191">
        <v>2145.4</v>
      </c>
      <c r="E414" s="198">
        <v>0</v>
      </c>
      <c r="F414" s="233">
        <v>2955</v>
      </c>
      <c r="G414" s="249">
        <v>0</v>
      </c>
      <c r="H414" s="213">
        <f t="shared" si="6"/>
        <v>2573</v>
      </c>
      <c r="I414" s="45"/>
      <c r="J414" s="154"/>
      <c r="L414" s="45"/>
      <c r="M414" s="98"/>
      <c r="N414" s="90"/>
      <c r="O414" s="90"/>
    </row>
    <row r="415" spans="1:15" s="69" customFormat="1" ht="12.75" x14ac:dyDescent="0.2">
      <c r="A415" s="201">
        <v>44302</v>
      </c>
      <c r="B415" s="190">
        <v>0.6</v>
      </c>
      <c r="C415" s="190">
        <v>-2.5428571428571423</v>
      </c>
      <c r="D415" s="191">
        <v>2146</v>
      </c>
      <c r="E415" s="198">
        <v>1</v>
      </c>
      <c r="F415" s="233">
        <v>2956</v>
      </c>
      <c r="G415" s="249">
        <v>1</v>
      </c>
      <c r="H415" s="213">
        <f t="shared" si="6"/>
        <v>2574</v>
      </c>
      <c r="I415" s="45"/>
      <c r="J415" s="154"/>
      <c r="L415" s="45"/>
      <c r="M415" s="98"/>
      <c r="N415" s="90"/>
      <c r="O415" s="90"/>
    </row>
    <row r="416" spans="1:15" s="69" customFormat="1" ht="12.75" x14ac:dyDescent="0.2">
      <c r="A416" s="201">
        <v>44303</v>
      </c>
      <c r="B416" s="190">
        <v>-7.8</v>
      </c>
      <c r="C416" s="190">
        <v>-5.2571428571428571</v>
      </c>
      <c r="D416" s="191">
        <v>2138.1999999999998</v>
      </c>
      <c r="E416" s="198">
        <v>1</v>
      </c>
      <c r="F416" s="233">
        <v>2957</v>
      </c>
      <c r="G416" s="249">
        <v>1</v>
      </c>
      <c r="H416" s="213">
        <f t="shared" si="6"/>
        <v>2575</v>
      </c>
      <c r="I416" s="45"/>
      <c r="J416" s="154"/>
      <c r="L416" s="45"/>
      <c r="M416" s="98"/>
      <c r="N416" s="90"/>
      <c r="O416" s="90"/>
    </row>
    <row r="417" spans="1:15" s="69" customFormat="1" ht="12.75" x14ac:dyDescent="0.2">
      <c r="A417" s="201">
        <v>44304</v>
      </c>
      <c r="B417" s="190">
        <v>2</v>
      </c>
      <c r="C417" s="190">
        <v>-6.2571428571428571</v>
      </c>
      <c r="D417" s="191">
        <v>2140.1999999999998</v>
      </c>
      <c r="E417" s="198">
        <v>0</v>
      </c>
      <c r="F417" s="233">
        <v>2957</v>
      </c>
      <c r="G417" s="249">
        <v>0</v>
      </c>
      <c r="H417" s="213">
        <f t="shared" si="6"/>
        <v>2575</v>
      </c>
      <c r="I417" s="45"/>
      <c r="J417" s="154"/>
      <c r="L417" s="45"/>
      <c r="M417" s="98"/>
      <c r="N417" s="90"/>
      <c r="O417" s="90"/>
    </row>
    <row r="418" spans="1:15" s="69" customFormat="1" ht="12.75" x14ac:dyDescent="0.2">
      <c r="A418" s="201">
        <v>44305</v>
      </c>
      <c r="B418" s="190">
        <v>-11.6</v>
      </c>
      <c r="C418" s="190">
        <v>-5.4857142857142858</v>
      </c>
      <c r="D418" s="191">
        <v>2128.6</v>
      </c>
      <c r="E418" s="198">
        <v>1</v>
      </c>
      <c r="F418" s="233">
        <v>2958</v>
      </c>
      <c r="G418" s="249">
        <v>0</v>
      </c>
      <c r="H418" s="213">
        <f t="shared" si="6"/>
        <v>2575</v>
      </c>
      <c r="I418" s="45"/>
      <c r="J418" s="154"/>
      <c r="L418" s="45"/>
      <c r="M418" s="98"/>
      <c r="N418" s="90"/>
      <c r="O418" s="90"/>
    </row>
    <row r="419" spans="1:15" s="69" customFormat="1" ht="12.75" x14ac:dyDescent="0.2">
      <c r="A419" s="201">
        <v>44306</v>
      </c>
      <c r="B419" s="190">
        <v>-15.8</v>
      </c>
      <c r="C419" s="190">
        <v>-5.5142857142857142</v>
      </c>
      <c r="D419" s="191">
        <v>2112.8000000000002</v>
      </c>
      <c r="E419" s="198">
        <v>0</v>
      </c>
      <c r="F419" s="233">
        <v>2958</v>
      </c>
      <c r="G419" s="249">
        <v>0</v>
      </c>
      <c r="H419" s="213">
        <f t="shared" si="6"/>
        <v>2575</v>
      </c>
      <c r="I419" s="45"/>
      <c r="J419" s="154"/>
      <c r="L419" s="45"/>
      <c r="M419" s="98"/>
      <c r="N419" s="90"/>
      <c r="O419" s="90"/>
    </row>
    <row r="420" spans="1:15" s="69" customFormat="1" ht="12.75" x14ac:dyDescent="0.2">
      <c r="A420" s="201">
        <v>44307</v>
      </c>
      <c r="B420" s="190">
        <v>-3.8</v>
      </c>
      <c r="C420" s="190">
        <v>-3.4</v>
      </c>
      <c r="D420" s="191">
        <v>2109</v>
      </c>
      <c r="E420" s="198">
        <v>3</v>
      </c>
      <c r="F420" s="233">
        <v>2961</v>
      </c>
      <c r="G420" s="249">
        <v>2</v>
      </c>
      <c r="H420" s="213">
        <f t="shared" si="6"/>
        <v>2577</v>
      </c>
      <c r="I420" s="45"/>
      <c r="J420" s="154"/>
      <c r="L420" s="45"/>
      <c r="M420" s="98"/>
      <c r="N420" s="90"/>
      <c r="O420" s="90"/>
    </row>
    <row r="421" spans="1:15" s="69" customFormat="1" ht="12.75" x14ac:dyDescent="0.2">
      <c r="A421" s="201">
        <v>44308</v>
      </c>
      <c r="B421" s="190">
        <v>-2</v>
      </c>
      <c r="C421" s="190">
        <v>-5.3428571428571434</v>
      </c>
      <c r="D421" s="191">
        <v>2107</v>
      </c>
      <c r="E421" s="198">
        <v>3</v>
      </c>
      <c r="F421" s="233">
        <v>2964</v>
      </c>
      <c r="G421" s="249">
        <v>3</v>
      </c>
      <c r="H421" s="213">
        <f t="shared" si="6"/>
        <v>2580</v>
      </c>
      <c r="I421" s="45"/>
      <c r="J421" s="154"/>
      <c r="L421" s="45"/>
      <c r="M421" s="98"/>
      <c r="N421" s="90"/>
      <c r="O421" s="90"/>
    </row>
    <row r="422" spans="1:15" s="69" customFormat="1" ht="12.75" x14ac:dyDescent="0.2">
      <c r="A422" s="201">
        <v>44309</v>
      </c>
      <c r="B422" s="190">
        <v>0.4</v>
      </c>
      <c r="C422" s="190">
        <v>-4.7428571428571429</v>
      </c>
      <c r="D422" s="191">
        <v>2107.4</v>
      </c>
      <c r="E422" s="198">
        <v>0</v>
      </c>
      <c r="F422" s="233">
        <v>2964</v>
      </c>
      <c r="G422" s="249">
        <v>0</v>
      </c>
      <c r="H422" s="213">
        <f t="shared" si="6"/>
        <v>2580</v>
      </c>
      <c r="I422" s="45"/>
      <c r="J422" s="154"/>
      <c r="L422" s="45"/>
      <c r="M422" s="98"/>
      <c r="N422" s="90"/>
      <c r="O422" s="90"/>
    </row>
    <row r="423" spans="1:15" s="69" customFormat="1" ht="12.75" x14ac:dyDescent="0.2">
      <c r="A423" s="201">
        <v>44310</v>
      </c>
      <c r="B423" s="190">
        <v>7</v>
      </c>
      <c r="C423" s="190">
        <v>-4.4285714285714288</v>
      </c>
      <c r="D423" s="191">
        <v>2114.4</v>
      </c>
      <c r="E423" s="198">
        <v>1</v>
      </c>
      <c r="F423" s="233">
        <v>2965</v>
      </c>
      <c r="G423" s="249">
        <v>0</v>
      </c>
      <c r="H423" s="213">
        <f t="shared" si="6"/>
        <v>2580</v>
      </c>
      <c r="I423" s="45"/>
      <c r="J423" s="154"/>
      <c r="L423" s="45"/>
      <c r="M423" s="98"/>
      <c r="N423" s="90"/>
      <c r="O423" s="90"/>
    </row>
    <row r="424" spans="1:15" s="69" customFormat="1" ht="12.75" x14ac:dyDescent="0.2">
      <c r="A424" s="201">
        <v>44311</v>
      </c>
      <c r="B424" s="190">
        <v>-11.6</v>
      </c>
      <c r="C424" s="190">
        <v>-3.1999999999999997</v>
      </c>
      <c r="D424" s="191">
        <v>2102.8000000000002</v>
      </c>
      <c r="E424" s="198">
        <v>1</v>
      </c>
      <c r="F424" s="233">
        <v>2966</v>
      </c>
      <c r="G424" s="249">
        <v>1</v>
      </c>
      <c r="H424" s="213">
        <f t="shared" si="6"/>
        <v>2581</v>
      </c>
      <c r="I424" s="45"/>
      <c r="J424" s="154"/>
      <c r="L424" s="45"/>
      <c r="M424" s="98"/>
      <c r="N424" s="90"/>
      <c r="O424" s="90"/>
    </row>
    <row r="425" spans="1:15" s="69" customFormat="1" ht="12.75" x14ac:dyDescent="0.2">
      <c r="A425" s="201">
        <v>44312</v>
      </c>
      <c r="B425" s="190">
        <v>-7.4</v>
      </c>
      <c r="C425" s="190">
        <v>-3.371428571428571</v>
      </c>
      <c r="D425" s="191">
        <v>2095.4</v>
      </c>
      <c r="E425" s="198">
        <v>0</v>
      </c>
      <c r="F425" s="233">
        <v>2966</v>
      </c>
      <c r="G425" s="249">
        <v>0</v>
      </c>
      <c r="H425" s="213">
        <f t="shared" si="6"/>
        <v>2581</v>
      </c>
      <c r="I425" s="45"/>
      <c r="J425" s="154"/>
      <c r="L425" s="45"/>
      <c r="M425" s="98"/>
      <c r="N425" s="90"/>
      <c r="O425" s="90"/>
    </row>
    <row r="426" spans="1:15" s="69" customFormat="1" ht="12.75" x14ac:dyDescent="0.2">
      <c r="A426" s="201">
        <v>44313</v>
      </c>
      <c r="B426" s="190">
        <v>-13.6</v>
      </c>
      <c r="C426" s="190">
        <v>-2.5714285714285716</v>
      </c>
      <c r="D426" s="191">
        <v>2081.8000000000002</v>
      </c>
      <c r="E426" s="198">
        <v>1</v>
      </c>
      <c r="F426" s="233">
        <v>2967</v>
      </c>
      <c r="G426" s="249">
        <v>0</v>
      </c>
      <c r="H426" s="213">
        <f t="shared" si="6"/>
        <v>2581</v>
      </c>
      <c r="I426" s="45"/>
      <c r="J426" s="154"/>
      <c r="L426" s="45"/>
      <c r="M426" s="98"/>
      <c r="N426" s="90"/>
      <c r="O426" s="90"/>
    </row>
    <row r="427" spans="1:15" s="69" customFormat="1" ht="12.75" x14ac:dyDescent="0.2">
      <c r="A427" s="201">
        <v>44314</v>
      </c>
      <c r="B427" s="190">
        <v>4.8</v>
      </c>
      <c r="C427" s="190">
        <v>-4.8571428571428568</v>
      </c>
      <c r="D427" s="191">
        <v>2086.6</v>
      </c>
      <c r="E427" s="198">
        <v>0</v>
      </c>
      <c r="F427" s="233">
        <v>2967</v>
      </c>
      <c r="G427" s="249">
        <v>0</v>
      </c>
      <c r="H427" s="213">
        <f t="shared" si="6"/>
        <v>2581</v>
      </c>
      <c r="I427" s="45"/>
      <c r="J427" s="154"/>
      <c r="L427" s="45"/>
      <c r="M427" s="98"/>
      <c r="N427" s="90"/>
      <c r="O427" s="90"/>
    </row>
    <row r="428" spans="1:15" s="69" customFormat="1" ht="12.75" x14ac:dyDescent="0.2">
      <c r="A428" s="201">
        <v>44315</v>
      </c>
      <c r="B428" s="190">
        <v>-3.2</v>
      </c>
      <c r="C428" s="190">
        <v>-2.7428571428571429</v>
      </c>
      <c r="D428" s="191">
        <v>2083.4</v>
      </c>
      <c r="E428" s="198">
        <v>0</v>
      </c>
      <c r="F428" s="233">
        <v>2967</v>
      </c>
      <c r="G428" s="249">
        <v>0</v>
      </c>
      <c r="H428" s="213">
        <f t="shared" si="6"/>
        <v>2581</v>
      </c>
      <c r="I428" s="45"/>
      <c r="J428" s="154"/>
      <c r="L428" s="45"/>
      <c r="M428" s="98"/>
      <c r="N428" s="90"/>
      <c r="O428" s="90"/>
    </row>
    <row r="429" spans="1:15" s="69" customFormat="1" ht="12.75" x14ac:dyDescent="0.2">
      <c r="A429" s="201">
        <v>44316</v>
      </c>
      <c r="B429" s="190">
        <v>6</v>
      </c>
      <c r="C429" s="190">
        <v>-3.6285714285714286</v>
      </c>
      <c r="D429" s="191">
        <v>2089.4</v>
      </c>
      <c r="E429" s="198">
        <v>0</v>
      </c>
      <c r="F429" s="233">
        <v>2967</v>
      </c>
      <c r="G429" s="249">
        <v>0</v>
      </c>
      <c r="H429" s="213">
        <f t="shared" si="6"/>
        <v>2581</v>
      </c>
      <c r="I429" s="45"/>
      <c r="J429" s="154"/>
      <c r="L429" s="45"/>
      <c r="M429" s="98"/>
      <c r="N429" s="90"/>
      <c r="O429" s="90"/>
    </row>
    <row r="430" spans="1:15" s="69" customFormat="1" ht="12.75" x14ac:dyDescent="0.2">
      <c r="A430" s="202">
        <v>44317</v>
      </c>
      <c r="B430" s="196">
        <v>-9</v>
      </c>
      <c r="C430" s="196">
        <v>-2.2000000000000002</v>
      </c>
      <c r="D430" s="197">
        <v>2080.4</v>
      </c>
      <c r="E430" s="199">
        <v>1</v>
      </c>
      <c r="F430" s="232">
        <v>2968</v>
      </c>
      <c r="G430" s="250">
        <v>1</v>
      </c>
      <c r="H430" s="214">
        <f t="shared" si="6"/>
        <v>2582</v>
      </c>
      <c r="I430" s="45"/>
      <c r="J430" s="154"/>
      <c r="L430" s="45"/>
      <c r="M430" s="98"/>
      <c r="N430" s="90"/>
      <c r="O430" s="90"/>
    </row>
    <row r="431" spans="1:15" s="69" customFormat="1" ht="12.75" x14ac:dyDescent="0.2">
      <c r="A431" s="201">
        <v>44318</v>
      </c>
      <c r="B431" s="190">
        <v>3.2</v>
      </c>
      <c r="C431" s="190">
        <v>-2.3142857142857145</v>
      </c>
      <c r="D431" s="191">
        <v>2083.6</v>
      </c>
      <c r="E431" s="198">
        <v>0</v>
      </c>
      <c r="F431" s="233">
        <v>2968</v>
      </c>
      <c r="G431" s="249">
        <v>0</v>
      </c>
      <c r="H431" s="213">
        <f t="shared" si="6"/>
        <v>2582</v>
      </c>
      <c r="I431" s="45"/>
      <c r="J431" s="154"/>
      <c r="L431" s="45"/>
      <c r="M431" s="98"/>
      <c r="N431" s="90"/>
      <c r="O431" s="90"/>
    </row>
    <row r="432" spans="1:15" s="69" customFormat="1" ht="12.75" x14ac:dyDescent="0.2">
      <c r="A432" s="201">
        <v>44319</v>
      </c>
      <c r="B432" s="190">
        <v>-13.6</v>
      </c>
      <c r="C432" s="190">
        <v>-2.6285714285714286</v>
      </c>
      <c r="D432" s="191">
        <v>2070</v>
      </c>
      <c r="E432" s="198">
        <v>0</v>
      </c>
      <c r="F432" s="233">
        <v>2968</v>
      </c>
      <c r="G432" s="249">
        <v>0</v>
      </c>
      <c r="H432" s="213">
        <f t="shared" si="6"/>
        <v>2582</v>
      </c>
      <c r="I432" s="45"/>
      <c r="J432" s="154"/>
      <c r="L432" s="45"/>
      <c r="M432" s="98"/>
      <c r="N432" s="90"/>
      <c r="O432" s="90"/>
    </row>
    <row r="433" spans="1:15" s="69" customFormat="1" ht="12.75" x14ac:dyDescent="0.2">
      <c r="A433" s="201">
        <v>44320</v>
      </c>
      <c r="B433" s="190">
        <v>-3.6</v>
      </c>
      <c r="C433" s="190">
        <v>-4.3428571428571425</v>
      </c>
      <c r="D433" s="191">
        <v>2066.4</v>
      </c>
      <c r="E433" s="198">
        <v>0</v>
      </c>
      <c r="F433" s="233">
        <v>2968</v>
      </c>
      <c r="G433" s="249">
        <v>0</v>
      </c>
      <c r="H433" s="213">
        <f t="shared" si="6"/>
        <v>2582</v>
      </c>
      <c r="I433" s="45"/>
      <c r="J433" s="154"/>
      <c r="L433" s="45"/>
      <c r="M433" s="98"/>
      <c r="N433" s="90"/>
      <c r="O433" s="90"/>
    </row>
    <row r="434" spans="1:15" s="69" customFormat="1" ht="12.75" x14ac:dyDescent="0.2">
      <c r="A434" s="201">
        <v>44321</v>
      </c>
      <c r="B434" s="190">
        <v>4</v>
      </c>
      <c r="C434" s="190">
        <v>-2.9428571428571426</v>
      </c>
      <c r="D434" s="191">
        <v>2070.4</v>
      </c>
      <c r="E434" s="198">
        <v>0</v>
      </c>
      <c r="F434" s="233">
        <v>2968</v>
      </c>
      <c r="G434" s="249">
        <v>0</v>
      </c>
      <c r="H434" s="213">
        <f t="shared" si="6"/>
        <v>2582</v>
      </c>
      <c r="I434" s="45"/>
      <c r="J434" s="154"/>
      <c r="L434" s="45"/>
      <c r="M434" s="98"/>
      <c r="N434" s="90"/>
      <c r="O434" s="90"/>
    </row>
    <row r="435" spans="1:15" s="69" customFormat="1" ht="12.75" x14ac:dyDescent="0.2">
      <c r="A435" s="201">
        <v>44322</v>
      </c>
      <c r="B435" s="190">
        <v>-5.4</v>
      </c>
      <c r="C435" s="190">
        <v>-2.8000000000000003</v>
      </c>
      <c r="D435" s="191">
        <v>2065</v>
      </c>
      <c r="E435" s="198">
        <v>1</v>
      </c>
      <c r="F435" s="233">
        <v>2969</v>
      </c>
      <c r="G435" s="249">
        <v>1</v>
      </c>
      <c r="H435" s="213">
        <f t="shared" si="6"/>
        <v>2583</v>
      </c>
      <c r="I435" s="45"/>
      <c r="J435" s="154"/>
      <c r="L435" s="45"/>
      <c r="M435" s="98"/>
      <c r="N435" s="90"/>
      <c r="O435" s="90"/>
    </row>
    <row r="436" spans="1:15" s="69" customFormat="1" ht="12.75" x14ac:dyDescent="0.2">
      <c r="A436" s="201">
        <v>44323</v>
      </c>
      <c r="B436" s="190">
        <v>-6</v>
      </c>
      <c r="C436" s="190">
        <v>-1.9142857142857141</v>
      </c>
      <c r="D436" s="191">
        <v>2059</v>
      </c>
      <c r="E436" s="198">
        <v>0</v>
      </c>
      <c r="F436" s="233">
        <v>2969</v>
      </c>
      <c r="G436" s="249">
        <v>0</v>
      </c>
      <c r="H436" s="213">
        <f t="shared" si="6"/>
        <v>2583</v>
      </c>
      <c r="I436" s="45"/>
      <c r="J436" s="154"/>
      <c r="L436" s="45"/>
      <c r="M436" s="98"/>
      <c r="N436" s="90"/>
      <c r="O436" s="90"/>
    </row>
    <row r="437" spans="1:15" s="69" customFormat="1" ht="12.75" x14ac:dyDescent="0.2">
      <c r="A437" s="201">
        <v>44324</v>
      </c>
      <c r="B437" s="190">
        <v>0.8</v>
      </c>
      <c r="C437" s="190">
        <v>2</v>
      </c>
      <c r="D437" s="191">
        <v>2059.8000000000002</v>
      </c>
      <c r="E437" s="198">
        <v>1</v>
      </c>
      <c r="F437" s="233">
        <v>2970</v>
      </c>
      <c r="G437" s="249">
        <v>0</v>
      </c>
      <c r="H437" s="213">
        <f t="shared" si="6"/>
        <v>2583</v>
      </c>
      <c r="I437" s="45"/>
      <c r="J437" s="154"/>
      <c r="L437" s="45"/>
      <c r="M437" s="98"/>
      <c r="N437" s="90"/>
      <c r="O437" s="90"/>
    </row>
    <row r="438" spans="1:15" s="69" customFormat="1" ht="12.75" x14ac:dyDescent="0.2">
      <c r="A438" s="201">
        <v>44325</v>
      </c>
      <c r="B438" s="190">
        <v>4.2</v>
      </c>
      <c r="C438" s="190">
        <v>1.2857142857142858</v>
      </c>
      <c r="D438" s="191">
        <v>2064</v>
      </c>
      <c r="E438" s="198">
        <v>0</v>
      </c>
      <c r="F438" s="233">
        <v>2970</v>
      </c>
      <c r="G438" s="249">
        <v>0</v>
      </c>
      <c r="H438" s="213">
        <f t="shared" si="6"/>
        <v>2583</v>
      </c>
      <c r="I438" s="45"/>
      <c r="J438" s="154"/>
      <c r="L438" s="45"/>
      <c r="M438" s="98"/>
      <c r="N438" s="90"/>
      <c r="O438" s="90"/>
    </row>
    <row r="439" spans="1:15" s="69" customFormat="1" ht="12.75" x14ac:dyDescent="0.2">
      <c r="A439" s="201">
        <v>44326</v>
      </c>
      <c r="B439" s="190">
        <v>-7.4</v>
      </c>
      <c r="C439" s="190">
        <v>0.82857142857142863</v>
      </c>
      <c r="D439" s="191">
        <v>2056.6</v>
      </c>
      <c r="E439" s="198">
        <v>0</v>
      </c>
      <c r="F439" s="233">
        <v>2970</v>
      </c>
      <c r="G439" s="249">
        <v>0</v>
      </c>
      <c r="H439" s="213">
        <f t="shared" si="6"/>
        <v>2583</v>
      </c>
      <c r="I439" s="45"/>
      <c r="J439" s="154"/>
      <c r="L439" s="45"/>
      <c r="M439" s="98"/>
      <c r="N439" s="90"/>
      <c r="O439" s="90"/>
    </row>
    <row r="440" spans="1:15" s="69" customFormat="1" ht="12.75" x14ac:dyDescent="0.2">
      <c r="A440" s="201">
        <v>44327</v>
      </c>
      <c r="B440" s="190">
        <v>23.8</v>
      </c>
      <c r="C440" s="190">
        <v>2.5428571428571423</v>
      </c>
      <c r="D440" s="191">
        <v>2080.4</v>
      </c>
      <c r="E440" s="198">
        <v>2</v>
      </c>
      <c r="F440" s="233">
        <v>2972</v>
      </c>
      <c r="G440" s="249">
        <v>1</v>
      </c>
      <c r="H440" s="213">
        <f t="shared" si="6"/>
        <v>2584</v>
      </c>
      <c r="I440" s="45"/>
      <c r="J440" s="154"/>
      <c r="L440" s="45"/>
      <c r="M440" s="98"/>
      <c r="N440" s="90"/>
      <c r="O440" s="90"/>
    </row>
    <row r="441" spans="1:15" s="69" customFormat="1" ht="12.75" x14ac:dyDescent="0.2">
      <c r="A441" s="201">
        <v>44328</v>
      </c>
      <c r="B441" s="190">
        <v>-1</v>
      </c>
      <c r="C441" s="190">
        <v>1.5999999999999999</v>
      </c>
      <c r="D441" s="191">
        <v>2079.4</v>
      </c>
      <c r="E441" s="198">
        <v>0</v>
      </c>
      <c r="F441" s="233">
        <v>2972</v>
      </c>
      <c r="G441" s="249">
        <v>0</v>
      </c>
      <c r="H441" s="213">
        <f t="shared" si="6"/>
        <v>2584</v>
      </c>
      <c r="I441" s="45"/>
      <c r="J441" s="154"/>
      <c r="L441" s="45"/>
      <c r="M441" s="98"/>
      <c r="N441" s="90"/>
      <c r="O441" s="90"/>
    </row>
    <row r="442" spans="1:15" s="69" customFormat="1" ht="12.75" x14ac:dyDescent="0.2">
      <c r="A442" s="201">
        <v>44329</v>
      </c>
      <c r="B442" s="190">
        <v>-8.6</v>
      </c>
      <c r="C442" s="190">
        <v>2.9142857142857141</v>
      </c>
      <c r="D442" s="191">
        <v>2070.8000000000002</v>
      </c>
      <c r="E442" s="198">
        <v>2</v>
      </c>
      <c r="F442" s="233">
        <v>2974</v>
      </c>
      <c r="G442" s="249">
        <v>1</v>
      </c>
      <c r="H442" s="213">
        <f t="shared" si="6"/>
        <v>2585</v>
      </c>
      <c r="I442" s="45"/>
      <c r="J442" s="154"/>
      <c r="L442" s="45"/>
      <c r="M442" s="98"/>
      <c r="N442" s="90"/>
      <c r="O442" s="90"/>
    </row>
    <row r="443" spans="1:15" s="69" customFormat="1" ht="12.75" x14ac:dyDescent="0.2">
      <c r="A443" s="201">
        <v>44330</v>
      </c>
      <c r="B443" s="190">
        <v>6</v>
      </c>
      <c r="C443" s="190">
        <v>2.5142857142857151</v>
      </c>
      <c r="D443" s="191">
        <v>2076.8000000000002</v>
      </c>
      <c r="E443" s="198">
        <v>1</v>
      </c>
      <c r="F443" s="233">
        <v>2975</v>
      </c>
      <c r="G443" s="249">
        <v>1</v>
      </c>
      <c r="H443" s="213">
        <f t="shared" si="6"/>
        <v>2586</v>
      </c>
      <c r="I443" s="45"/>
      <c r="J443" s="154"/>
      <c r="L443" s="45"/>
      <c r="M443" s="98"/>
      <c r="N443" s="90"/>
      <c r="O443" s="90"/>
    </row>
    <row r="444" spans="1:15" s="69" customFormat="1" ht="12.75" x14ac:dyDescent="0.2">
      <c r="A444" s="201">
        <v>44331</v>
      </c>
      <c r="B444" s="190">
        <v>-5.8</v>
      </c>
      <c r="C444" s="190">
        <v>-1.7428571428571424</v>
      </c>
      <c r="D444" s="191">
        <v>2071</v>
      </c>
      <c r="E444" s="198">
        <v>0</v>
      </c>
      <c r="F444" s="233">
        <v>2975</v>
      </c>
      <c r="G444" s="249">
        <v>0</v>
      </c>
      <c r="H444" s="213">
        <f t="shared" si="6"/>
        <v>2586</v>
      </c>
      <c r="I444" s="45"/>
      <c r="J444" s="154"/>
      <c r="L444" s="45"/>
      <c r="M444" s="98"/>
      <c r="N444" s="90"/>
      <c r="O444" s="90"/>
    </row>
    <row r="445" spans="1:15" s="69" customFormat="1" ht="12.75" x14ac:dyDescent="0.2">
      <c r="A445" s="201">
        <v>44332</v>
      </c>
      <c r="B445" s="190">
        <v>13.4</v>
      </c>
      <c r="C445" s="190">
        <v>-3.7142857142857144</v>
      </c>
      <c r="D445" s="191">
        <v>2084.4</v>
      </c>
      <c r="E445" s="198">
        <v>2</v>
      </c>
      <c r="F445" s="233">
        <v>2977</v>
      </c>
      <c r="G445" s="249">
        <v>1</v>
      </c>
      <c r="H445" s="213">
        <f t="shared" si="6"/>
        <v>2587</v>
      </c>
      <c r="I445" s="45"/>
      <c r="J445" s="154"/>
      <c r="L445" s="45"/>
      <c r="M445" s="98"/>
      <c r="N445" s="90"/>
      <c r="O445" s="90"/>
    </row>
    <row r="446" spans="1:15" s="69" customFormat="1" ht="12.75" x14ac:dyDescent="0.2">
      <c r="A446" s="201">
        <v>44333</v>
      </c>
      <c r="B446" s="190">
        <v>-10.199999999999999</v>
      </c>
      <c r="C446" s="190">
        <v>-1.6285714285714283</v>
      </c>
      <c r="D446" s="191">
        <v>2074.1999999999998</v>
      </c>
      <c r="E446" s="198">
        <v>0</v>
      </c>
      <c r="F446" s="233">
        <v>2977</v>
      </c>
      <c r="G446" s="249">
        <v>0</v>
      </c>
      <c r="H446" s="213">
        <f t="shared" si="6"/>
        <v>2587</v>
      </c>
      <c r="I446" s="45"/>
      <c r="J446" s="154"/>
      <c r="L446" s="45"/>
      <c r="M446" s="98"/>
      <c r="N446" s="90"/>
      <c r="O446" s="90"/>
    </row>
    <row r="447" spans="1:15" s="69" customFormat="1" ht="12.75" x14ac:dyDescent="0.2">
      <c r="A447" s="201">
        <v>44334</v>
      </c>
      <c r="B447" s="190">
        <v>-6</v>
      </c>
      <c r="C447" s="190">
        <v>-2.9428571428571426</v>
      </c>
      <c r="D447" s="191">
        <v>2068.1999999999998</v>
      </c>
      <c r="E447" s="198">
        <v>1</v>
      </c>
      <c r="F447" s="233">
        <v>2978</v>
      </c>
      <c r="G447" s="249">
        <v>1</v>
      </c>
      <c r="H447" s="213">
        <f t="shared" si="6"/>
        <v>2588</v>
      </c>
      <c r="I447" s="45"/>
      <c r="J447" s="154"/>
      <c r="L447" s="45"/>
      <c r="M447" s="98"/>
      <c r="N447" s="90"/>
      <c r="O447" s="90"/>
    </row>
    <row r="448" spans="1:15" s="69" customFormat="1" ht="12.75" x14ac:dyDescent="0.2">
      <c r="A448" s="201">
        <v>44335</v>
      </c>
      <c r="B448" s="190">
        <v>-14.8</v>
      </c>
      <c r="C448" s="190">
        <v>-1.9714285714285715</v>
      </c>
      <c r="D448" s="191">
        <v>2053.4</v>
      </c>
      <c r="E448" s="198">
        <v>0</v>
      </c>
      <c r="F448" s="233">
        <v>2978</v>
      </c>
      <c r="G448" s="249">
        <v>0</v>
      </c>
      <c r="H448" s="213">
        <f t="shared" si="6"/>
        <v>2588</v>
      </c>
      <c r="I448" s="45"/>
      <c r="J448" s="154"/>
      <c r="L448" s="45"/>
      <c r="M448" s="98"/>
      <c r="N448" s="90"/>
      <c r="O448" s="90"/>
    </row>
    <row r="449" spans="1:15" s="69" customFormat="1" ht="12.75" x14ac:dyDescent="0.2">
      <c r="A449" s="201">
        <v>44336</v>
      </c>
      <c r="B449" s="190">
        <v>6</v>
      </c>
      <c r="C449" s="190">
        <v>-2.8857142857142857</v>
      </c>
      <c r="D449" s="191">
        <v>2059.4</v>
      </c>
      <c r="E449" s="198">
        <v>0</v>
      </c>
      <c r="F449" s="233">
        <v>2978</v>
      </c>
      <c r="G449" s="249">
        <v>0</v>
      </c>
      <c r="H449" s="213">
        <f t="shared" si="6"/>
        <v>2588</v>
      </c>
      <c r="I449" s="45"/>
      <c r="J449" s="154"/>
      <c r="L449" s="45"/>
      <c r="M449" s="98"/>
      <c r="N449" s="90"/>
      <c r="O449" s="90"/>
    </row>
    <row r="450" spans="1:15" s="69" customFormat="1" ht="12.75" x14ac:dyDescent="0.2">
      <c r="A450" s="201">
        <v>44337</v>
      </c>
      <c r="B450" s="190">
        <v>-3.2</v>
      </c>
      <c r="C450" s="190">
        <v>-1.5428571428571429</v>
      </c>
      <c r="D450" s="191">
        <v>2056.1999999999998</v>
      </c>
      <c r="E450" s="198">
        <v>1</v>
      </c>
      <c r="F450" s="233">
        <v>2979</v>
      </c>
      <c r="G450" s="249">
        <v>1</v>
      </c>
      <c r="H450" s="213">
        <f t="shared" si="6"/>
        <v>2589</v>
      </c>
      <c r="I450" s="45"/>
      <c r="J450" s="154"/>
      <c r="L450" s="45"/>
      <c r="M450" s="98"/>
      <c r="N450" s="90"/>
      <c r="O450" s="90"/>
    </row>
    <row r="451" spans="1:15" s="69" customFormat="1" ht="12.75" x14ac:dyDescent="0.2">
      <c r="A451" s="201">
        <v>44338</v>
      </c>
      <c r="B451" s="190">
        <v>1</v>
      </c>
      <c r="C451" s="190">
        <v>-8.571428571428566E-2</v>
      </c>
      <c r="D451" s="191">
        <v>2057.1999999999998</v>
      </c>
      <c r="E451" s="198">
        <v>0</v>
      </c>
      <c r="F451" s="233">
        <v>2979</v>
      </c>
      <c r="G451" s="249">
        <v>0</v>
      </c>
      <c r="H451" s="213">
        <f t="shared" si="6"/>
        <v>2589</v>
      </c>
      <c r="I451" s="45"/>
      <c r="J451" s="154"/>
      <c r="L451" s="45"/>
      <c r="M451" s="98"/>
      <c r="N451" s="90"/>
      <c r="O451" s="90"/>
    </row>
    <row r="452" spans="1:15" s="69" customFormat="1" ht="12.75" x14ac:dyDescent="0.2">
      <c r="A452" s="201">
        <v>44339</v>
      </c>
      <c r="B452" s="190">
        <v>7</v>
      </c>
      <c r="C452" s="190">
        <v>3.2571428571428567</v>
      </c>
      <c r="D452" s="191">
        <v>2064.1999999999998</v>
      </c>
      <c r="E452" s="198">
        <v>1</v>
      </c>
      <c r="F452" s="233">
        <v>2980</v>
      </c>
      <c r="G452" s="249">
        <v>0</v>
      </c>
      <c r="H452" s="213">
        <f t="shared" si="6"/>
        <v>2589</v>
      </c>
      <c r="I452" s="45"/>
      <c r="J452" s="154"/>
      <c r="L452" s="45"/>
      <c r="M452" s="98"/>
      <c r="N452" s="90"/>
      <c r="O452" s="90"/>
    </row>
    <row r="453" spans="1:15" s="69" customFormat="1" ht="12.75" x14ac:dyDescent="0.2">
      <c r="A453" s="201">
        <v>44340</v>
      </c>
      <c r="B453" s="190">
        <v>-0.8</v>
      </c>
      <c r="C453" s="190">
        <v>2.1428571428571423</v>
      </c>
      <c r="D453" s="191">
        <v>2063.4</v>
      </c>
      <c r="E453" s="198">
        <v>1</v>
      </c>
      <c r="F453" s="233">
        <v>2981</v>
      </c>
      <c r="G453" s="249">
        <v>1</v>
      </c>
      <c r="H453" s="213">
        <f t="shared" si="6"/>
        <v>2590</v>
      </c>
      <c r="I453" s="45"/>
      <c r="J453" s="154"/>
      <c r="L453" s="45"/>
      <c r="M453" s="98"/>
      <c r="N453" s="90"/>
      <c r="O453" s="90"/>
    </row>
    <row r="454" spans="1:15" s="69" customFormat="1" ht="12.75" x14ac:dyDescent="0.2">
      <c r="A454" s="201">
        <v>44341</v>
      </c>
      <c r="B454" s="190">
        <v>4.2</v>
      </c>
      <c r="C454" s="190">
        <v>2.371428571428571</v>
      </c>
      <c r="D454" s="191">
        <v>2067.6</v>
      </c>
      <c r="E454" s="198">
        <v>0</v>
      </c>
      <c r="F454" s="233">
        <v>2981</v>
      </c>
      <c r="G454" s="249">
        <v>0</v>
      </c>
      <c r="H454" s="213">
        <f t="shared" ref="H454:H517" si="7">H453+G454</f>
        <v>2590</v>
      </c>
      <c r="I454" s="45"/>
      <c r="J454" s="154"/>
      <c r="L454" s="45"/>
      <c r="M454" s="98"/>
      <c r="N454" s="90"/>
      <c r="O454" s="90"/>
    </row>
    <row r="455" spans="1:15" s="69" customFormat="1" ht="12.75" x14ac:dyDescent="0.2">
      <c r="A455" s="201">
        <v>44342</v>
      </c>
      <c r="B455" s="190">
        <v>8.6</v>
      </c>
      <c r="C455" s="190">
        <v>2.5428571428571431</v>
      </c>
      <c r="D455" s="191">
        <v>2076.1999999999998</v>
      </c>
      <c r="E455" s="198">
        <v>0</v>
      </c>
      <c r="F455" s="233">
        <v>2981</v>
      </c>
      <c r="G455" s="249">
        <v>0</v>
      </c>
      <c r="H455" s="213">
        <f t="shared" si="7"/>
        <v>2590</v>
      </c>
      <c r="I455" s="45"/>
      <c r="J455" s="154"/>
      <c r="L455" s="45"/>
      <c r="M455" s="98"/>
      <c r="N455" s="90"/>
      <c r="O455" s="90"/>
    </row>
    <row r="456" spans="1:15" s="69" customFormat="1" ht="12.75" x14ac:dyDescent="0.2">
      <c r="A456" s="201">
        <v>44343</v>
      </c>
      <c r="B456" s="190">
        <v>-1.8</v>
      </c>
      <c r="C456" s="190">
        <v>1.6571428571428573</v>
      </c>
      <c r="D456" s="191">
        <v>2074.4</v>
      </c>
      <c r="E456" s="198">
        <v>0</v>
      </c>
      <c r="F456" s="233">
        <v>2981</v>
      </c>
      <c r="G456" s="249">
        <v>0</v>
      </c>
      <c r="H456" s="213">
        <f t="shared" si="7"/>
        <v>2590</v>
      </c>
      <c r="I456" s="45"/>
      <c r="J456" s="154"/>
      <c r="L456" s="45"/>
      <c r="M456" s="98"/>
      <c r="N456" s="90"/>
      <c r="O456" s="90"/>
    </row>
    <row r="457" spans="1:15" s="69" customFormat="1" ht="12.75" x14ac:dyDescent="0.2">
      <c r="A457" s="201">
        <v>44344</v>
      </c>
      <c r="B457" s="190">
        <v>-1.6</v>
      </c>
      <c r="C457" s="190">
        <v>2.6857142857142864</v>
      </c>
      <c r="D457" s="191">
        <v>2072.8000000000002</v>
      </c>
      <c r="E457" s="198">
        <v>1</v>
      </c>
      <c r="F457" s="233">
        <v>2982</v>
      </c>
      <c r="G457" s="249">
        <v>0</v>
      </c>
      <c r="H457" s="213">
        <f t="shared" si="7"/>
        <v>2590</v>
      </c>
      <c r="I457" s="45"/>
      <c r="J457" s="154"/>
      <c r="L457" s="45"/>
      <c r="M457" s="98"/>
      <c r="N457" s="90"/>
      <c r="O457" s="90"/>
    </row>
    <row r="458" spans="1:15" s="69" customFormat="1" ht="12.75" x14ac:dyDescent="0.2">
      <c r="A458" s="201">
        <v>44345</v>
      </c>
      <c r="B458" s="190">
        <v>2.2000000000000002</v>
      </c>
      <c r="C458" s="190">
        <v>1.9714285714285713</v>
      </c>
      <c r="D458" s="191">
        <v>2075</v>
      </c>
      <c r="E458" s="198">
        <v>0</v>
      </c>
      <c r="F458" s="233">
        <v>2982</v>
      </c>
      <c r="G458" s="249">
        <v>0</v>
      </c>
      <c r="H458" s="213">
        <f t="shared" si="7"/>
        <v>2590</v>
      </c>
      <c r="I458" s="45"/>
      <c r="J458" s="154"/>
      <c r="L458" s="45"/>
      <c r="M458" s="98"/>
      <c r="N458" s="90"/>
      <c r="O458" s="90"/>
    </row>
    <row r="459" spans="1:15" s="69" customFormat="1" ht="12.75" x14ac:dyDescent="0.2">
      <c r="A459" s="201">
        <v>44346</v>
      </c>
      <c r="B459" s="190">
        <v>0.8</v>
      </c>
      <c r="C459" s="190">
        <v>2.8571428571428598E-2</v>
      </c>
      <c r="D459" s="191">
        <v>2075.8000000000002</v>
      </c>
      <c r="E459" s="198">
        <v>0</v>
      </c>
      <c r="F459" s="233">
        <v>2982</v>
      </c>
      <c r="G459" s="249">
        <v>0</v>
      </c>
      <c r="H459" s="213">
        <f t="shared" si="7"/>
        <v>2590</v>
      </c>
      <c r="I459" s="45"/>
      <c r="J459" s="154"/>
      <c r="L459" s="45"/>
      <c r="M459" s="98"/>
      <c r="N459" s="90"/>
      <c r="O459" s="90"/>
    </row>
    <row r="460" spans="1:15" s="69" customFormat="1" ht="12.75" x14ac:dyDescent="0.2">
      <c r="A460" s="43">
        <v>44347</v>
      </c>
      <c r="B460" s="194">
        <v>6.4</v>
      </c>
      <c r="C460" s="194">
        <v>0.65714285714285736</v>
      </c>
      <c r="D460" s="195">
        <v>2082.1999999999998</v>
      </c>
      <c r="E460" s="200">
        <v>1</v>
      </c>
      <c r="F460" s="234">
        <v>2983</v>
      </c>
      <c r="G460" s="251">
        <v>1</v>
      </c>
      <c r="H460" s="215">
        <f t="shared" si="7"/>
        <v>2591</v>
      </c>
      <c r="I460" s="45"/>
      <c r="J460" s="154"/>
      <c r="L460" s="45"/>
      <c r="M460" s="98"/>
      <c r="N460" s="90"/>
      <c r="O460" s="90"/>
    </row>
    <row r="461" spans="1:15" s="69" customFormat="1" ht="12.75" x14ac:dyDescent="0.2">
      <c r="A461" s="201">
        <v>44348</v>
      </c>
      <c r="B461" s="190">
        <v>-0.8</v>
      </c>
      <c r="C461" s="190">
        <v>-0.48571428571428577</v>
      </c>
      <c r="D461" s="191">
        <v>2081.4</v>
      </c>
      <c r="E461" s="198">
        <v>0</v>
      </c>
      <c r="F461" s="233">
        <v>2983</v>
      </c>
      <c r="G461" s="249">
        <v>0</v>
      </c>
      <c r="H461" s="213">
        <f t="shared" si="7"/>
        <v>2591</v>
      </c>
      <c r="I461" s="45"/>
      <c r="J461" s="154"/>
      <c r="L461" s="45"/>
      <c r="M461" s="98"/>
      <c r="N461" s="90"/>
      <c r="O461" s="90"/>
    </row>
    <row r="462" spans="1:15" s="69" customFormat="1" ht="12.75" x14ac:dyDescent="0.2">
      <c r="A462" s="201">
        <v>44349</v>
      </c>
      <c r="B462" s="190">
        <v>-5</v>
      </c>
      <c r="C462" s="190">
        <v>-1.8</v>
      </c>
      <c r="D462" s="191">
        <v>2076.4</v>
      </c>
      <c r="E462" s="198">
        <v>1</v>
      </c>
      <c r="F462" s="233">
        <v>2984</v>
      </c>
      <c r="G462" s="249">
        <v>0</v>
      </c>
      <c r="H462" s="213">
        <f t="shared" si="7"/>
        <v>2591</v>
      </c>
      <c r="I462" s="45"/>
      <c r="J462" s="154"/>
      <c r="L462" s="45"/>
      <c r="M462" s="98"/>
      <c r="N462" s="90"/>
      <c r="O462" s="90"/>
    </row>
    <row r="463" spans="1:15" s="69" customFormat="1" ht="12.75" x14ac:dyDescent="0.2">
      <c r="A463" s="201">
        <v>44350</v>
      </c>
      <c r="B463" s="190">
        <v>2.6</v>
      </c>
      <c r="C463" s="190">
        <v>-3.0285714285714285</v>
      </c>
      <c r="D463" s="191">
        <v>2079</v>
      </c>
      <c r="E463" s="198">
        <v>0</v>
      </c>
      <c r="F463" s="233">
        <v>2984</v>
      </c>
      <c r="G463" s="249">
        <v>0</v>
      </c>
      <c r="H463" s="213">
        <f t="shared" si="7"/>
        <v>2591</v>
      </c>
      <c r="I463" s="45"/>
      <c r="J463" s="154"/>
      <c r="L463" s="45"/>
      <c r="M463" s="98"/>
      <c r="N463" s="90"/>
      <c r="O463" s="90"/>
    </row>
    <row r="464" spans="1:15" s="69" customFormat="1" ht="12.75" x14ac:dyDescent="0.2">
      <c r="A464" s="201">
        <v>44351</v>
      </c>
      <c r="B464" s="190">
        <v>-9.6</v>
      </c>
      <c r="C464" s="190">
        <v>-5.6571428571428566</v>
      </c>
      <c r="D464" s="191">
        <v>2069.4</v>
      </c>
      <c r="E464" s="198">
        <v>0</v>
      </c>
      <c r="F464" s="233">
        <v>2984</v>
      </c>
      <c r="G464" s="249">
        <v>0</v>
      </c>
      <c r="H464" s="213">
        <f t="shared" si="7"/>
        <v>2591</v>
      </c>
      <c r="I464" s="45"/>
      <c r="J464" s="154"/>
      <c r="L464" s="45"/>
      <c r="M464" s="98"/>
      <c r="N464" s="90"/>
      <c r="O464" s="90"/>
    </row>
    <row r="465" spans="1:15" s="69" customFormat="1" ht="12.75" x14ac:dyDescent="0.2">
      <c r="A465" s="201">
        <v>44352</v>
      </c>
      <c r="B465" s="190">
        <v>-7</v>
      </c>
      <c r="C465" s="190">
        <v>-5.0857142857142845</v>
      </c>
      <c r="D465" s="191">
        <v>2062.4</v>
      </c>
      <c r="E465" s="198">
        <v>0</v>
      </c>
      <c r="F465" s="233">
        <v>2984</v>
      </c>
      <c r="G465" s="249">
        <v>0</v>
      </c>
      <c r="H465" s="213">
        <f t="shared" si="7"/>
        <v>2591</v>
      </c>
      <c r="I465" s="45"/>
      <c r="J465" s="154"/>
      <c r="L465" s="45"/>
      <c r="M465" s="98"/>
      <c r="N465" s="90"/>
      <c r="O465" s="90"/>
    </row>
    <row r="466" spans="1:15" s="69" customFormat="1" ht="12.75" x14ac:dyDescent="0.2">
      <c r="A466" s="201">
        <v>44353</v>
      </c>
      <c r="B466" s="190">
        <v>-7.8</v>
      </c>
      <c r="C466" s="190">
        <v>-2.9428571428571426</v>
      </c>
      <c r="D466" s="191">
        <v>2054.6</v>
      </c>
      <c r="E466" s="198">
        <v>0</v>
      </c>
      <c r="F466" s="233">
        <v>2984</v>
      </c>
      <c r="G466" s="249">
        <v>0</v>
      </c>
      <c r="H466" s="213">
        <f t="shared" si="7"/>
        <v>2591</v>
      </c>
      <c r="I466" s="45"/>
      <c r="J466" s="154"/>
      <c r="L466" s="45"/>
      <c r="M466" s="98"/>
      <c r="N466" s="90"/>
      <c r="O466" s="90"/>
    </row>
    <row r="467" spans="1:15" s="69" customFormat="1" ht="12.75" x14ac:dyDescent="0.2">
      <c r="A467" s="201">
        <v>44354</v>
      </c>
      <c r="B467" s="190">
        <v>-12</v>
      </c>
      <c r="C467" s="190">
        <v>-3.6857142857142864</v>
      </c>
      <c r="D467" s="191">
        <v>2042.6</v>
      </c>
      <c r="E467" s="198">
        <v>0</v>
      </c>
      <c r="F467" s="233">
        <v>2984</v>
      </c>
      <c r="G467" s="249">
        <v>0</v>
      </c>
      <c r="H467" s="213">
        <f t="shared" si="7"/>
        <v>2591</v>
      </c>
      <c r="I467" s="45"/>
      <c r="J467" s="154"/>
      <c r="L467" s="45"/>
      <c r="M467" s="98"/>
      <c r="N467" s="90"/>
      <c r="O467" s="90"/>
    </row>
    <row r="468" spans="1:15" s="69" customFormat="1" ht="12.75" x14ac:dyDescent="0.2">
      <c r="A468" s="201">
        <v>44355</v>
      </c>
      <c r="B468" s="190">
        <v>3.2</v>
      </c>
      <c r="C468" s="190">
        <v>-2.4857142857142862</v>
      </c>
      <c r="D468" s="191">
        <v>2045.8</v>
      </c>
      <c r="E468" s="198">
        <v>1</v>
      </c>
      <c r="F468" s="233">
        <v>2985</v>
      </c>
      <c r="G468" s="249">
        <v>1</v>
      </c>
      <c r="H468" s="213">
        <f t="shared" si="7"/>
        <v>2592</v>
      </c>
      <c r="I468" s="45"/>
      <c r="J468" s="154"/>
      <c r="L468" s="45"/>
      <c r="M468" s="98"/>
      <c r="N468" s="90"/>
      <c r="O468" s="90"/>
    </row>
    <row r="469" spans="1:15" s="69" customFormat="1" ht="12.75" x14ac:dyDescent="0.2">
      <c r="A469" s="201">
        <v>44356</v>
      </c>
      <c r="B469" s="190">
        <v>10</v>
      </c>
      <c r="C469" s="190">
        <v>-0.14285714285714285</v>
      </c>
      <c r="D469" s="191">
        <v>2055.8000000000002</v>
      </c>
      <c r="E469" s="198">
        <v>0</v>
      </c>
      <c r="F469" s="233">
        <v>2985</v>
      </c>
      <c r="G469" s="249">
        <v>0</v>
      </c>
      <c r="H469" s="213">
        <f t="shared" si="7"/>
        <v>2592</v>
      </c>
      <c r="I469" s="45"/>
      <c r="J469" s="154"/>
      <c r="L469" s="45"/>
      <c r="M469" s="98"/>
      <c r="N469" s="90"/>
      <c r="O469" s="90"/>
    </row>
    <row r="470" spans="1:15" s="69" customFormat="1" ht="12.75" x14ac:dyDescent="0.2">
      <c r="A470" s="201">
        <v>44357</v>
      </c>
      <c r="B470" s="190">
        <v>-2.6</v>
      </c>
      <c r="C470" s="190">
        <v>0.42857142857142855</v>
      </c>
      <c r="D470" s="191">
        <v>2053.1999999999998</v>
      </c>
      <c r="E470" s="198">
        <v>0</v>
      </c>
      <c r="F470" s="233">
        <v>2985</v>
      </c>
      <c r="G470" s="249">
        <v>0</v>
      </c>
      <c r="H470" s="213">
        <f t="shared" si="7"/>
        <v>2592</v>
      </c>
      <c r="I470" s="45"/>
      <c r="J470" s="154"/>
      <c r="L470" s="45"/>
      <c r="M470" s="98"/>
      <c r="N470" s="90"/>
      <c r="O470" s="90"/>
    </row>
    <row r="471" spans="1:15" s="69" customFormat="1" ht="12.75" x14ac:dyDescent="0.2">
      <c r="A471" s="201">
        <v>44358</v>
      </c>
      <c r="B471" s="190">
        <v>-1.2</v>
      </c>
      <c r="C471" s="190">
        <v>4</v>
      </c>
      <c r="D471" s="191">
        <v>2052</v>
      </c>
      <c r="E471" s="198">
        <v>1</v>
      </c>
      <c r="F471" s="233">
        <v>2986</v>
      </c>
      <c r="G471" s="249">
        <v>1</v>
      </c>
      <c r="H471" s="213">
        <f t="shared" si="7"/>
        <v>2593</v>
      </c>
      <c r="I471" s="45"/>
      <c r="J471" s="154"/>
      <c r="L471" s="45"/>
      <c r="M471" s="98"/>
      <c r="N471" s="90"/>
      <c r="O471" s="90"/>
    </row>
    <row r="472" spans="1:15" s="69" customFormat="1" ht="12.75" x14ac:dyDescent="0.2">
      <c r="A472" s="201">
        <v>44359</v>
      </c>
      <c r="B472" s="190">
        <v>9.4</v>
      </c>
      <c r="C472" s="190">
        <v>4.6000000000000005</v>
      </c>
      <c r="D472" s="191">
        <v>2061.4</v>
      </c>
      <c r="E472" s="198">
        <v>1</v>
      </c>
      <c r="F472" s="233">
        <v>2987</v>
      </c>
      <c r="G472" s="249">
        <v>0</v>
      </c>
      <c r="H472" s="213">
        <f t="shared" si="7"/>
        <v>2593</v>
      </c>
      <c r="I472" s="45"/>
      <c r="J472" s="154"/>
      <c r="L472" s="45"/>
      <c r="M472" s="98"/>
      <c r="N472" s="90"/>
      <c r="O472" s="90"/>
    </row>
    <row r="473" spans="1:15" s="69" customFormat="1" ht="12.75" x14ac:dyDescent="0.2">
      <c r="A473" s="201">
        <v>44360</v>
      </c>
      <c r="B473" s="190">
        <v>-3.8</v>
      </c>
      <c r="C473" s="190">
        <v>4.4285714285714288</v>
      </c>
      <c r="D473" s="191">
        <v>2057.6</v>
      </c>
      <c r="E473" s="198">
        <v>0</v>
      </c>
      <c r="F473" s="233">
        <v>2987</v>
      </c>
      <c r="G473" s="249">
        <v>0</v>
      </c>
      <c r="H473" s="213">
        <f t="shared" si="7"/>
        <v>2593</v>
      </c>
      <c r="I473" s="45"/>
      <c r="J473" s="154"/>
      <c r="L473" s="45"/>
      <c r="M473" s="98"/>
      <c r="N473" s="90"/>
      <c r="O473" s="90"/>
    </row>
    <row r="474" spans="1:15" s="69" customFormat="1" ht="12.75" x14ac:dyDescent="0.2">
      <c r="A474" s="201">
        <v>44361</v>
      </c>
      <c r="B474" s="190">
        <v>13</v>
      </c>
      <c r="C474" s="190">
        <v>4.7714285714285722</v>
      </c>
      <c r="D474" s="191">
        <v>2070.6</v>
      </c>
      <c r="E474" s="198">
        <v>0</v>
      </c>
      <c r="F474" s="233">
        <v>2987</v>
      </c>
      <c r="G474" s="249">
        <v>0</v>
      </c>
      <c r="H474" s="213">
        <f t="shared" si="7"/>
        <v>2593</v>
      </c>
      <c r="I474" s="45"/>
      <c r="J474" s="154"/>
      <c r="L474" s="45"/>
      <c r="M474" s="98"/>
      <c r="N474" s="90"/>
      <c r="O474" s="90"/>
    </row>
    <row r="475" spans="1:15" s="69" customFormat="1" ht="12.75" x14ac:dyDescent="0.2">
      <c r="A475" s="201">
        <v>44362</v>
      </c>
      <c r="B475" s="190">
        <v>7.4</v>
      </c>
      <c r="C475" s="190">
        <v>4.114285714285713</v>
      </c>
      <c r="D475" s="191">
        <v>2078</v>
      </c>
      <c r="E475" s="198">
        <v>0</v>
      </c>
      <c r="F475" s="233">
        <v>2987</v>
      </c>
      <c r="G475" s="249">
        <v>0</v>
      </c>
      <c r="H475" s="213">
        <f t="shared" si="7"/>
        <v>2593</v>
      </c>
      <c r="I475" s="45"/>
      <c r="J475" s="154"/>
      <c r="L475" s="45"/>
      <c r="M475" s="98"/>
      <c r="N475" s="90"/>
      <c r="O475" s="90"/>
    </row>
    <row r="476" spans="1:15" s="69" customFormat="1" ht="12.75" x14ac:dyDescent="0.2">
      <c r="A476" s="201">
        <v>44363</v>
      </c>
      <c r="B476" s="190">
        <v>8.8000000000000007</v>
      </c>
      <c r="C476" s="190">
        <v>3.8571428571428572</v>
      </c>
      <c r="D476" s="191">
        <v>2086.8000000000002</v>
      </c>
      <c r="E476" s="198">
        <v>0</v>
      </c>
      <c r="F476" s="233">
        <v>2987</v>
      </c>
      <c r="G476" s="249">
        <v>0</v>
      </c>
      <c r="H476" s="213">
        <f t="shared" si="7"/>
        <v>2593</v>
      </c>
      <c r="I476" s="45"/>
      <c r="J476" s="154"/>
      <c r="L476" s="45"/>
      <c r="M476" s="98"/>
      <c r="N476" s="90"/>
      <c r="O476" s="90"/>
    </row>
    <row r="477" spans="1:15" s="69" customFormat="1" ht="12.75" x14ac:dyDescent="0.2">
      <c r="A477" s="201">
        <v>44364</v>
      </c>
      <c r="B477" s="190">
        <v>-0.2</v>
      </c>
      <c r="C477" s="190">
        <v>6.3142857142857141</v>
      </c>
      <c r="D477" s="191">
        <v>2086.6</v>
      </c>
      <c r="E477" s="198">
        <v>0</v>
      </c>
      <c r="F477" s="233">
        <v>2987</v>
      </c>
      <c r="G477" s="249">
        <v>0</v>
      </c>
      <c r="H477" s="213">
        <f t="shared" si="7"/>
        <v>2593</v>
      </c>
      <c r="I477" s="45"/>
      <c r="J477" s="154"/>
      <c r="L477" s="45"/>
      <c r="M477" s="98"/>
      <c r="N477" s="90"/>
      <c r="O477" s="90"/>
    </row>
    <row r="478" spans="1:15" s="69" customFormat="1" ht="12.75" x14ac:dyDescent="0.2">
      <c r="A478" s="201">
        <v>44365</v>
      </c>
      <c r="B478" s="190">
        <v>-5.8</v>
      </c>
      <c r="C478" s="190">
        <v>6.4571428571428573</v>
      </c>
      <c r="D478" s="191">
        <v>2080.8000000000002</v>
      </c>
      <c r="E478" s="198">
        <v>0</v>
      </c>
      <c r="F478" s="233">
        <v>2987</v>
      </c>
      <c r="G478" s="249">
        <v>0</v>
      </c>
      <c r="H478" s="213">
        <f t="shared" si="7"/>
        <v>2593</v>
      </c>
      <c r="I478" s="45"/>
      <c r="J478" s="154"/>
      <c r="L478" s="45"/>
      <c r="M478" s="98"/>
      <c r="N478" s="90"/>
      <c r="O478" s="90"/>
    </row>
    <row r="479" spans="1:15" s="69" customFormat="1" ht="12.75" x14ac:dyDescent="0.2">
      <c r="A479" s="201">
        <v>44366</v>
      </c>
      <c r="B479" s="190">
        <v>7.6</v>
      </c>
      <c r="C479" s="190">
        <v>6.7428571428571429</v>
      </c>
      <c r="D479" s="191">
        <v>2088.4</v>
      </c>
      <c r="E479" s="198">
        <v>0</v>
      </c>
      <c r="F479" s="233">
        <v>2987</v>
      </c>
      <c r="G479" s="249">
        <v>0</v>
      </c>
      <c r="H479" s="213">
        <f t="shared" si="7"/>
        <v>2593</v>
      </c>
      <c r="I479" s="45"/>
      <c r="J479" s="154"/>
      <c r="L479" s="45"/>
      <c r="M479" s="98"/>
      <c r="N479" s="90"/>
      <c r="O479" s="90"/>
    </row>
    <row r="480" spans="1:15" s="69" customFormat="1" ht="12.75" x14ac:dyDescent="0.2">
      <c r="A480" s="201">
        <v>44367</v>
      </c>
      <c r="B480" s="190">
        <v>13.4</v>
      </c>
      <c r="C480" s="190">
        <v>4.0285714285714285</v>
      </c>
      <c r="D480" s="191">
        <v>2101.8000000000002</v>
      </c>
      <c r="E480" s="198">
        <v>0</v>
      </c>
      <c r="F480" s="233">
        <v>2987</v>
      </c>
      <c r="G480" s="249">
        <v>0</v>
      </c>
      <c r="H480" s="213">
        <f t="shared" si="7"/>
        <v>2593</v>
      </c>
      <c r="I480" s="45"/>
      <c r="J480" s="154"/>
      <c r="L480" s="45"/>
      <c r="M480" s="98"/>
      <c r="N480" s="90"/>
      <c r="O480" s="90"/>
    </row>
    <row r="481" spans="1:15" s="69" customFormat="1" ht="12.75" x14ac:dyDescent="0.2">
      <c r="A481" s="201">
        <v>44368</v>
      </c>
      <c r="B481" s="190">
        <v>14</v>
      </c>
      <c r="C481" s="190">
        <v>3.2571428571428576</v>
      </c>
      <c r="D481" s="191">
        <v>2115.8000000000002</v>
      </c>
      <c r="E481" s="198">
        <v>0</v>
      </c>
      <c r="F481" s="233">
        <v>2987</v>
      </c>
      <c r="G481" s="249">
        <v>0</v>
      </c>
      <c r="H481" s="213">
        <f t="shared" si="7"/>
        <v>2593</v>
      </c>
      <c r="I481" s="45"/>
      <c r="J481" s="154"/>
      <c r="L481" s="45"/>
      <c r="M481" s="98"/>
      <c r="N481" s="90"/>
      <c r="O481" s="90"/>
    </row>
    <row r="482" spans="1:15" s="69" customFormat="1" ht="12.75" x14ac:dyDescent="0.2">
      <c r="A482" s="201">
        <v>44369</v>
      </c>
      <c r="B482" s="190">
        <v>9.4</v>
      </c>
      <c r="C482" s="190">
        <v>4.4285714285714288</v>
      </c>
      <c r="D482" s="191">
        <v>2125.1999999999998</v>
      </c>
      <c r="E482" s="198">
        <v>0</v>
      </c>
      <c r="F482" s="233">
        <v>2987</v>
      </c>
      <c r="G482" s="249">
        <v>0</v>
      </c>
      <c r="H482" s="213">
        <f t="shared" si="7"/>
        <v>2593</v>
      </c>
      <c r="I482" s="45"/>
      <c r="J482" s="154"/>
      <c r="L482" s="45"/>
      <c r="M482" s="98"/>
      <c r="N482" s="90"/>
      <c r="O482" s="90"/>
    </row>
    <row r="483" spans="1:15" s="69" customFormat="1" ht="12.75" x14ac:dyDescent="0.2">
      <c r="A483" s="201">
        <v>44370</v>
      </c>
      <c r="B483" s="190">
        <v>-10.199999999999999</v>
      </c>
      <c r="C483" s="190">
        <v>4.8285714285714283</v>
      </c>
      <c r="D483" s="191">
        <v>2115</v>
      </c>
      <c r="E483" s="198">
        <v>1</v>
      </c>
      <c r="F483" s="233">
        <v>2988</v>
      </c>
      <c r="G483" s="249">
        <v>1</v>
      </c>
      <c r="H483" s="213">
        <f t="shared" si="7"/>
        <v>2594</v>
      </c>
      <c r="I483" s="45"/>
      <c r="J483" s="154"/>
      <c r="L483" s="45"/>
      <c r="M483" s="98"/>
      <c r="N483" s="90"/>
      <c r="O483" s="90"/>
    </row>
    <row r="484" spans="1:15" s="69" customFormat="1" ht="12.75" x14ac:dyDescent="0.2">
      <c r="A484" s="201">
        <v>44371</v>
      </c>
      <c r="B484" s="190">
        <v>-5.6</v>
      </c>
      <c r="C484" s="190">
        <v>3.0285714285714285</v>
      </c>
      <c r="D484" s="191">
        <v>2109.4</v>
      </c>
      <c r="E484" s="198">
        <v>1</v>
      </c>
      <c r="F484" s="233">
        <v>2989</v>
      </c>
      <c r="G484" s="249">
        <v>0</v>
      </c>
      <c r="H484" s="213">
        <f t="shared" si="7"/>
        <v>2594</v>
      </c>
      <c r="I484" s="45"/>
      <c r="J484" s="154"/>
      <c r="L484" s="45"/>
      <c r="M484" s="98"/>
      <c r="N484" s="90"/>
      <c r="O484" s="90"/>
    </row>
    <row r="485" spans="1:15" s="69" customFormat="1" ht="12.75" x14ac:dyDescent="0.2">
      <c r="A485" s="201">
        <v>44372</v>
      </c>
      <c r="B485" s="190">
        <v>2.4</v>
      </c>
      <c r="C485" s="190">
        <v>-0.54285714285714259</v>
      </c>
      <c r="D485" s="191">
        <v>2111.8000000000002</v>
      </c>
      <c r="E485" s="198">
        <v>0</v>
      </c>
      <c r="F485" s="233">
        <v>2989</v>
      </c>
      <c r="G485" s="249">
        <v>0</v>
      </c>
      <c r="H485" s="213">
        <f t="shared" si="7"/>
        <v>2594</v>
      </c>
      <c r="I485" s="45"/>
      <c r="J485" s="154"/>
      <c r="L485" s="45"/>
      <c r="M485" s="98"/>
      <c r="N485" s="90"/>
      <c r="O485" s="90"/>
    </row>
    <row r="486" spans="1:15" s="69" customFormat="1" ht="12.75" x14ac:dyDescent="0.2">
      <c r="A486" s="201">
        <v>44373</v>
      </c>
      <c r="B486" s="190">
        <v>10.4</v>
      </c>
      <c r="C486" s="190">
        <v>-1.1714285714285713</v>
      </c>
      <c r="D486" s="191">
        <v>2122.1999999999998</v>
      </c>
      <c r="E486" s="198">
        <v>0</v>
      </c>
      <c r="F486" s="233">
        <v>2989</v>
      </c>
      <c r="G486" s="249">
        <v>0</v>
      </c>
      <c r="H486" s="213">
        <f t="shared" si="7"/>
        <v>2594</v>
      </c>
      <c r="I486" s="45"/>
      <c r="J486" s="154"/>
      <c r="L486" s="45"/>
      <c r="M486" s="98"/>
      <c r="N486" s="90"/>
      <c r="O486" s="90"/>
    </row>
    <row r="487" spans="1:15" s="69" customFormat="1" ht="12.75" x14ac:dyDescent="0.2">
      <c r="A487" s="201">
        <v>44374</v>
      </c>
      <c r="B487" s="190">
        <v>0.8</v>
      </c>
      <c r="C487" s="190">
        <v>-0.39999999999999974</v>
      </c>
      <c r="D487" s="191">
        <v>2123</v>
      </c>
      <c r="E487" s="198">
        <v>0</v>
      </c>
      <c r="F487" s="233">
        <v>2989</v>
      </c>
      <c r="G487" s="249">
        <v>0</v>
      </c>
      <c r="H487" s="213">
        <f t="shared" si="7"/>
        <v>2594</v>
      </c>
      <c r="I487" s="45"/>
      <c r="J487" s="154"/>
      <c r="L487" s="45"/>
      <c r="M487" s="98"/>
      <c r="N487" s="90"/>
      <c r="O487" s="90"/>
    </row>
    <row r="488" spans="1:15" s="69" customFormat="1" ht="12.75" x14ac:dyDescent="0.2">
      <c r="A488" s="201">
        <v>44375</v>
      </c>
      <c r="B488" s="190">
        <v>-11</v>
      </c>
      <c r="C488" s="190">
        <v>5.7142857142857384E-2</v>
      </c>
      <c r="D488" s="191">
        <v>2112</v>
      </c>
      <c r="E488" s="198">
        <v>0</v>
      </c>
      <c r="F488" s="233">
        <v>2989</v>
      </c>
      <c r="G488" s="249">
        <v>0</v>
      </c>
      <c r="H488" s="213">
        <f t="shared" si="7"/>
        <v>2594</v>
      </c>
      <c r="I488" s="45"/>
      <c r="J488" s="154"/>
      <c r="L488" s="45"/>
      <c r="M488" s="98"/>
      <c r="N488" s="90"/>
      <c r="O488" s="90"/>
    </row>
    <row r="489" spans="1:15" s="69" customFormat="1" ht="12.75" x14ac:dyDescent="0.2">
      <c r="A489" s="201">
        <v>44376</v>
      </c>
      <c r="B489" s="190">
        <v>5</v>
      </c>
      <c r="C489" s="190">
        <v>-0.39999999999999986</v>
      </c>
      <c r="D489" s="191">
        <v>2117</v>
      </c>
      <c r="E489" s="198">
        <v>0</v>
      </c>
      <c r="F489" s="233">
        <v>2989</v>
      </c>
      <c r="G489" s="249">
        <v>0</v>
      </c>
      <c r="H489" s="213">
        <f t="shared" si="7"/>
        <v>2594</v>
      </c>
      <c r="I489" s="45"/>
      <c r="J489" s="154"/>
      <c r="L489" s="45"/>
      <c r="M489" s="98"/>
      <c r="N489" s="90"/>
      <c r="O489" s="90"/>
    </row>
    <row r="490" spans="1:15" s="69" customFormat="1" ht="12.75" x14ac:dyDescent="0.2">
      <c r="A490" s="201">
        <v>44377</v>
      </c>
      <c r="B490" s="190">
        <v>-4.8</v>
      </c>
      <c r="C490" s="190">
        <v>-0.94285714285714306</v>
      </c>
      <c r="D490" s="191">
        <v>2112.1999999999998</v>
      </c>
      <c r="E490" s="198">
        <v>0</v>
      </c>
      <c r="F490" s="233">
        <v>2989</v>
      </c>
      <c r="G490" s="249">
        <v>0</v>
      </c>
      <c r="H490" s="213">
        <f t="shared" si="7"/>
        <v>2594</v>
      </c>
      <c r="I490" s="45"/>
      <c r="J490" s="154"/>
      <c r="L490" s="45"/>
      <c r="M490" s="98"/>
      <c r="N490" s="90"/>
      <c r="O490" s="90"/>
    </row>
    <row r="491" spans="1:15" s="69" customFormat="1" ht="12.75" x14ac:dyDescent="0.2">
      <c r="A491" s="202">
        <v>44378</v>
      </c>
      <c r="B491" s="196">
        <v>-2.4</v>
      </c>
      <c r="C491" s="196">
        <v>0.34285714285714264</v>
      </c>
      <c r="D491" s="197">
        <v>2109.8000000000002</v>
      </c>
      <c r="E491" s="199">
        <v>1</v>
      </c>
      <c r="F491" s="232">
        <v>2990</v>
      </c>
      <c r="G491" s="250">
        <v>1</v>
      </c>
      <c r="H491" s="214">
        <f t="shared" si="7"/>
        <v>2595</v>
      </c>
      <c r="I491" s="45"/>
      <c r="J491" s="154"/>
      <c r="L491" s="45"/>
      <c r="M491" s="98"/>
      <c r="N491" s="90"/>
      <c r="O491" s="90"/>
    </row>
    <row r="492" spans="1:15" s="69" customFormat="1" ht="12.75" x14ac:dyDescent="0.2">
      <c r="A492" s="201">
        <v>44379</v>
      </c>
      <c r="B492" s="190">
        <v>-0.8</v>
      </c>
      <c r="C492" s="190">
        <v>2.4571428571428569</v>
      </c>
      <c r="D492" s="191">
        <v>2109</v>
      </c>
      <c r="E492" s="198">
        <v>1</v>
      </c>
      <c r="F492" s="233">
        <v>2991</v>
      </c>
      <c r="G492" s="249">
        <v>0</v>
      </c>
      <c r="H492" s="213">
        <f t="shared" si="7"/>
        <v>2595</v>
      </c>
      <c r="I492" s="45"/>
      <c r="J492" s="154"/>
      <c r="L492" s="45"/>
      <c r="M492" s="98"/>
      <c r="N492" s="90"/>
      <c r="O492" s="90"/>
    </row>
    <row r="493" spans="1:15" s="69" customFormat="1" ht="12.75" x14ac:dyDescent="0.2">
      <c r="A493" s="201">
        <v>44380</v>
      </c>
      <c r="B493" s="190">
        <v>6.6</v>
      </c>
      <c r="C493" s="190">
        <v>2.0285714285714289</v>
      </c>
      <c r="D493" s="191">
        <v>2115.6</v>
      </c>
      <c r="E493" s="198">
        <v>2</v>
      </c>
      <c r="F493" s="233">
        <v>2993</v>
      </c>
      <c r="G493" s="249">
        <v>2</v>
      </c>
      <c r="H493" s="213">
        <f t="shared" si="7"/>
        <v>2597</v>
      </c>
      <c r="I493" s="45"/>
      <c r="J493" s="154"/>
      <c r="L493" s="45"/>
      <c r="M493" s="98"/>
      <c r="N493" s="90"/>
      <c r="O493" s="90"/>
    </row>
    <row r="494" spans="1:15" s="69" customFormat="1" ht="12.75" x14ac:dyDescent="0.2">
      <c r="A494" s="201">
        <v>44381</v>
      </c>
      <c r="B494" s="190">
        <v>9.8000000000000007</v>
      </c>
      <c r="C494" s="190">
        <v>1.4000000000000001</v>
      </c>
      <c r="D494" s="191">
        <v>2125.4</v>
      </c>
      <c r="E494" s="198">
        <v>1</v>
      </c>
      <c r="F494" s="233">
        <v>2994</v>
      </c>
      <c r="G494" s="249">
        <v>1</v>
      </c>
      <c r="H494" s="213">
        <f t="shared" si="7"/>
        <v>2598</v>
      </c>
      <c r="I494" s="45"/>
      <c r="J494" s="154"/>
      <c r="L494" s="45"/>
      <c r="M494" s="98"/>
      <c r="N494" s="90"/>
      <c r="O494" s="90"/>
    </row>
    <row r="495" spans="1:15" s="69" customFormat="1" ht="12.75" x14ac:dyDescent="0.2">
      <c r="A495" s="201">
        <v>44382</v>
      </c>
      <c r="B495" s="190">
        <v>3.8</v>
      </c>
      <c r="C495" s="190">
        <v>2.342857142857143</v>
      </c>
      <c r="D495" s="191">
        <v>2129.1999999999998</v>
      </c>
      <c r="E495" s="198">
        <v>0</v>
      </c>
      <c r="F495" s="233">
        <v>2994</v>
      </c>
      <c r="G495" s="249">
        <v>0</v>
      </c>
      <c r="H495" s="213">
        <f t="shared" si="7"/>
        <v>2598</v>
      </c>
      <c r="I495" s="45"/>
      <c r="J495" s="154"/>
      <c r="L495" s="45"/>
      <c r="M495" s="98"/>
      <c r="N495" s="90"/>
      <c r="O495" s="90"/>
    </row>
    <row r="496" spans="1:15" s="69" customFormat="1" ht="12.75" x14ac:dyDescent="0.2">
      <c r="A496" s="201">
        <v>44383</v>
      </c>
      <c r="B496" s="190">
        <v>2</v>
      </c>
      <c r="C496" s="190">
        <v>3.2571428571428567</v>
      </c>
      <c r="D496" s="191">
        <v>2131.1999999999998</v>
      </c>
      <c r="E496" s="198">
        <v>0</v>
      </c>
      <c r="F496" s="233">
        <v>2994</v>
      </c>
      <c r="G496" s="249">
        <v>0</v>
      </c>
      <c r="H496" s="213">
        <f t="shared" si="7"/>
        <v>2598</v>
      </c>
      <c r="I496" s="45"/>
      <c r="J496" s="154"/>
      <c r="L496" s="45"/>
      <c r="M496" s="98"/>
      <c r="N496" s="90"/>
      <c r="O496" s="90"/>
    </row>
    <row r="497" spans="1:15" s="69" customFormat="1" ht="12.75" x14ac:dyDescent="0.2">
      <c r="A497" s="201">
        <v>44384</v>
      </c>
      <c r="B497" s="190">
        <v>-9.1999999999999993</v>
      </c>
      <c r="C497" s="190">
        <v>3.6571428571428575</v>
      </c>
      <c r="D497" s="191">
        <v>2122</v>
      </c>
      <c r="E497" s="198">
        <v>0</v>
      </c>
      <c r="F497" s="233">
        <v>2994</v>
      </c>
      <c r="G497" s="249">
        <v>0</v>
      </c>
      <c r="H497" s="213">
        <f t="shared" si="7"/>
        <v>2598</v>
      </c>
      <c r="I497" s="45"/>
      <c r="J497" s="154"/>
      <c r="L497" s="45"/>
      <c r="M497" s="98"/>
      <c r="N497" s="90"/>
      <c r="O497" s="90"/>
    </row>
    <row r="498" spans="1:15" s="69" customFormat="1" ht="12.75" x14ac:dyDescent="0.2">
      <c r="A498" s="201">
        <v>44385</v>
      </c>
      <c r="B498" s="190">
        <v>4.2</v>
      </c>
      <c r="C498" s="190">
        <v>1.6</v>
      </c>
      <c r="D498" s="191">
        <v>2126.1999999999998</v>
      </c>
      <c r="E498" s="198">
        <v>1</v>
      </c>
      <c r="F498" s="233">
        <v>2995</v>
      </c>
      <c r="G498" s="249">
        <v>0</v>
      </c>
      <c r="H498" s="213">
        <f t="shared" si="7"/>
        <v>2598</v>
      </c>
      <c r="I498" s="45"/>
      <c r="J498" s="154"/>
      <c r="L498" s="45"/>
      <c r="M498" s="98"/>
      <c r="N498" s="90"/>
      <c r="O498" s="90"/>
    </row>
    <row r="499" spans="1:15" s="69" customFormat="1" ht="12.75" x14ac:dyDescent="0.2">
      <c r="A499" s="201">
        <v>44386</v>
      </c>
      <c r="B499" s="190">
        <v>5.6</v>
      </c>
      <c r="C499" s="190">
        <v>0.8571428571428571</v>
      </c>
      <c r="D499" s="191">
        <v>2131.8000000000002</v>
      </c>
      <c r="E499" s="198">
        <v>1</v>
      </c>
      <c r="F499" s="233">
        <v>2996</v>
      </c>
      <c r="G499" s="249">
        <v>1</v>
      </c>
      <c r="H499" s="213">
        <f t="shared" si="7"/>
        <v>2599</v>
      </c>
      <c r="I499" s="45"/>
      <c r="J499" s="154"/>
      <c r="L499" s="45"/>
      <c r="M499" s="98"/>
      <c r="N499" s="90"/>
      <c r="O499" s="90"/>
    </row>
    <row r="500" spans="1:15" s="69" customFormat="1" ht="12.75" x14ac:dyDescent="0.2">
      <c r="A500" s="201">
        <v>44387</v>
      </c>
      <c r="B500" s="190">
        <v>9.4</v>
      </c>
      <c r="C500" s="190">
        <v>0.91428571428571437</v>
      </c>
      <c r="D500" s="191">
        <v>2141.1999999999998</v>
      </c>
      <c r="E500" s="198">
        <v>1</v>
      </c>
      <c r="F500" s="233">
        <v>2997</v>
      </c>
      <c r="G500" s="249">
        <v>1</v>
      </c>
      <c r="H500" s="213">
        <f t="shared" si="7"/>
        <v>2600</v>
      </c>
      <c r="I500" s="45"/>
      <c r="J500" s="154"/>
      <c r="L500" s="45"/>
      <c r="M500" s="98"/>
      <c r="N500" s="90"/>
      <c r="O500" s="90"/>
    </row>
    <row r="501" spans="1:15" s="69" customFormat="1" ht="12.75" x14ac:dyDescent="0.2">
      <c r="A501" s="201">
        <v>44388</v>
      </c>
      <c r="B501" s="190">
        <v>-4.5999999999999996</v>
      </c>
      <c r="C501" s="190">
        <v>4.257142857142858</v>
      </c>
      <c r="D501" s="191">
        <v>2136.6</v>
      </c>
      <c r="E501" s="198">
        <v>1</v>
      </c>
      <c r="F501" s="233">
        <v>2998</v>
      </c>
      <c r="G501" s="249">
        <v>1</v>
      </c>
      <c r="H501" s="213">
        <f t="shared" si="7"/>
        <v>2601</v>
      </c>
      <c r="I501" s="45"/>
      <c r="J501" s="154"/>
      <c r="L501" s="45"/>
      <c r="M501" s="98"/>
      <c r="N501" s="90"/>
      <c r="O501" s="90"/>
    </row>
    <row r="502" spans="1:15" s="69" customFormat="1" ht="12.75" x14ac:dyDescent="0.2">
      <c r="A502" s="201">
        <v>44389</v>
      </c>
      <c r="B502" s="190">
        <v>-1.4</v>
      </c>
      <c r="C502" s="190">
        <v>4.2571428571428571</v>
      </c>
      <c r="D502" s="191">
        <v>2135.1999999999998</v>
      </c>
      <c r="E502" s="198">
        <v>0</v>
      </c>
      <c r="F502" s="233">
        <v>2998</v>
      </c>
      <c r="G502" s="249">
        <v>0</v>
      </c>
      <c r="H502" s="213">
        <f t="shared" si="7"/>
        <v>2601</v>
      </c>
      <c r="I502" s="45"/>
      <c r="J502" s="154"/>
      <c r="L502" s="45"/>
      <c r="M502" s="98"/>
      <c r="N502" s="90"/>
      <c r="O502" s="90"/>
    </row>
    <row r="503" spans="1:15" s="69" customFormat="1" ht="12.75" x14ac:dyDescent="0.2">
      <c r="A503" s="201">
        <v>44390</v>
      </c>
      <c r="B503" s="190">
        <v>2.4</v>
      </c>
      <c r="C503" s="190">
        <v>4.2285714285714286</v>
      </c>
      <c r="D503" s="191">
        <v>2137.6</v>
      </c>
      <c r="E503" s="198">
        <v>0</v>
      </c>
      <c r="F503" s="233">
        <v>2998</v>
      </c>
      <c r="G503" s="249">
        <v>0</v>
      </c>
      <c r="H503" s="213">
        <f t="shared" si="7"/>
        <v>2601</v>
      </c>
      <c r="I503" s="45"/>
      <c r="J503" s="154"/>
      <c r="L503" s="45"/>
      <c r="M503" s="98"/>
      <c r="N503" s="90"/>
      <c r="O503" s="90"/>
    </row>
    <row r="504" spans="1:15" s="69" customFormat="1" ht="12.75" x14ac:dyDescent="0.2">
      <c r="A504" s="201">
        <v>44391</v>
      </c>
      <c r="B504" s="190">
        <v>14.2</v>
      </c>
      <c r="C504" s="190">
        <v>3.7428571428571433</v>
      </c>
      <c r="D504" s="191">
        <v>2151.8000000000002</v>
      </c>
      <c r="E504" s="198">
        <v>0</v>
      </c>
      <c r="F504" s="233">
        <v>2998</v>
      </c>
      <c r="G504" s="249">
        <v>0</v>
      </c>
      <c r="H504" s="213">
        <f t="shared" si="7"/>
        <v>2601</v>
      </c>
      <c r="I504" s="45"/>
      <c r="J504" s="154"/>
      <c r="L504" s="45"/>
      <c r="M504" s="98"/>
      <c r="N504" s="90"/>
      <c r="O504" s="90"/>
    </row>
    <row r="505" spans="1:15" s="69" customFormat="1" ht="12.75" x14ac:dyDescent="0.2">
      <c r="A505" s="201">
        <v>44392</v>
      </c>
      <c r="B505" s="190">
        <v>4.2</v>
      </c>
      <c r="C505" s="190">
        <v>4.1428571428571423</v>
      </c>
      <c r="D505" s="191">
        <v>2156</v>
      </c>
      <c r="E505" s="198">
        <v>0</v>
      </c>
      <c r="F505" s="233">
        <v>2998</v>
      </c>
      <c r="G505" s="249">
        <v>0</v>
      </c>
      <c r="H505" s="213">
        <f t="shared" si="7"/>
        <v>2601</v>
      </c>
      <c r="I505" s="45"/>
      <c r="J505" s="154"/>
      <c r="L505" s="45"/>
      <c r="M505" s="98"/>
      <c r="N505" s="90"/>
      <c r="O505" s="90"/>
    </row>
    <row r="506" spans="1:15" s="69" customFormat="1" ht="12.75" x14ac:dyDescent="0.2">
      <c r="A506" s="201">
        <v>44393</v>
      </c>
      <c r="B506" s="190">
        <v>5.4</v>
      </c>
      <c r="C506" s="190">
        <v>4.7714285714285705</v>
      </c>
      <c r="D506" s="191">
        <v>2161.4</v>
      </c>
      <c r="E506" s="198">
        <v>3</v>
      </c>
      <c r="F506" s="233">
        <v>3001</v>
      </c>
      <c r="G506" s="249">
        <v>3</v>
      </c>
      <c r="H506" s="213">
        <f t="shared" si="7"/>
        <v>2604</v>
      </c>
      <c r="I506" s="45"/>
      <c r="J506" s="154"/>
      <c r="L506" s="45"/>
      <c r="M506" s="98"/>
      <c r="N506" s="90"/>
      <c r="O506" s="90"/>
    </row>
    <row r="507" spans="1:15" s="69" customFormat="1" ht="12.75" x14ac:dyDescent="0.2">
      <c r="A507" s="201">
        <v>44394</v>
      </c>
      <c r="B507" s="190">
        <v>6</v>
      </c>
      <c r="C507" s="190">
        <v>4.7142857142857144</v>
      </c>
      <c r="D507" s="191">
        <v>2167.4</v>
      </c>
      <c r="E507" s="198">
        <v>1</v>
      </c>
      <c r="F507" s="233">
        <v>3002</v>
      </c>
      <c r="G507" s="249">
        <v>1</v>
      </c>
      <c r="H507" s="213">
        <f t="shared" si="7"/>
        <v>2605</v>
      </c>
      <c r="I507" s="45"/>
      <c r="J507" s="154"/>
      <c r="L507" s="45"/>
      <c r="M507" s="98"/>
      <c r="N507" s="90"/>
      <c r="O507" s="90"/>
    </row>
    <row r="508" spans="1:15" s="69" customFormat="1" ht="12.75" x14ac:dyDescent="0.2">
      <c r="A508" s="201">
        <v>44395</v>
      </c>
      <c r="B508" s="190">
        <v>-1.8</v>
      </c>
      <c r="C508" s="190">
        <v>4.7714285714285714</v>
      </c>
      <c r="D508" s="191">
        <v>2165.6</v>
      </c>
      <c r="E508" s="198">
        <v>1</v>
      </c>
      <c r="F508" s="233">
        <v>3003</v>
      </c>
      <c r="G508" s="249">
        <v>1</v>
      </c>
      <c r="H508" s="213">
        <f t="shared" si="7"/>
        <v>2606</v>
      </c>
      <c r="I508" s="45"/>
      <c r="J508" s="154"/>
      <c r="L508" s="45"/>
      <c r="M508" s="98"/>
      <c r="N508" s="90"/>
      <c r="O508" s="90"/>
    </row>
    <row r="509" spans="1:15" s="69" customFormat="1" ht="12.75" x14ac:dyDescent="0.2">
      <c r="A509" s="201">
        <v>44396</v>
      </c>
      <c r="B509" s="190">
        <v>3</v>
      </c>
      <c r="C509" s="190">
        <v>5.0285714285714294</v>
      </c>
      <c r="D509" s="191">
        <v>2168.6</v>
      </c>
      <c r="E509" s="198">
        <v>1</v>
      </c>
      <c r="F509" s="233">
        <v>3004</v>
      </c>
      <c r="G509" s="249">
        <v>1</v>
      </c>
      <c r="H509" s="213">
        <f t="shared" si="7"/>
        <v>2607</v>
      </c>
      <c r="I509" s="45"/>
      <c r="J509" s="154"/>
      <c r="L509" s="45"/>
      <c r="M509" s="98"/>
      <c r="N509" s="90"/>
      <c r="O509" s="90"/>
    </row>
    <row r="510" spans="1:15" s="69" customFormat="1" ht="12.75" x14ac:dyDescent="0.2">
      <c r="A510" s="201">
        <v>44397</v>
      </c>
      <c r="B510" s="190">
        <v>2</v>
      </c>
      <c r="C510" s="190">
        <v>6.7714285714285714</v>
      </c>
      <c r="D510" s="191">
        <v>2170.6</v>
      </c>
      <c r="E510" s="198">
        <v>3</v>
      </c>
      <c r="F510" s="233">
        <v>3007</v>
      </c>
      <c r="G510" s="249">
        <v>3</v>
      </c>
      <c r="H510" s="213">
        <f t="shared" si="7"/>
        <v>2610</v>
      </c>
      <c r="I510" s="45"/>
      <c r="J510" s="154"/>
      <c r="L510" s="45"/>
      <c r="M510" s="98"/>
      <c r="N510" s="90"/>
      <c r="O510" s="90"/>
    </row>
    <row r="511" spans="1:15" s="69" customFormat="1" ht="12.75" x14ac:dyDescent="0.2">
      <c r="A511" s="201">
        <v>44398</v>
      </c>
      <c r="B511" s="190">
        <v>14.6</v>
      </c>
      <c r="C511" s="190">
        <v>7.2000000000000011</v>
      </c>
      <c r="D511" s="191">
        <v>2185.1999999999998</v>
      </c>
      <c r="E511" s="198">
        <v>2</v>
      </c>
      <c r="F511" s="233">
        <v>3009</v>
      </c>
      <c r="G511" s="249">
        <v>0</v>
      </c>
      <c r="H511" s="213">
        <f t="shared" si="7"/>
        <v>2610</v>
      </c>
      <c r="I511" s="45"/>
      <c r="J511" s="154"/>
      <c r="L511" s="45"/>
      <c r="M511" s="98"/>
      <c r="N511" s="90"/>
      <c r="O511" s="90"/>
    </row>
    <row r="512" spans="1:15" s="69" customFormat="1" ht="12.75" x14ac:dyDescent="0.2">
      <c r="A512" s="201">
        <v>44399</v>
      </c>
      <c r="B512" s="190">
        <v>6</v>
      </c>
      <c r="C512" s="190">
        <v>8.6571428571428566</v>
      </c>
      <c r="D512" s="191">
        <v>2191.1999999999998</v>
      </c>
      <c r="E512" s="198">
        <v>3</v>
      </c>
      <c r="F512" s="233">
        <v>3012</v>
      </c>
      <c r="G512" s="249">
        <v>3</v>
      </c>
      <c r="H512" s="213">
        <f t="shared" si="7"/>
        <v>2613</v>
      </c>
      <c r="I512" s="45"/>
      <c r="J512" s="154"/>
      <c r="L512" s="45"/>
      <c r="M512" s="98"/>
      <c r="N512" s="90"/>
      <c r="O512" s="90"/>
    </row>
    <row r="513" spans="1:15" s="69" customFormat="1" ht="12.75" x14ac:dyDescent="0.2">
      <c r="A513" s="201">
        <v>44400</v>
      </c>
      <c r="B513" s="190">
        <v>17.600000000000001</v>
      </c>
      <c r="C513" s="190">
        <v>7.8</v>
      </c>
      <c r="D513" s="191">
        <v>2208.8000000000002</v>
      </c>
      <c r="E513" s="198">
        <v>3</v>
      </c>
      <c r="F513" s="233">
        <v>3015</v>
      </c>
      <c r="G513" s="249">
        <v>3</v>
      </c>
      <c r="H513" s="213">
        <f t="shared" si="7"/>
        <v>2616</v>
      </c>
      <c r="I513" s="45"/>
      <c r="J513" s="154"/>
      <c r="L513" s="45"/>
      <c r="M513" s="98"/>
      <c r="N513" s="90"/>
      <c r="O513" s="90"/>
    </row>
    <row r="514" spans="1:15" s="69" customFormat="1" ht="12.75" x14ac:dyDescent="0.2">
      <c r="A514" s="201">
        <v>44401</v>
      </c>
      <c r="B514" s="190">
        <v>9</v>
      </c>
      <c r="C514" s="190">
        <v>7.8285714285714292</v>
      </c>
      <c r="D514" s="191">
        <v>2217.8000000000002</v>
      </c>
      <c r="E514" s="198">
        <v>2</v>
      </c>
      <c r="F514" s="233">
        <v>3017</v>
      </c>
      <c r="G514" s="249">
        <v>2</v>
      </c>
      <c r="H514" s="213">
        <f t="shared" si="7"/>
        <v>2618</v>
      </c>
      <c r="I514" s="45"/>
      <c r="J514" s="154"/>
      <c r="L514" s="45"/>
      <c r="M514" s="98"/>
      <c r="N514" s="90"/>
      <c r="O514" s="90"/>
    </row>
    <row r="515" spans="1:15" s="69" customFormat="1" ht="12.75" x14ac:dyDescent="0.2">
      <c r="A515" s="201">
        <v>44402</v>
      </c>
      <c r="B515" s="190">
        <v>8.4</v>
      </c>
      <c r="C515" s="190">
        <v>6.3714285714285719</v>
      </c>
      <c r="D515" s="191">
        <v>2226.1999999999998</v>
      </c>
      <c r="E515" s="198">
        <v>2</v>
      </c>
      <c r="F515" s="233">
        <v>3019</v>
      </c>
      <c r="G515" s="249">
        <v>2</v>
      </c>
      <c r="H515" s="213">
        <f t="shared" si="7"/>
        <v>2620</v>
      </c>
      <c r="I515" s="45"/>
      <c r="J515" s="154"/>
      <c r="L515" s="45"/>
      <c r="M515" s="98"/>
      <c r="N515" s="90"/>
      <c r="O515" s="90"/>
    </row>
    <row r="516" spans="1:15" s="69" customFormat="1" ht="12.75" x14ac:dyDescent="0.2">
      <c r="A516" s="201">
        <v>44403</v>
      </c>
      <c r="B516" s="190">
        <v>-3</v>
      </c>
      <c r="C516" s="190">
        <v>7.3999999999999995</v>
      </c>
      <c r="D516" s="191">
        <v>2223.1999999999998</v>
      </c>
      <c r="E516" s="198">
        <v>0</v>
      </c>
      <c r="F516" s="233">
        <v>3019</v>
      </c>
      <c r="G516" s="249">
        <v>0</v>
      </c>
      <c r="H516" s="213">
        <f t="shared" si="7"/>
        <v>2620</v>
      </c>
      <c r="I516" s="45"/>
      <c r="J516" s="154"/>
      <c r="L516" s="45"/>
      <c r="M516" s="98"/>
      <c r="N516" s="90"/>
      <c r="O516" s="90"/>
    </row>
    <row r="517" spans="1:15" s="69" customFormat="1" ht="12.75" x14ac:dyDescent="0.2">
      <c r="A517" s="201">
        <v>44404</v>
      </c>
      <c r="B517" s="190">
        <v>2.2000000000000002</v>
      </c>
      <c r="C517" s="190">
        <v>6.2857142857142856</v>
      </c>
      <c r="D517" s="191">
        <v>2225.4</v>
      </c>
      <c r="E517" s="198">
        <v>3</v>
      </c>
      <c r="F517" s="233">
        <v>3022</v>
      </c>
      <c r="G517" s="249">
        <v>3</v>
      </c>
      <c r="H517" s="213">
        <f t="shared" si="7"/>
        <v>2623</v>
      </c>
      <c r="I517" s="45"/>
      <c r="J517" s="154"/>
      <c r="L517" s="45"/>
      <c r="M517" s="98"/>
      <c r="N517" s="90"/>
      <c r="O517" s="90"/>
    </row>
    <row r="518" spans="1:15" s="69" customFormat="1" ht="12.75" x14ac:dyDescent="0.2">
      <c r="A518" s="201">
        <v>44405</v>
      </c>
      <c r="B518" s="190">
        <v>4.4000000000000004</v>
      </c>
      <c r="C518" s="190">
        <v>6.4285714285714288</v>
      </c>
      <c r="D518" s="191">
        <v>2229.8000000000002</v>
      </c>
      <c r="E518" s="198">
        <v>3</v>
      </c>
      <c r="F518" s="233">
        <v>3025</v>
      </c>
      <c r="G518" s="249">
        <v>2</v>
      </c>
      <c r="H518" s="213">
        <f t="shared" ref="H518:H581" si="8">H517+G518</f>
        <v>2625</v>
      </c>
      <c r="I518" s="45"/>
      <c r="J518" s="154"/>
      <c r="L518" s="45"/>
      <c r="M518" s="98"/>
      <c r="N518" s="90"/>
      <c r="O518" s="90"/>
    </row>
    <row r="519" spans="1:15" s="69" customFormat="1" ht="12.75" x14ac:dyDescent="0.2">
      <c r="A519" s="201">
        <v>44406</v>
      </c>
      <c r="B519" s="190">
        <v>13.2</v>
      </c>
      <c r="C519" s="190">
        <v>6.0571428571428569</v>
      </c>
      <c r="D519" s="191">
        <v>2243</v>
      </c>
      <c r="E519" s="198">
        <v>7</v>
      </c>
      <c r="F519" s="233">
        <v>3032</v>
      </c>
      <c r="G519" s="249">
        <v>7</v>
      </c>
      <c r="H519" s="213">
        <f t="shared" si="8"/>
        <v>2632</v>
      </c>
      <c r="I519" s="45"/>
      <c r="J519" s="154"/>
      <c r="L519" s="45"/>
      <c r="M519" s="98"/>
      <c r="N519" s="90"/>
      <c r="O519" s="90"/>
    </row>
    <row r="520" spans="1:15" s="69" customFormat="1" ht="12.75" x14ac:dyDescent="0.2">
      <c r="A520" s="201">
        <v>44407</v>
      </c>
      <c r="B520" s="190">
        <v>9.8000000000000007</v>
      </c>
      <c r="C520" s="190">
        <v>6.4857142857142858</v>
      </c>
      <c r="D520" s="191">
        <v>2252.8000000000002</v>
      </c>
      <c r="E520" s="198">
        <v>7</v>
      </c>
      <c r="F520" s="233">
        <v>3039</v>
      </c>
      <c r="G520" s="249">
        <v>6</v>
      </c>
      <c r="H520" s="213">
        <f t="shared" si="8"/>
        <v>2638</v>
      </c>
      <c r="I520" s="45"/>
      <c r="J520" s="154"/>
      <c r="L520" s="45"/>
      <c r="M520" s="98"/>
      <c r="N520" s="90"/>
      <c r="O520" s="90"/>
    </row>
    <row r="521" spans="1:15" s="69" customFormat="1" ht="12.75" x14ac:dyDescent="0.2">
      <c r="A521" s="43">
        <v>44408</v>
      </c>
      <c r="B521" s="194">
        <v>10</v>
      </c>
      <c r="C521" s="194">
        <v>7.0285714285714294</v>
      </c>
      <c r="D521" s="195">
        <v>2262.8000000000002</v>
      </c>
      <c r="E521" s="200">
        <v>8</v>
      </c>
      <c r="F521" s="234">
        <v>3047</v>
      </c>
      <c r="G521" s="251">
        <v>5</v>
      </c>
      <c r="H521" s="215">
        <f t="shared" si="8"/>
        <v>2643</v>
      </c>
      <c r="I521" s="45"/>
      <c r="J521" s="154"/>
      <c r="L521" s="45"/>
      <c r="M521" s="98"/>
      <c r="N521" s="90"/>
      <c r="O521" s="90"/>
    </row>
    <row r="522" spans="1:15" s="69" customFormat="1" ht="12.75" x14ac:dyDescent="0.2">
      <c r="A522" s="201">
        <v>44409</v>
      </c>
      <c r="B522" s="190">
        <v>5.8</v>
      </c>
      <c r="C522" s="190">
        <v>8.4</v>
      </c>
      <c r="D522" s="191">
        <v>2268.6</v>
      </c>
      <c r="E522" s="198">
        <v>7</v>
      </c>
      <c r="F522" s="233">
        <v>3054</v>
      </c>
      <c r="G522" s="249">
        <v>6</v>
      </c>
      <c r="H522" s="213">
        <f t="shared" si="8"/>
        <v>2649</v>
      </c>
      <c r="I522" s="45"/>
      <c r="J522" s="154"/>
      <c r="L522" s="45"/>
      <c r="M522" s="98"/>
      <c r="N522" s="90"/>
      <c r="O522" s="90"/>
    </row>
    <row r="523" spans="1:15" s="69" customFormat="1" ht="12.75" x14ac:dyDescent="0.2">
      <c r="A523" s="201">
        <v>44410</v>
      </c>
      <c r="B523" s="190">
        <v>0</v>
      </c>
      <c r="C523" s="190">
        <v>7.4857142857142858</v>
      </c>
      <c r="D523" s="191">
        <v>2268.6</v>
      </c>
      <c r="E523" s="198">
        <v>5</v>
      </c>
      <c r="F523" s="233">
        <v>3059</v>
      </c>
      <c r="G523" s="249">
        <v>5</v>
      </c>
      <c r="H523" s="213">
        <f t="shared" si="8"/>
        <v>2654</v>
      </c>
      <c r="I523" s="45"/>
      <c r="J523" s="154"/>
      <c r="L523" s="45"/>
      <c r="M523" s="98"/>
      <c r="N523" s="90"/>
      <c r="O523" s="90"/>
    </row>
    <row r="524" spans="1:15" s="69" customFormat="1" ht="12.75" x14ac:dyDescent="0.2">
      <c r="A524" s="201">
        <v>44411</v>
      </c>
      <c r="B524" s="190">
        <v>6</v>
      </c>
      <c r="C524" s="190">
        <v>6.7142857142857135</v>
      </c>
      <c r="D524" s="191">
        <v>2274.6</v>
      </c>
      <c r="E524" s="198">
        <v>2</v>
      </c>
      <c r="F524" s="233">
        <v>3061</v>
      </c>
      <c r="G524" s="249">
        <v>2</v>
      </c>
      <c r="H524" s="213">
        <f t="shared" si="8"/>
        <v>2656</v>
      </c>
      <c r="I524" s="45"/>
      <c r="J524" s="154"/>
      <c r="L524" s="45"/>
      <c r="M524" s="98"/>
      <c r="N524" s="90"/>
      <c r="O524" s="90"/>
    </row>
    <row r="525" spans="1:15" s="69" customFormat="1" ht="12.75" x14ac:dyDescent="0.2">
      <c r="A525" s="201">
        <v>44412</v>
      </c>
      <c r="B525" s="190">
        <v>14</v>
      </c>
      <c r="C525" s="190">
        <v>8.1999999999999993</v>
      </c>
      <c r="D525" s="191">
        <v>2288.6</v>
      </c>
      <c r="E525" s="198">
        <v>5</v>
      </c>
      <c r="F525" s="233">
        <v>3066</v>
      </c>
      <c r="G525" s="249">
        <v>4</v>
      </c>
      <c r="H525" s="213">
        <f t="shared" si="8"/>
        <v>2660</v>
      </c>
      <c r="I525" s="45"/>
      <c r="J525" s="154"/>
      <c r="L525" s="45"/>
      <c r="M525" s="98"/>
      <c r="N525" s="90"/>
      <c r="O525" s="90"/>
    </row>
    <row r="526" spans="1:15" s="69" customFormat="1" ht="12.75" x14ac:dyDescent="0.2">
      <c r="A526" s="201">
        <v>44413</v>
      </c>
      <c r="B526" s="190">
        <v>6.8</v>
      </c>
      <c r="C526" s="190">
        <v>9.2000000000000011</v>
      </c>
      <c r="D526" s="191">
        <v>2295.4</v>
      </c>
      <c r="E526" s="198">
        <v>4</v>
      </c>
      <c r="F526" s="233">
        <v>3070</v>
      </c>
      <c r="G526" s="249">
        <v>4</v>
      </c>
      <c r="H526" s="213">
        <f t="shared" si="8"/>
        <v>2664</v>
      </c>
      <c r="I526" s="45"/>
      <c r="J526" s="154"/>
      <c r="L526" s="45"/>
      <c r="M526" s="98"/>
      <c r="N526" s="90"/>
      <c r="O526" s="90"/>
    </row>
    <row r="527" spans="1:15" s="69" customFormat="1" ht="12.75" x14ac:dyDescent="0.2">
      <c r="A527" s="201">
        <v>44414</v>
      </c>
      <c r="B527" s="190">
        <v>4.4000000000000004</v>
      </c>
      <c r="C527" s="190">
        <v>10.200000000000001</v>
      </c>
      <c r="D527" s="191">
        <v>2299.8000000000002</v>
      </c>
      <c r="E527" s="198">
        <v>4</v>
      </c>
      <c r="F527" s="233">
        <v>3074</v>
      </c>
      <c r="G527" s="249">
        <v>4</v>
      </c>
      <c r="H527" s="213">
        <f t="shared" si="8"/>
        <v>2668</v>
      </c>
      <c r="I527" s="45"/>
      <c r="J527" s="154"/>
      <c r="L527" s="45"/>
      <c r="M527" s="98"/>
      <c r="N527" s="90"/>
      <c r="O527" s="90"/>
    </row>
    <row r="528" spans="1:15" s="69" customFormat="1" ht="12.75" x14ac:dyDescent="0.2">
      <c r="A528" s="201">
        <v>44415</v>
      </c>
      <c r="B528" s="190">
        <v>20.399999999999999</v>
      </c>
      <c r="C528" s="190">
        <v>10.114285714285716</v>
      </c>
      <c r="D528" s="191">
        <v>2320.1999999999998</v>
      </c>
      <c r="E528" s="198">
        <v>6</v>
      </c>
      <c r="F528" s="233">
        <v>3080</v>
      </c>
      <c r="G528" s="249">
        <v>6</v>
      </c>
      <c r="H528" s="213">
        <f t="shared" si="8"/>
        <v>2674</v>
      </c>
      <c r="I528" s="45"/>
      <c r="J528" s="154"/>
      <c r="L528" s="45"/>
      <c r="M528" s="98"/>
      <c r="N528" s="90"/>
      <c r="O528" s="90"/>
    </row>
    <row r="529" spans="1:15" s="69" customFormat="1" ht="12.75" x14ac:dyDescent="0.2">
      <c r="A529" s="201">
        <v>44416</v>
      </c>
      <c r="B529" s="190">
        <v>12.8</v>
      </c>
      <c r="C529" s="190">
        <v>10.342857142857142</v>
      </c>
      <c r="D529" s="191">
        <v>2333</v>
      </c>
      <c r="E529" s="198">
        <v>9</v>
      </c>
      <c r="F529" s="233">
        <v>3089</v>
      </c>
      <c r="G529" s="249">
        <v>8</v>
      </c>
      <c r="H529" s="213">
        <f t="shared" si="8"/>
        <v>2682</v>
      </c>
      <c r="I529" s="45"/>
      <c r="J529" s="154"/>
      <c r="L529" s="45"/>
      <c r="M529" s="98"/>
      <c r="N529" s="90"/>
      <c r="O529" s="90"/>
    </row>
    <row r="530" spans="1:15" s="69" customFormat="1" ht="12.75" x14ac:dyDescent="0.2">
      <c r="A530" s="201">
        <v>44417</v>
      </c>
      <c r="B530" s="190">
        <v>7</v>
      </c>
      <c r="C530" s="190">
        <v>9.6857142857142851</v>
      </c>
      <c r="D530" s="191">
        <v>2340</v>
      </c>
      <c r="E530" s="198">
        <v>3</v>
      </c>
      <c r="F530" s="233">
        <v>3092</v>
      </c>
      <c r="G530" s="249">
        <v>2</v>
      </c>
      <c r="H530" s="213">
        <f t="shared" si="8"/>
        <v>2684</v>
      </c>
      <c r="I530" s="45"/>
      <c r="J530" s="154"/>
      <c r="L530" s="45"/>
      <c r="M530" s="98"/>
      <c r="N530" s="90"/>
      <c r="O530" s="90"/>
    </row>
    <row r="531" spans="1:15" s="69" customFormat="1" ht="12.75" x14ac:dyDescent="0.2">
      <c r="A531" s="201">
        <v>44418</v>
      </c>
      <c r="B531" s="190">
        <v>5.4</v>
      </c>
      <c r="C531" s="190">
        <v>11.685714285714287</v>
      </c>
      <c r="D531" s="191">
        <v>2345.4</v>
      </c>
      <c r="E531" s="198">
        <v>3</v>
      </c>
      <c r="F531" s="233">
        <v>3095</v>
      </c>
      <c r="G531" s="249">
        <v>3</v>
      </c>
      <c r="H531" s="213">
        <f t="shared" si="8"/>
        <v>2687</v>
      </c>
      <c r="I531" s="45"/>
      <c r="J531" s="154"/>
      <c r="L531" s="45"/>
      <c r="M531" s="98"/>
      <c r="N531" s="90"/>
      <c r="O531" s="90"/>
    </row>
    <row r="532" spans="1:15" s="69" customFormat="1" ht="12.75" x14ac:dyDescent="0.2">
      <c r="A532" s="201">
        <v>44419</v>
      </c>
      <c r="B532" s="190">
        <v>15.6</v>
      </c>
      <c r="C532" s="190">
        <v>9.1142857142857157</v>
      </c>
      <c r="D532" s="191">
        <v>2361</v>
      </c>
      <c r="E532" s="198">
        <v>5</v>
      </c>
      <c r="F532" s="233">
        <v>3100</v>
      </c>
      <c r="G532" s="249">
        <v>5</v>
      </c>
      <c r="H532" s="213">
        <f t="shared" si="8"/>
        <v>2692</v>
      </c>
      <c r="I532" s="45"/>
      <c r="J532" s="154"/>
      <c r="L532" s="45"/>
      <c r="M532" s="98"/>
      <c r="N532" s="90"/>
      <c r="O532" s="90"/>
    </row>
    <row r="533" spans="1:15" s="69" customFormat="1" ht="12.75" x14ac:dyDescent="0.2">
      <c r="A533" s="201">
        <v>44420</v>
      </c>
      <c r="B533" s="190">
        <v>2.2000000000000002</v>
      </c>
      <c r="C533" s="190">
        <v>9.742857142857142</v>
      </c>
      <c r="D533" s="191">
        <v>2363.1999999999998</v>
      </c>
      <c r="E533" s="198">
        <v>8</v>
      </c>
      <c r="F533" s="233">
        <v>3108</v>
      </c>
      <c r="G533" s="249">
        <v>7</v>
      </c>
      <c r="H533" s="213">
        <f t="shared" si="8"/>
        <v>2699</v>
      </c>
      <c r="I533" s="45"/>
      <c r="J533" s="154"/>
      <c r="L533" s="45"/>
      <c r="M533" s="98"/>
      <c r="N533" s="90"/>
      <c r="O533" s="90"/>
    </row>
    <row r="534" spans="1:15" s="69" customFormat="1" ht="12.75" x14ac:dyDescent="0.2">
      <c r="A534" s="201">
        <v>44421</v>
      </c>
      <c r="B534" s="190">
        <v>18.399999999999999</v>
      </c>
      <c r="C534" s="190">
        <v>10.085714285714285</v>
      </c>
      <c r="D534" s="191">
        <v>2381.6</v>
      </c>
      <c r="E534" s="198">
        <v>6</v>
      </c>
      <c r="F534" s="233">
        <v>3114</v>
      </c>
      <c r="G534" s="249">
        <v>5</v>
      </c>
      <c r="H534" s="213">
        <f t="shared" si="8"/>
        <v>2704</v>
      </c>
      <c r="I534" s="45"/>
      <c r="J534" s="154"/>
      <c r="L534" s="45"/>
      <c r="M534" s="98"/>
      <c r="N534" s="90"/>
      <c r="O534" s="90"/>
    </row>
    <row r="535" spans="1:15" s="69" customFormat="1" ht="12.75" x14ac:dyDescent="0.2">
      <c r="A535" s="201">
        <v>44422</v>
      </c>
      <c r="B535" s="190">
        <v>2.4</v>
      </c>
      <c r="C535" s="190">
        <v>9.6571428571428584</v>
      </c>
      <c r="D535" s="191">
        <v>2384</v>
      </c>
      <c r="E535" s="198">
        <v>4</v>
      </c>
      <c r="F535" s="233">
        <v>3118</v>
      </c>
      <c r="G535" s="249">
        <v>4</v>
      </c>
      <c r="H535" s="213">
        <f t="shared" si="8"/>
        <v>2708</v>
      </c>
      <c r="I535" s="45"/>
      <c r="J535" s="154"/>
      <c r="L535" s="45"/>
      <c r="M535" s="98"/>
      <c r="N535" s="90"/>
      <c r="O535" s="90"/>
    </row>
    <row r="536" spans="1:15" s="69" customFormat="1" ht="12.75" x14ac:dyDescent="0.2">
      <c r="A536" s="201">
        <v>44423</v>
      </c>
      <c r="B536" s="190">
        <v>17.2</v>
      </c>
      <c r="C536" s="190">
        <v>11.657142857142857</v>
      </c>
      <c r="D536" s="191">
        <v>2401.1999999999998</v>
      </c>
      <c r="E536" s="198">
        <v>4</v>
      </c>
      <c r="F536" s="233">
        <v>3122</v>
      </c>
      <c r="G536" s="249">
        <v>2</v>
      </c>
      <c r="H536" s="213">
        <f t="shared" si="8"/>
        <v>2710</v>
      </c>
      <c r="I536" s="45"/>
      <c r="J536" s="154"/>
      <c r="L536" s="45"/>
      <c r="M536" s="98"/>
      <c r="N536" s="90"/>
      <c r="O536" s="90"/>
    </row>
    <row r="537" spans="1:15" s="69" customFormat="1" ht="12.75" x14ac:dyDescent="0.2">
      <c r="A537" s="201">
        <v>44424</v>
      </c>
      <c r="B537" s="190">
        <v>9.4</v>
      </c>
      <c r="C537" s="190">
        <v>10.771428571428572</v>
      </c>
      <c r="D537" s="191">
        <v>2410.6</v>
      </c>
      <c r="E537" s="198">
        <v>6</v>
      </c>
      <c r="F537" s="233">
        <v>3128</v>
      </c>
      <c r="G537" s="249">
        <v>6</v>
      </c>
      <c r="H537" s="213">
        <f t="shared" si="8"/>
        <v>2716</v>
      </c>
      <c r="I537" s="45"/>
      <c r="J537" s="154"/>
      <c r="L537" s="45"/>
      <c r="M537" s="98"/>
      <c r="N537" s="90"/>
      <c r="O537" s="90"/>
    </row>
    <row r="538" spans="1:15" s="69" customFormat="1" ht="12.75" x14ac:dyDescent="0.2">
      <c r="A538" s="201">
        <v>44425</v>
      </c>
      <c r="B538" s="190">
        <v>2.4</v>
      </c>
      <c r="C538" s="190">
        <v>8.7428571428571438</v>
      </c>
      <c r="D538" s="191">
        <v>2413</v>
      </c>
      <c r="E538" s="198">
        <v>8</v>
      </c>
      <c r="F538" s="233">
        <v>3136</v>
      </c>
      <c r="G538" s="249">
        <v>6</v>
      </c>
      <c r="H538" s="213">
        <f t="shared" si="8"/>
        <v>2722</v>
      </c>
      <c r="I538" s="45"/>
      <c r="J538" s="154"/>
      <c r="L538" s="45"/>
      <c r="M538" s="98"/>
      <c r="N538" s="90"/>
      <c r="O538" s="90"/>
    </row>
    <row r="539" spans="1:15" s="69" customFormat="1" ht="12.75" x14ac:dyDescent="0.2">
      <c r="A539" s="201">
        <v>44426</v>
      </c>
      <c r="B539" s="190">
        <v>29.6</v>
      </c>
      <c r="C539" s="190">
        <v>10.514285714285716</v>
      </c>
      <c r="D539" s="191">
        <v>2442.6</v>
      </c>
      <c r="E539" s="198">
        <v>13</v>
      </c>
      <c r="F539" s="233">
        <v>3149</v>
      </c>
      <c r="G539" s="249">
        <v>12</v>
      </c>
      <c r="H539" s="213">
        <f t="shared" si="8"/>
        <v>2734</v>
      </c>
      <c r="I539" s="45"/>
      <c r="J539" s="154"/>
      <c r="L539" s="45"/>
      <c r="M539" s="98"/>
      <c r="N539" s="90"/>
      <c r="O539" s="90"/>
    </row>
    <row r="540" spans="1:15" s="69" customFormat="1" ht="12.75" x14ac:dyDescent="0.2">
      <c r="A540" s="201">
        <v>44427</v>
      </c>
      <c r="B540" s="190">
        <v>-4</v>
      </c>
      <c r="C540" s="190">
        <v>9.3142857142857149</v>
      </c>
      <c r="D540" s="191">
        <v>2438.6</v>
      </c>
      <c r="E540" s="198">
        <v>6</v>
      </c>
      <c r="F540" s="233">
        <v>3155</v>
      </c>
      <c r="G540" s="249">
        <v>6</v>
      </c>
      <c r="H540" s="213">
        <f t="shared" si="8"/>
        <v>2740</v>
      </c>
      <c r="I540" s="45"/>
      <c r="J540" s="154"/>
      <c r="L540" s="45"/>
      <c r="M540" s="98"/>
      <c r="N540" s="90"/>
      <c r="O540" s="90"/>
    </row>
    <row r="541" spans="1:15" s="69" customFormat="1" ht="12.75" x14ac:dyDescent="0.2">
      <c r="A541" s="201">
        <v>44428</v>
      </c>
      <c r="B541" s="190">
        <v>4.2</v>
      </c>
      <c r="C541" s="190">
        <v>11.314285714285713</v>
      </c>
      <c r="D541" s="191">
        <v>2442.8000000000002</v>
      </c>
      <c r="E541" s="198">
        <v>7</v>
      </c>
      <c r="F541" s="233">
        <v>3162</v>
      </c>
      <c r="G541" s="249">
        <v>5</v>
      </c>
      <c r="H541" s="213">
        <f t="shared" si="8"/>
        <v>2745</v>
      </c>
      <c r="I541" s="45"/>
      <c r="J541" s="154"/>
      <c r="L541" s="45"/>
      <c r="M541" s="98"/>
      <c r="N541" s="90"/>
      <c r="O541" s="90"/>
    </row>
    <row r="542" spans="1:15" s="69" customFormat="1" ht="12.75" x14ac:dyDescent="0.2">
      <c r="A542" s="201">
        <v>44429</v>
      </c>
      <c r="B542" s="190">
        <v>14.8</v>
      </c>
      <c r="C542" s="190">
        <v>13.171428571428574</v>
      </c>
      <c r="D542" s="191">
        <v>2457.6</v>
      </c>
      <c r="E542" s="198">
        <v>13</v>
      </c>
      <c r="F542" s="233">
        <v>3175</v>
      </c>
      <c r="G542" s="249">
        <v>9</v>
      </c>
      <c r="H542" s="213">
        <f t="shared" si="8"/>
        <v>2754</v>
      </c>
      <c r="I542" s="45"/>
      <c r="J542" s="154"/>
      <c r="L542" s="45"/>
      <c r="M542" s="98"/>
      <c r="N542" s="90"/>
      <c r="O542" s="90"/>
    </row>
    <row r="543" spans="1:15" s="69" customFormat="1" ht="12.75" x14ac:dyDescent="0.2">
      <c r="A543" s="201">
        <v>44430</v>
      </c>
      <c r="B543" s="190">
        <v>8.8000000000000007</v>
      </c>
      <c r="C543" s="190">
        <v>10.257142857142856</v>
      </c>
      <c r="D543" s="191">
        <v>2466.4</v>
      </c>
      <c r="E543" s="198">
        <v>10</v>
      </c>
      <c r="F543" s="233">
        <v>3185</v>
      </c>
      <c r="G543" s="249">
        <v>8</v>
      </c>
      <c r="H543" s="213">
        <f t="shared" si="8"/>
        <v>2762</v>
      </c>
      <c r="I543" s="45"/>
      <c r="J543" s="154"/>
      <c r="L543" s="45"/>
      <c r="M543" s="98"/>
      <c r="N543" s="90"/>
      <c r="O543" s="90"/>
    </row>
    <row r="544" spans="1:15" s="69" customFormat="1" ht="12.75" x14ac:dyDescent="0.2">
      <c r="A544" s="201">
        <v>44431</v>
      </c>
      <c r="B544" s="190">
        <v>23.4</v>
      </c>
      <c r="C544" s="190">
        <v>12.142857142857144</v>
      </c>
      <c r="D544" s="191">
        <v>2489.8000000000002</v>
      </c>
      <c r="E544" s="198">
        <v>11</v>
      </c>
      <c r="F544" s="233">
        <v>3196</v>
      </c>
      <c r="G544" s="249">
        <v>10</v>
      </c>
      <c r="H544" s="213">
        <f t="shared" si="8"/>
        <v>2772</v>
      </c>
      <c r="I544" s="45"/>
      <c r="J544" s="154"/>
      <c r="L544" s="45"/>
      <c r="M544" s="98"/>
      <c r="N544" s="90"/>
      <c r="O544" s="90"/>
    </row>
    <row r="545" spans="1:15" s="69" customFormat="1" ht="12.75" x14ac:dyDescent="0.2">
      <c r="A545" s="201">
        <v>44432</v>
      </c>
      <c r="B545" s="190">
        <v>15.4</v>
      </c>
      <c r="C545" s="190">
        <v>13.828571428571427</v>
      </c>
      <c r="D545" s="191">
        <v>2505.1999999999998</v>
      </c>
      <c r="E545" s="198">
        <v>6</v>
      </c>
      <c r="F545" s="233">
        <v>3202</v>
      </c>
      <c r="G545" s="249">
        <v>4</v>
      </c>
      <c r="H545" s="213">
        <f t="shared" si="8"/>
        <v>2776</v>
      </c>
      <c r="I545" s="45"/>
      <c r="J545" s="154"/>
      <c r="L545" s="45"/>
      <c r="M545" s="98"/>
      <c r="N545" s="90"/>
      <c r="O545" s="90"/>
    </row>
    <row r="546" spans="1:15" s="69" customFormat="1" ht="12.75" x14ac:dyDescent="0.2">
      <c r="A546" s="201">
        <v>44433</v>
      </c>
      <c r="B546" s="190">
        <v>9.1999999999999993</v>
      </c>
      <c r="C546" s="190">
        <v>13.171428571428573</v>
      </c>
      <c r="D546" s="191">
        <v>2514.4</v>
      </c>
      <c r="E546" s="198">
        <v>9</v>
      </c>
      <c r="F546" s="233">
        <v>3211</v>
      </c>
      <c r="G546" s="249">
        <v>8</v>
      </c>
      <c r="H546" s="213">
        <f t="shared" si="8"/>
        <v>2784</v>
      </c>
      <c r="I546" s="45"/>
      <c r="J546" s="154"/>
      <c r="L546" s="45"/>
      <c r="M546" s="98"/>
      <c r="N546" s="90"/>
      <c r="O546" s="90"/>
    </row>
    <row r="547" spans="1:15" s="69" customFormat="1" ht="12.75" x14ac:dyDescent="0.2">
      <c r="A547" s="201">
        <v>44434</v>
      </c>
      <c r="B547" s="190">
        <v>9.1999999999999993</v>
      </c>
      <c r="C547" s="190">
        <v>13.971428571428573</v>
      </c>
      <c r="D547" s="191">
        <v>2523.6</v>
      </c>
      <c r="E547" s="198">
        <v>8</v>
      </c>
      <c r="F547" s="233">
        <v>3219</v>
      </c>
      <c r="G547" s="249">
        <v>4</v>
      </c>
      <c r="H547" s="213">
        <f t="shared" si="8"/>
        <v>2788</v>
      </c>
      <c r="I547" s="45"/>
      <c r="J547" s="154"/>
      <c r="L547" s="45"/>
      <c r="M547" s="98"/>
      <c r="N547" s="90"/>
      <c r="O547" s="90"/>
    </row>
    <row r="548" spans="1:15" s="69" customFormat="1" ht="12.75" x14ac:dyDescent="0.2">
      <c r="A548" s="201">
        <v>44435</v>
      </c>
      <c r="B548" s="190">
        <v>16</v>
      </c>
      <c r="C548" s="190">
        <v>10.771428571428572</v>
      </c>
      <c r="D548" s="191">
        <v>2539.6</v>
      </c>
      <c r="E548" s="198">
        <v>7</v>
      </c>
      <c r="F548" s="233">
        <v>3226</v>
      </c>
      <c r="G548" s="249">
        <v>7</v>
      </c>
      <c r="H548" s="213">
        <f t="shared" si="8"/>
        <v>2795</v>
      </c>
      <c r="I548" s="45"/>
      <c r="J548" s="154"/>
      <c r="L548" s="45"/>
      <c r="M548" s="98"/>
      <c r="N548" s="90"/>
      <c r="O548" s="90"/>
    </row>
    <row r="549" spans="1:15" s="69" customFormat="1" ht="12.75" x14ac:dyDescent="0.2">
      <c r="A549" s="201">
        <v>44436</v>
      </c>
      <c r="B549" s="190">
        <v>10.199999999999999</v>
      </c>
      <c r="C549" s="190">
        <v>12.342857142857142</v>
      </c>
      <c r="D549" s="191">
        <v>2549.8000000000002</v>
      </c>
      <c r="E549" s="198">
        <v>14</v>
      </c>
      <c r="F549" s="233">
        <v>3240</v>
      </c>
      <c r="G549" s="249">
        <v>14</v>
      </c>
      <c r="H549" s="213">
        <f t="shared" si="8"/>
        <v>2809</v>
      </c>
      <c r="I549" s="45"/>
      <c r="J549" s="154"/>
      <c r="L549" s="45"/>
      <c r="M549" s="98"/>
      <c r="N549" s="90"/>
      <c r="O549" s="90"/>
    </row>
    <row r="550" spans="1:15" s="69" customFormat="1" ht="12.75" x14ac:dyDescent="0.2">
      <c r="A550" s="201">
        <v>44437</v>
      </c>
      <c r="B550" s="190">
        <v>14.4</v>
      </c>
      <c r="C550" s="190">
        <v>13.399999999999997</v>
      </c>
      <c r="D550" s="191">
        <v>2564.1999999999998</v>
      </c>
      <c r="E550" s="198">
        <v>9</v>
      </c>
      <c r="F550" s="233">
        <v>3249</v>
      </c>
      <c r="G550" s="249">
        <v>9</v>
      </c>
      <c r="H550" s="213">
        <f t="shared" si="8"/>
        <v>2818</v>
      </c>
      <c r="I550" s="45"/>
      <c r="J550" s="154"/>
      <c r="L550" s="45"/>
      <c r="M550" s="98"/>
      <c r="N550" s="90"/>
      <c r="O550" s="90"/>
    </row>
    <row r="551" spans="1:15" s="69" customFormat="1" ht="12.75" x14ac:dyDescent="0.2">
      <c r="A551" s="201">
        <v>44438</v>
      </c>
      <c r="B551" s="190">
        <v>1</v>
      </c>
      <c r="C551" s="190">
        <v>13.542857142857143</v>
      </c>
      <c r="D551" s="191">
        <v>2565.1999999999998</v>
      </c>
      <c r="E551" s="198">
        <v>5</v>
      </c>
      <c r="F551" s="233">
        <v>3254</v>
      </c>
      <c r="G551" s="249">
        <v>5</v>
      </c>
      <c r="H551" s="213">
        <f t="shared" si="8"/>
        <v>2823</v>
      </c>
      <c r="I551" s="45"/>
      <c r="J551" s="154"/>
      <c r="L551" s="45"/>
      <c r="M551" s="98"/>
      <c r="N551" s="90"/>
      <c r="O551" s="90"/>
    </row>
    <row r="552" spans="1:15" s="69" customFormat="1" ht="12.75" x14ac:dyDescent="0.2">
      <c r="A552" s="201">
        <v>44439</v>
      </c>
      <c r="B552" s="190">
        <v>26.4</v>
      </c>
      <c r="C552" s="190">
        <v>12.085714285714285</v>
      </c>
      <c r="D552" s="191">
        <v>2591.6</v>
      </c>
      <c r="E552" s="198">
        <v>9</v>
      </c>
      <c r="F552" s="233">
        <v>3263</v>
      </c>
      <c r="G552" s="249">
        <v>4</v>
      </c>
      <c r="H552" s="213">
        <f t="shared" si="8"/>
        <v>2827</v>
      </c>
      <c r="I552" s="45"/>
      <c r="J552" s="154"/>
      <c r="L552" s="45"/>
      <c r="M552" s="98"/>
      <c r="N552" s="90"/>
      <c r="O552" s="90"/>
    </row>
    <row r="553" spans="1:15" s="69" customFormat="1" ht="12.75" x14ac:dyDescent="0.2">
      <c r="A553" s="202">
        <v>44440</v>
      </c>
      <c r="B553" s="196">
        <v>16.600000000000001</v>
      </c>
      <c r="C553" s="196">
        <v>11.4</v>
      </c>
      <c r="D553" s="197">
        <v>2608.1999999999998</v>
      </c>
      <c r="E553" s="199">
        <v>11</v>
      </c>
      <c r="F553" s="232">
        <v>3274</v>
      </c>
      <c r="G553" s="250">
        <v>11</v>
      </c>
      <c r="H553" s="214">
        <f t="shared" si="8"/>
        <v>2838</v>
      </c>
      <c r="I553" s="45"/>
      <c r="J553" s="154"/>
      <c r="L553" s="45"/>
      <c r="M553" s="98"/>
      <c r="N553" s="90"/>
      <c r="O553" s="90"/>
    </row>
    <row r="554" spans="1:15" s="69" customFormat="1" ht="12.75" x14ac:dyDescent="0.2">
      <c r="A554" s="201">
        <v>44441</v>
      </c>
      <c r="B554" s="190">
        <v>10.199999999999999</v>
      </c>
      <c r="C554" s="190">
        <v>12.142857142857142</v>
      </c>
      <c r="D554" s="191">
        <v>2618.4</v>
      </c>
      <c r="E554" s="198">
        <v>9</v>
      </c>
      <c r="F554" s="233">
        <v>3283</v>
      </c>
      <c r="G554" s="249">
        <v>9</v>
      </c>
      <c r="H554" s="213">
        <f t="shared" si="8"/>
        <v>2847</v>
      </c>
      <c r="I554" s="45"/>
      <c r="J554" s="154"/>
      <c r="L554" s="45"/>
      <c r="M554" s="98"/>
      <c r="N554" s="90"/>
      <c r="O554" s="90"/>
    </row>
    <row r="555" spans="1:15" s="69" customFormat="1" ht="12.75" x14ac:dyDescent="0.2">
      <c r="A555" s="201">
        <v>44442</v>
      </c>
      <c r="B555" s="190">
        <v>5.8</v>
      </c>
      <c r="C555" s="190">
        <v>13.028571428571428</v>
      </c>
      <c r="D555" s="191">
        <v>2624.2</v>
      </c>
      <c r="E555" s="198">
        <v>8</v>
      </c>
      <c r="F555" s="233">
        <v>3291</v>
      </c>
      <c r="G555" s="249">
        <v>6</v>
      </c>
      <c r="H555" s="213">
        <f t="shared" si="8"/>
        <v>2853</v>
      </c>
      <c r="I555" s="45"/>
      <c r="J555" s="154"/>
      <c r="L555" s="45"/>
      <c r="M555" s="98"/>
      <c r="N555" s="90"/>
      <c r="O555" s="90"/>
    </row>
    <row r="556" spans="1:15" s="69" customFormat="1" ht="12.75" x14ac:dyDescent="0.2">
      <c r="A556" s="201">
        <v>44443</v>
      </c>
      <c r="B556" s="190">
        <v>5.4</v>
      </c>
      <c r="C556" s="190">
        <v>12.171428571428569</v>
      </c>
      <c r="D556" s="191">
        <v>2629.6</v>
      </c>
      <c r="E556" s="198">
        <v>7</v>
      </c>
      <c r="F556" s="233">
        <v>3298</v>
      </c>
      <c r="G556" s="249">
        <v>6</v>
      </c>
      <c r="H556" s="213">
        <f t="shared" si="8"/>
        <v>2859</v>
      </c>
      <c r="I556" s="45"/>
      <c r="J556" s="154"/>
      <c r="L556" s="45"/>
      <c r="M556" s="98"/>
      <c r="N556" s="90"/>
      <c r="O556" s="90"/>
    </row>
    <row r="557" spans="1:15" s="69" customFormat="1" ht="12.75" x14ac:dyDescent="0.2">
      <c r="A557" s="201">
        <v>44444</v>
      </c>
      <c r="B557" s="190">
        <v>19.600000000000001</v>
      </c>
      <c r="C557" s="190">
        <v>12.628571428571428</v>
      </c>
      <c r="D557" s="191">
        <v>2649.2</v>
      </c>
      <c r="E557" s="198">
        <v>14</v>
      </c>
      <c r="F557" s="233">
        <v>3312</v>
      </c>
      <c r="G557" s="249">
        <v>10</v>
      </c>
      <c r="H557" s="213">
        <f t="shared" si="8"/>
        <v>2869</v>
      </c>
      <c r="I557" s="45"/>
      <c r="J557" s="154"/>
      <c r="L557" s="45"/>
      <c r="M557" s="98"/>
      <c r="N557" s="90"/>
      <c r="O557" s="90"/>
    </row>
    <row r="558" spans="1:15" s="69" customFormat="1" ht="12.75" x14ac:dyDescent="0.2">
      <c r="A558" s="201">
        <v>44445</v>
      </c>
      <c r="B558" s="190">
        <v>7.2</v>
      </c>
      <c r="C558" s="190">
        <v>12.742857142857144</v>
      </c>
      <c r="D558" s="191">
        <v>2656.4</v>
      </c>
      <c r="E558" s="198">
        <v>6</v>
      </c>
      <c r="F558" s="233">
        <v>3318</v>
      </c>
      <c r="G558" s="249">
        <v>6</v>
      </c>
      <c r="H558" s="213">
        <f t="shared" si="8"/>
        <v>2875</v>
      </c>
      <c r="I558" s="45"/>
      <c r="J558" s="154"/>
      <c r="L558" s="45"/>
      <c r="M558" s="98"/>
      <c r="N558" s="90"/>
      <c r="O558" s="90"/>
    </row>
    <row r="559" spans="1:15" s="69" customFormat="1" ht="12.75" x14ac:dyDescent="0.2">
      <c r="A559" s="201">
        <v>44446</v>
      </c>
      <c r="B559" s="190">
        <v>20.399999999999999</v>
      </c>
      <c r="C559" s="190">
        <v>13.885714285714286</v>
      </c>
      <c r="D559" s="191">
        <v>2676.8</v>
      </c>
      <c r="E559" s="198">
        <v>8</v>
      </c>
      <c r="F559" s="233">
        <v>3326</v>
      </c>
      <c r="G559" s="249">
        <v>6</v>
      </c>
      <c r="H559" s="213">
        <f t="shared" si="8"/>
        <v>2881</v>
      </c>
      <c r="I559" s="45"/>
      <c r="J559" s="154"/>
      <c r="L559" s="45"/>
      <c r="M559" s="98"/>
      <c r="N559" s="90"/>
      <c r="O559" s="90"/>
    </row>
    <row r="560" spans="1:15" s="69" customFormat="1" ht="12.75" x14ac:dyDescent="0.2">
      <c r="A560" s="201">
        <v>44447</v>
      </c>
      <c r="B560" s="190">
        <v>19.8</v>
      </c>
      <c r="C560" s="190">
        <v>14.6</v>
      </c>
      <c r="D560" s="191">
        <v>2696.6</v>
      </c>
      <c r="E560" s="198">
        <v>9</v>
      </c>
      <c r="F560" s="233">
        <v>3335</v>
      </c>
      <c r="G560" s="249">
        <v>9</v>
      </c>
      <c r="H560" s="213">
        <f t="shared" si="8"/>
        <v>2890</v>
      </c>
      <c r="I560" s="45"/>
      <c r="J560" s="154"/>
      <c r="L560" s="45"/>
      <c r="M560" s="98"/>
      <c r="N560" s="90"/>
      <c r="O560" s="90"/>
    </row>
    <row r="561" spans="1:15" s="69" customFormat="1" ht="12.75" x14ac:dyDescent="0.2">
      <c r="A561" s="201">
        <v>44448</v>
      </c>
      <c r="B561" s="190">
        <v>11</v>
      </c>
      <c r="C561" s="190">
        <v>16.085714285714285</v>
      </c>
      <c r="D561" s="191">
        <v>2707.6</v>
      </c>
      <c r="E561" s="198">
        <v>10</v>
      </c>
      <c r="F561" s="233">
        <v>3345</v>
      </c>
      <c r="G561" s="249">
        <v>8</v>
      </c>
      <c r="H561" s="213">
        <f t="shared" si="8"/>
        <v>2898</v>
      </c>
      <c r="I561" s="45"/>
      <c r="J561" s="154"/>
      <c r="L561" s="45"/>
      <c r="M561" s="98"/>
      <c r="N561" s="90"/>
      <c r="O561" s="90"/>
    </row>
    <row r="562" spans="1:15" s="69" customFormat="1" ht="12.75" x14ac:dyDescent="0.2">
      <c r="A562" s="201">
        <v>44449</v>
      </c>
      <c r="B562" s="190">
        <v>13.8</v>
      </c>
      <c r="C562" s="190">
        <v>16.600000000000001</v>
      </c>
      <c r="D562" s="191">
        <v>2721.4</v>
      </c>
      <c r="E562" s="198">
        <v>4</v>
      </c>
      <c r="F562" s="233">
        <v>3349</v>
      </c>
      <c r="G562" s="249">
        <v>3</v>
      </c>
      <c r="H562" s="213">
        <f t="shared" si="8"/>
        <v>2901</v>
      </c>
      <c r="I562" s="45"/>
      <c r="J562" s="154"/>
      <c r="L562" s="45"/>
      <c r="M562" s="98"/>
      <c r="N562" s="90"/>
      <c r="O562" s="90"/>
    </row>
    <row r="563" spans="1:15" s="69" customFormat="1" ht="12.75" x14ac:dyDescent="0.2">
      <c r="A563" s="201">
        <v>44450</v>
      </c>
      <c r="B563" s="190">
        <v>10.4</v>
      </c>
      <c r="C563" s="190">
        <v>15.857142857142858</v>
      </c>
      <c r="D563" s="191">
        <v>2731.8</v>
      </c>
      <c r="E563" s="198">
        <v>9</v>
      </c>
      <c r="F563" s="233">
        <v>3358</v>
      </c>
      <c r="G563" s="249">
        <v>9</v>
      </c>
      <c r="H563" s="213">
        <f t="shared" si="8"/>
        <v>2910</v>
      </c>
      <c r="I563" s="45"/>
      <c r="J563" s="154"/>
      <c r="L563" s="45"/>
      <c r="M563" s="98"/>
      <c r="N563" s="90"/>
      <c r="O563" s="90"/>
    </row>
    <row r="564" spans="1:15" s="69" customFormat="1" ht="12.75" x14ac:dyDescent="0.2">
      <c r="A564" s="201">
        <v>44451</v>
      </c>
      <c r="B564" s="190">
        <v>30</v>
      </c>
      <c r="C564" s="190">
        <v>15.314285714285715</v>
      </c>
      <c r="D564" s="191">
        <v>2761.8</v>
      </c>
      <c r="E564" s="198">
        <v>11</v>
      </c>
      <c r="F564" s="233">
        <v>3369</v>
      </c>
      <c r="G564" s="249">
        <v>9</v>
      </c>
      <c r="H564" s="213">
        <f t="shared" si="8"/>
        <v>2919</v>
      </c>
      <c r="I564" s="45"/>
      <c r="J564" s="154"/>
      <c r="L564" s="45"/>
      <c r="M564" s="98"/>
      <c r="N564" s="90"/>
      <c r="O564" s="90"/>
    </row>
    <row r="565" spans="1:15" s="69" customFormat="1" ht="12.75" x14ac:dyDescent="0.2">
      <c r="A565" s="201">
        <v>44452</v>
      </c>
      <c r="B565" s="190">
        <v>10.8</v>
      </c>
      <c r="C565" s="190">
        <v>17.25714285714286</v>
      </c>
      <c r="D565" s="191">
        <v>2772.6</v>
      </c>
      <c r="E565" s="198">
        <v>12</v>
      </c>
      <c r="F565" s="233">
        <v>3381</v>
      </c>
      <c r="G565" s="249">
        <v>12</v>
      </c>
      <c r="H565" s="213">
        <f t="shared" si="8"/>
        <v>2931</v>
      </c>
      <c r="I565" s="45"/>
      <c r="J565" s="154"/>
      <c r="L565" s="45"/>
      <c r="M565" s="98"/>
      <c r="N565" s="90"/>
      <c r="O565" s="90"/>
    </row>
    <row r="566" spans="1:15" s="69" customFormat="1" ht="12.75" x14ac:dyDescent="0.2">
      <c r="A566" s="201">
        <v>44453</v>
      </c>
      <c r="B566" s="190">
        <v>15.2</v>
      </c>
      <c r="C566" s="190">
        <v>18.342857142857145</v>
      </c>
      <c r="D566" s="191">
        <v>2787.8</v>
      </c>
      <c r="E566" s="198">
        <v>10</v>
      </c>
      <c r="F566" s="233">
        <v>3391</v>
      </c>
      <c r="G566" s="249">
        <v>8</v>
      </c>
      <c r="H566" s="213">
        <f t="shared" si="8"/>
        <v>2939</v>
      </c>
      <c r="I566" s="45"/>
      <c r="J566" s="154"/>
      <c r="L566" s="45"/>
      <c r="M566" s="98"/>
      <c r="N566" s="90"/>
      <c r="O566" s="90"/>
    </row>
    <row r="567" spans="1:15" s="69" customFormat="1" ht="12.75" x14ac:dyDescent="0.2">
      <c r="A567" s="201">
        <v>44454</v>
      </c>
      <c r="B567" s="190">
        <v>16</v>
      </c>
      <c r="C567" s="190">
        <v>17.114285714285714</v>
      </c>
      <c r="D567" s="191">
        <v>2803.8</v>
      </c>
      <c r="E567" s="198">
        <v>6</v>
      </c>
      <c r="F567" s="233">
        <v>3397</v>
      </c>
      <c r="G567" s="249">
        <v>5</v>
      </c>
      <c r="H567" s="213">
        <f t="shared" si="8"/>
        <v>2944</v>
      </c>
      <c r="I567" s="45"/>
      <c r="J567" s="154"/>
      <c r="L567" s="45"/>
      <c r="M567" s="98"/>
      <c r="N567" s="90"/>
      <c r="O567" s="90"/>
    </row>
    <row r="568" spans="1:15" s="69" customFormat="1" ht="12.75" x14ac:dyDescent="0.2">
      <c r="A568" s="201">
        <v>44455</v>
      </c>
      <c r="B568" s="190">
        <v>24.6</v>
      </c>
      <c r="C568" s="190">
        <v>14.799999999999999</v>
      </c>
      <c r="D568" s="191">
        <v>2828.4</v>
      </c>
      <c r="E568" s="198">
        <v>10</v>
      </c>
      <c r="F568" s="233">
        <v>3407</v>
      </c>
      <c r="G568" s="249">
        <v>7</v>
      </c>
      <c r="H568" s="213">
        <f t="shared" si="8"/>
        <v>2951</v>
      </c>
      <c r="I568" s="45"/>
      <c r="J568" s="154"/>
      <c r="L568" s="45"/>
      <c r="M568" s="98"/>
      <c r="N568" s="90"/>
      <c r="O568" s="90"/>
    </row>
    <row r="569" spans="1:15" s="69" customFormat="1" ht="12.75" x14ac:dyDescent="0.2">
      <c r="A569" s="201">
        <v>44456</v>
      </c>
      <c r="B569" s="190">
        <v>21.4</v>
      </c>
      <c r="C569" s="190">
        <v>13.114285714285712</v>
      </c>
      <c r="D569" s="191">
        <v>2849.8</v>
      </c>
      <c r="E569" s="198">
        <v>12</v>
      </c>
      <c r="F569" s="233">
        <v>3419</v>
      </c>
      <c r="G569" s="249">
        <v>10</v>
      </c>
      <c r="H569" s="213">
        <f t="shared" si="8"/>
        <v>2961</v>
      </c>
      <c r="I569" s="45"/>
      <c r="J569" s="154"/>
      <c r="L569" s="45"/>
      <c r="M569" s="98"/>
      <c r="N569" s="90"/>
      <c r="O569" s="90"/>
    </row>
    <row r="570" spans="1:15" s="69" customFormat="1" ht="12.75" x14ac:dyDescent="0.2">
      <c r="A570" s="201">
        <v>44457</v>
      </c>
      <c r="B570" s="190">
        <v>1.8</v>
      </c>
      <c r="C570" s="190">
        <v>10.37142857142857</v>
      </c>
      <c r="D570" s="191">
        <v>2851.6</v>
      </c>
      <c r="E570" s="198">
        <v>4</v>
      </c>
      <c r="F570" s="233">
        <v>3423</v>
      </c>
      <c r="G570" s="249">
        <v>3</v>
      </c>
      <c r="H570" s="213">
        <f t="shared" si="8"/>
        <v>2964</v>
      </c>
      <c r="I570" s="45"/>
      <c r="J570" s="154"/>
      <c r="L570" s="45"/>
      <c r="M570" s="98"/>
      <c r="N570" s="90"/>
      <c r="O570" s="90"/>
    </row>
    <row r="571" spans="1:15" s="69" customFormat="1" ht="12.75" x14ac:dyDescent="0.2">
      <c r="A571" s="201">
        <v>44458</v>
      </c>
      <c r="B571" s="190">
        <v>13.8</v>
      </c>
      <c r="C571" s="190">
        <v>7.2857142857142847</v>
      </c>
      <c r="D571" s="191">
        <v>2865.4</v>
      </c>
      <c r="E571" s="198">
        <v>2</v>
      </c>
      <c r="F571" s="233">
        <v>3425</v>
      </c>
      <c r="G571" s="249">
        <v>1</v>
      </c>
      <c r="H571" s="213">
        <f t="shared" si="8"/>
        <v>2965</v>
      </c>
      <c r="I571" s="45"/>
      <c r="J571" s="154"/>
      <c r="L571" s="45"/>
      <c r="M571" s="98"/>
      <c r="N571" s="90"/>
      <c r="O571" s="90"/>
    </row>
    <row r="572" spans="1:15" s="69" customFormat="1" ht="12.75" x14ac:dyDescent="0.2">
      <c r="A572" s="201">
        <v>44459</v>
      </c>
      <c r="B572" s="190">
        <v>-1</v>
      </c>
      <c r="C572" s="190">
        <v>4.6571428571428575</v>
      </c>
      <c r="D572" s="191">
        <v>2864.4</v>
      </c>
      <c r="E572" s="198">
        <v>7</v>
      </c>
      <c r="F572" s="233">
        <v>3432</v>
      </c>
      <c r="G572" s="249">
        <v>7</v>
      </c>
      <c r="H572" s="213">
        <f t="shared" si="8"/>
        <v>2972</v>
      </c>
      <c r="I572" s="45"/>
      <c r="J572" s="154"/>
      <c r="L572" s="45"/>
      <c r="M572" s="98"/>
      <c r="N572" s="90"/>
      <c r="O572" s="90"/>
    </row>
    <row r="573" spans="1:15" s="69" customFormat="1" ht="12.75" x14ac:dyDescent="0.2">
      <c r="A573" s="201">
        <v>44460</v>
      </c>
      <c r="B573" s="190">
        <v>-4</v>
      </c>
      <c r="C573" s="190">
        <v>3.4857142857142862</v>
      </c>
      <c r="D573" s="191">
        <v>2860.4</v>
      </c>
      <c r="E573" s="198">
        <v>5</v>
      </c>
      <c r="F573" s="233">
        <v>3437</v>
      </c>
      <c r="G573" s="249">
        <v>5</v>
      </c>
      <c r="H573" s="213">
        <f t="shared" si="8"/>
        <v>2977</v>
      </c>
      <c r="I573" s="45"/>
      <c r="J573" s="154"/>
      <c r="L573" s="45"/>
      <c r="M573" s="98"/>
      <c r="N573" s="90"/>
      <c r="O573" s="90"/>
    </row>
    <row r="574" spans="1:15" s="69" customFormat="1" ht="12.75" x14ac:dyDescent="0.2">
      <c r="A574" s="201">
        <v>44461</v>
      </c>
      <c r="B574" s="190">
        <v>-5.6</v>
      </c>
      <c r="C574" s="190">
        <v>6.0285714285714294</v>
      </c>
      <c r="D574" s="191">
        <v>2854.8</v>
      </c>
      <c r="E574" s="198">
        <v>9</v>
      </c>
      <c r="F574" s="233">
        <v>3446</v>
      </c>
      <c r="G574" s="249">
        <v>9</v>
      </c>
      <c r="H574" s="213">
        <f t="shared" si="8"/>
        <v>2986</v>
      </c>
      <c r="I574" s="45"/>
      <c r="J574" s="154"/>
      <c r="L574" s="45"/>
      <c r="M574" s="98"/>
      <c r="N574" s="90"/>
      <c r="O574" s="90"/>
    </row>
    <row r="575" spans="1:15" s="69" customFormat="1" ht="12.75" x14ac:dyDescent="0.2">
      <c r="A575" s="201">
        <v>44462</v>
      </c>
      <c r="B575" s="190">
        <v>6.2</v>
      </c>
      <c r="C575" s="190">
        <v>4.3714285714285719</v>
      </c>
      <c r="D575" s="191">
        <v>2861</v>
      </c>
      <c r="E575" s="198">
        <v>9</v>
      </c>
      <c r="F575" s="233">
        <v>3455</v>
      </c>
      <c r="G575" s="249">
        <v>8</v>
      </c>
      <c r="H575" s="213">
        <f t="shared" si="8"/>
        <v>2994</v>
      </c>
      <c r="I575" s="45"/>
      <c r="J575" s="154"/>
      <c r="L575" s="45"/>
      <c r="M575" s="98"/>
      <c r="N575" s="90"/>
      <c r="O575" s="90"/>
    </row>
    <row r="576" spans="1:15" s="69" customFormat="1" ht="12.75" x14ac:dyDescent="0.2">
      <c r="A576" s="201">
        <v>44463</v>
      </c>
      <c r="B576" s="190">
        <v>13.2</v>
      </c>
      <c r="C576" s="190">
        <v>5.4</v>
      </c>
      <c r="D576" s="191">
        <v>2874.2</v>
      </c>
      <c r="E576" s="198">
        <v>7</v>
      </c>
      <c r="F576" s="233">
        <v>3462</v>
      </c>
      <c r="G576" s="249">
        <v>6</v>
      </c>
      <c r="H576" s="213">
        <f t="shared" si="8"/>
        <v>3000</v>
      </c>
      <c r="I576" s="45"/>
      <c r="J576" s="154"/>
      <c r="L576" s="45"/>
      <c r="M576" s="98"/>
      <c r="N576" s="90"/>
      <c r="O576" s="90"/>
    </row>
    <row r="577" spans="1:15" s="69" customFormat="1" ht="12.75" x14ac:dyDescent="0.2">
      <c r="A577" s="201">
        <v>44464</v>
      </c>
      <c r="B577" s="190">
        <v>19.600000000000001</v>
      </c>
      <c r="C577" s="190">
        <v>7.6285714285714308</v>
      </c>
      <c r="D577" s="191">
        <v>2893.8</v>
      </c>
      <c r="E577" s="198">
        <v>8</v>
      </c>
      <c r="F577" s="233">
        <v>3470</v>
      </c>
      <c r="G577" s="249">
        <v>8</v>
      </c>
      <c r="H577" s="213">
        <f t="shared" si="8"/>
        <v>3008</v>
      </c>
      <c r="I577" s="45"/>
      <c r="J577" s="154"/>
      <c r="L577" s="45"/>
      <c r="M577" s="98"/>
      <c r="N577" s="90"/>
      <c r="O577" s="90"/>
    </row>
    <row r="578" spans="1:15" s="69" customFormat="1" ht="12.75" x14ac:dyDescent="0.2">
      <c r="A578" s="201">
        <v>44465</v>
      </c>
      <c r="B578" s="190">
        <v>2.2000000000000002</v>
      </c>
      <c r="C578" s="190">
        <v>9.7428571428571438</v>
      </c>
      <c r="D578" s="191">
        <v>2896</v>
      </c>
      <c r="E578" s="198">
        <v>5</v>
      </c>
      <c r="F578" s="233">
        <v>3475</v>
      </c>
      <c r="G578" s="249">
        <v>4</v>
      </c>
      <c r="H578" s="213">
        <f t="shared" si="8"/>
        <v>3012</v>
      </c>
      <c r="I578" s="45"/>
      <c r="J578" s="154"/>
      <c r="L578" s="45"/>
      <c r="M578" s="98"/>
      <c r="N578" s="90"/>
      <c r="O578" s="90"/>
    </row>
    <row r="579" spans="1:15" s="69" customFormat="1" ht="12.75" x14ac:dyDescent="0.2">
      <c r="A579" s="201">
        <v>44466</v>
      </c>
      <c r="B579" s="190">
        <v>6.2</v>
      </c>
      <c r="C579" s="190">
        <v>9.0857142857142854</v>
      </c>
      <c r="D579" s="191">
        <v>2902.2</v>
      </c>
      <c r="E579" s="198">
        <v>5</v>
      </c>
      <c r="F579" s="233">
        <v>3480</v>
      </c>
      <c r="G579" s="249">
        <v>5</v>
      </c>
      <c r="H579" s="213">
        <f t="shared" si="8"/>
        <v>3017</v>
      </c>
      <c r="I579" s="45"/>
      <c r="J579" s="154"/>
      <c r="L579" s="45"/>
      <c r="M579" s="98"/>
      <c r="N579" s="90"/>
      <c r="O579" s="90"/>
    </row>
    <row r="580" spans="1:15" s="69" customFormat="1" ht="12.75" x14ac:dyDescent="0.2">
      <c r="A580" s="201">
        <v>44467</v>
      </c>
      <c r="B580" s="190">
        <v>11.6</v>
      </c>
      <c r="C580" s="190">
        <v>8.9714285714285715</v>
      </c>
      <c r="D580" s="191">
        <v>2913.8</v>
      </c>
      <c r="E580" s="198">
        <v>3</v>
      </c>
      <c r="F580" s="233">
        <v>3483</v>
      </c>
      <c r="G580" s="249">
        <v>3</v>
      </c>
      <c r="H580" s="213">
        <f t="shared" si="8"/>
        <v>3020</v>
      </c>
      <c r="I580" s="45"/>
      <c r="J580" s="154"/>
      <c r="L580" s="45"/>
      <c r="M580" s="98"/>
      <c r="N580" s="90"/>
      <c r="O580" s="90"/>
    </row>
    <row r="581" spans="1:15" s="69" customFormat="1" ht="12.75" x14ac:dyDescent="0.2">
      <c r="A581" s="201">
        <v>44468</v>
      </c>
      <c r="B581" s="190">
        <v>9.1999999999999993</v>
      </c>
      <c r="C581" s="190">
        <v>7.9428571428571431</v>
      </c>
      <c r="D581" s="191">
        <v>2923</v>
      </c>
      <c r="E581" s="198">
        <v>4</v>
      </c>
      <c r="F581" s="233">
        <v>3487</v>
      </c>
      <c r="G581" s="249">
        <v>3</v>
      </c>
      <c r="H581" s="213">
        <f t="shared" si="8"/>
        <v>3023</v>
      </c>
      <c r="I581" s="45"/>
      <c r="J581" s="154"/>
      <c r="L581" s="45"/>
      <c r="M581" s="98"/>
      <c r="N581" s="90"/>
      <c r="O581" s="90"/>
    </row>
    <row r="582" spans="1:15" s="69" customFormat="1" ht="12.75" x14ac:dyDescent="0.2">
      <c r="A582" s="43">
        <v>44469</v>
      </c>
      <c r="B582" s="194">
        <v>1.6</v>
      </c>
      <c r="C582" s="194">
        <v>10.142857142857142</v>
      </c>
      <c r="D582" s="195">
        <v>2924.6</v>
      </c>
      <c r="E582" s="200">
        <v>5</v>
      </c>
      <c r="F582" s="234">
        <v>3492</v>
      </c>
      <c r="G582" s="251">
        <v>5</v>
      </c>
      <c r="H582" s="215">
        <f t="shared" ref="H582:H645" si="9">H581+G582</f>
        <v>3028</v>
      </c>
      <c r="I582" s="45"/>
      <c r="J582" s="154"/>
      <c r="L582" s="45"/>
      <c r="M582" s="98"/>
      <c r="N582" s="90"/>
      <c r="O582" s="90"/>
    </row>
    <row r="583" spans="1:15" s="69" customFormat="1" ht="12.75" x14ac:dyDescent="0.2">
      <c r="A583" s="201">
        <v>44470</v>
      </c>
      <c r="B583" s="190">
        <v>12.4</v>
      </c>
      <c r="C583" s="190">
        <v>10.142857142857142</v>
      </c>
      <c r="D583" s="191">
        <v>2937</v>
      </c>
      <c r="E583" s="198">
        <v>5</v>
      </c>
      <c r="F583" s="233">
        <v>3497</v>
      </c>
      <c r="G583" s="249">
        <v>5</v>
      </c>
      <c r="H583" s="213">
        <f t="shared" si="9"/>
        <v>3033</v>
      </c>
      <c r="I583" s="45"/>
      <c r="J583" s="154"/>
      <c r="L583" s="45"/>
      <c r="M583" s="98"/>
      <c r="N583" s="90"/>
      <c r="O583" s="90"/>
    </row>
    <row r="584" spans="1:15" s="69" customFormat="1" ht="12.75" x14ac:dyDescent="0.2">
      <c r="A584" s="201">
        <v>44471</v>
      </c>
      <c r="B584" s="190">
        <v>12.4</v>
      </c>
      <c r="C584" s="190">
        <v>7.2000000000000011</v>
      </c>
      <c r="D584" s="191">
        <v>2949.4</v>
      </c>
      <c r="E584" s="198">
        <v>8</v>
      </c>
      <c r="F584" s="233">
        <v>3505</v>
      </c>
      <c r="G584" s="249">
        <v>7</v>
      </c>
      <c r="H584" s="213">
        <f t="shared" si="9"/>
        <v>3040</v>
      </c>
      <c r="I584" s="45"/>
      <c r="J584" s="154"/>
      <c r="L584" s="45"/>
      <c r="M584" s="98"/>
      <c r="N584" s="90"/>
      <c r="O584" s="90"/>
    </row>
    <row r="585" spans="1:15" s="69" customFormat="1" ht="12.75" x14ac:dyDescent="0.2">
      <c r="A585" s="201">
        <v>44472</v>
      </c>
      <c r="B585" s="190">
        <v>17.600000000000001</v>
      </c>
      <c r="C585" s="190">
        <v>5.8285714285714292</v>
      </c>
      <c r="D585" s="191">
        <v>2967</v>
      </c>
      <c r="E585" s="198">
        <v>4</v>
      </c>
      <c r="F585" s="233">
        <v>3509</v>
      </c>
      <c r="G585" s="249">
        <v>2</v>
      </c>
      <c r="H585" s="213">
        <f t="shared" si="9"/>
        <v>3042</v>
      </c>
      <c r="I585" s="45"/>
      <c r="J585" s="154"/>
      <c r="L585" s="45"/>
      <c r="M585" s="98"/>
      <c r="N585" s="90"/>
      <c r="O585" s="90"/>
    </row>
    <row r="586" spans="1:15" s="69" customFormat="1" ht="12.75" x14ac:dyDescent="0.2">
      <c r="A586" s="201">
        <v>44473</v>
      </c>
      <c r="B586" s="190">
        <v>6.2</v>
      </c>
      <c r="C586" s="190">
        <v>6.7714285714285722</v>
      </c>
      <c r="D586" s="191">
        <v>2973.2</v>
      </c>
      <c r="E586" s="198">
        <v>5</v>
      </c>
      <c r="F586" s="233">
        <v>3514</v>
      </c>
      <c r="G586" s="249">
        <v>4</v>
      </c>
      <c r="H586" s="213">
        <f t="shared" si="9"/>
        <v>3046</v>
      </c>
      <c r="I586" s="45"/>
      <c r="J586" s="154"/>
      <c r="L586" s="45"/>
      <c r="M586" s="98"/>
      <c r="N586" s="90"/>
      <c r="O586" s="90"/>
    </row>
    <row r="587" spans="1:15" s="69" customFormat="1" ht="12.75" x14ac:dyDescent="0.2">
      <c r="A587" s="201">
        <v>44474</v>
      </c>
      <c r="B587" s="190">
        <v>-9</v>
      </c>
      <c r="C587" s="190">
        <v>7.5142857142857142</v>
      </c>
      <c r="D587" s="191">
        <v>2964.2</v>
      </c>
      <c r="E587" s="198">
        <v>3</v>
      </c>
      <c r="F587" s="233">
        <v>3517</v>
      </c>
      <c r="G587" s="249">
        <v>2</v>
      </c>
      <c r="H587" s="213">
        <f t="shared" si="9"/>
        <v>3048</v>
      </c>
      <c r="I587" s="45"/>
      <c r="J587" s="154"/>
      <c r="L587" s="45"/>
      <c r="M587" s="98"/>
      <c r="N587" s="90"/>
      <c r="O587" s="90"/>
    </row>
    <row r="588" spans="1:15" s="69" customFormat="1" ht="12.75" x14ac:dyDescent="0.2">
      <c r="A588" s="201">
        <v>44475</v>
      </c>
      <c r="B588" s="190">
        <v>-0.4</v>
      </c>
      <c r="C588" s="190">
        <v>6.257142857142858</v>
      </c>
      <c r="D588" s="191">
        <v>2963.8</v>
      </c>
      <c r="E588" s="198">
        <v>6</v>
      </c>
      <c r="F588" s="233">
        <v>3523</v>
      </c>
      <c r="G588" s="249">
        <v>4</v>
      </c>
      <c r="H588" s="213">
        <f t="shared" si="9"/>
        <v>3052</v>
      </c>
      <c r="I588" s="45"/>
      <c r="J588" s="154"/>
      <c r="L588" s="45"/>
      <c r="M588" s="98"/>
      <c r="N588" s="90"/>
      <c r="O588" s="90"/>
    </row>
    <row r="589" spans="1:15" s="69" customFormat="1" ht="12.75" x14ac:dyDescent="0.2">
      <c r="A589" s="201">
        <v>44476</v>
      </c>
      <c r="B589" s="190">
        <v>8.1999999999999993</v>
      </c>
      <c r="C589" s="190">
        <v>4.6000000000000005</v>
      </c>
      <c r="D589" s="191">
        <v>2972</v>
      </c>
      <c r="E589" s="198">
        <v>5</v>
      </c>
      <c r="F589" s="233">
        <v>3528</v>
      </c>
      <c r="G589" s="249">
        <v>3</v>
      </c>
      <c r="H589" s="213">
        <f t="shared" si="9"/>
        <v>3055</v>
      </c>
      <c r="I589" s="45"/>
      <c r="J589" s="154"/>
      <c r="L589" s="45"/>
      <c r="M589" s="98"/>
      <c r="N589" s="90"/>
      <c r="O589" s="90"/>
    </row>
    <row r="590" spans="1:15" s="69" customFormat="1" ht="12.75" x14ac:dyDescent="0.2">
      <c r="A590" s="201">
        <v>44477</v>
      </c>
      <c r="B590" s="190">
        <v>17.600000000000001</v>
      </c>
      <c r="C590" s="190">
        <v>4.9428571428571431</v>
      </c>
      <c r="D590" s="191">
        <v>2989.6</v>
      </c>
      <c r="E590" s="198">
        <v>5</v>
      </c>
      <c r="F590" s="233">
        <v>3533</v>
      </c>
      <c r="G590" s="249">
        <v>3</v>
      </c>
      <c r="H590" s="213">
        <f t="shared" si="9"/>
        <v>3058</v>
      </c>
      <c r="I590" s="45"/>
      <c r="J590" s="154"/>
      <c r="L590" s="45"/>
      <c r="M590" s="98"/>
      <c r="N590" s="90"/>
      <c r="O590" s="90"/>
    </row>
    <row r="591" spans="1:15" s="69" customFormat="1" ht="12.75" x14ac:dyDescent="0.2">
      <c r="A591" s="201">
        <v>44478</v>
      </c>
      <c r="B591" s="190">
        <v>3.6</v>
      </c>
      <c r="C591" s="190">
        <v>6.6000000000000005</v>
      </c>
      <c r="D591" s="191">
        <v>2993.2</v>
      </c>
      <c r="E591" s="198">
        <v>6</v>
      </c>
      <c r="F591" s="233">
        <v>3539</v>
      </c>
      <c r="G591" s="249">
        <v>4</v>
      </c>
      <c r="H591" s="213">
        <f t="shared" si="9"/>
        <v>3062</v>
      </c>
      <c r="I591" s="45"/>
      <c r="J591" s="154"/>
      <c r="L591" s="45"/>
      <c r="M591" s="98"/>
      <c r="N591" s="90"/>
      <c r="O591" s="90"/>
    </row>
    <row r="592" spans="1:15" s="69" customFormat="1" ht="12.75" x14ac:dyDescent="0.2">
      <c r="A592" s="201">
        <v>44479</v>
      </c>
      <c r="B592" s="190">
        <v>6</v>
      </c>
      <c r="C592" s="190">
        <v>6.7428571428571447</v>
      </c>
      <c r="D592" s="191">
        <v>2999.2</v>
      </c>
      <c r="E592" s="198">
        <v>3</v>
      </c>
      <c r="F592" s="233">
        <v>3542</v>
      </c>
      <c r="G592" s="249">
        <v>3</v>
      </c>
      <c r="H592" s="213">
        <f t="shared" si="9"/>
        <v>3065</v>
      </c>
      <c r="I592" s="45"/>
      <c r="J592" s="154"/>
      <c r="L592" s="45"/>
      <c r="M592" s="98"/>
      <c r="N592" s="90"/>
      <c r="O592" s="90"/>
    </row>
    <row r="593" spans="1:15" s="69" customFormat="1" ht="12.75" x14ac:dyDescent="0.2">
      <c r="A593" s="201">
        <v>44480</v>
      </c>
      <c r="B593" s="190">
        <v>8.6</v>
      </c>
      <c r="C593" s="190">
        <v>6.4571428571428582</v>
      </c>
      <c r="D593" s="191">
        <v>3007.8</v>
      </c>
      <c r="E593" s="198">
        <v>6</v>
      </c>
      <c r="F593" s="233">
        <v>3548</v>
      </c>
      <c r="G593" s="249">
        <v>6</v>
      </c>
      <c r="H593" s="213">
        <f t="shared" si="9"/>
        <v>3071</v>
      </c>
      <c r="I593" s="45"/>
      <c r="J593" s="154"/>
      <c r="L593" s="45"/>
      <c r="M593" s="98"/>
      <c r="N593" s="90"/>
      <c r="O593" s="90"/>
    </row>
    <row r="594" spans="1:15" s="69" customFormat="1" ht="12.75" x14ac:dyDescent="0.2">
      <c r="A594" s="201">
        <v>44481</v>
      </c>
      <c r="B594" s="190">
        <v>2.6</v>
      </c>
      <c r="C594" s="190">
        <v>3.5142857142857147</v>
      </c>
      <c r="D594" s="191">
        <v>3010.4</v>
      </c>
      <c r="E594" s="198">
        <v>5</v>
      </c>
      <c r="F594" s="233">
        <v>3553</v>
      </c>
      <c r="G594" s="249">
        <v>3</v>
      </c>
      <c r="H594" s="213">
        <f t="shared" si="9"/>
        <v>3074</v>
      </c>
      <c r="I594" s="45"/>
      <c r="J594" s="154"/>
      <c r="L594" s="45"/>
      <c r="M594" s="98"/>
      <c r="N594" s="90"/>
      <c r="O594" s="90"/>
    </row>
    <row r="595" spans="1:15" s="69" customFormat="1" ht="12.75" x14ac:dyDescent="0.2">
      <c r="A595" s="201">
        <v>44482</v>
      </c>
      <c r="B595" s="190">
        <v>0.6</v>
      </c>
      <c r="C595" s="190">
        <v>3.6857142857142859</v>
      </c>
      <c r="D595" s="191">
        <v>3011</v>
      </c>
      <c r="E595" s="198">
        <v>8</v>
      </c>
      <c r="F595" s="233">
        <v>3561</v>
      </c>
      <c r="G595" s="249">
        <v>7</v>
      </c>
      <c r="H595" s="213">
        <f t="shared" si="9"/>
        <v>3081</v>
      </c>
      <c r="I595" s="45"/>
      <c r="J595" s="154"/>
      <c r="L595" s="45"/>
      <c r="M595" s="98"/>
      <c r="N595" s="90"/>
      <c r="O595" s="90"/>
    </row>
    <row r="596" spans="1:15" s="69" customFormat="1" ht="12.75" x14ac:dyDescent="0.2">
      <c r="A596" s="201">
        <v>44483</v>
      </c>
      <c r="B596" s="190">
        <v>6.2</v>
      </c>
      <c r="C596" s="190">
        <v>2.8857142857142857</v>
      </c>
      <c r="D596" s="191">
        <v>3017.2</v>
      </c>
      <c r="E596" s="198">
        <v>9</v>
      </c>
      <c r="F596" s="233">
        <v>3570</v>
      </c>
      <c r="G596" s="249">
        <v>6</v>
      </c>
      <c r="H596" s="213">
        <f t="shared" si="9"/>
        <v>3087</v>
      </c>
      <c r="I596" s="45"/>
      <c r="J596" s="154"/>
      <c r="L596" s="45"/>
      <c r="M596" s="98"/>
      <c r="N596" s="90"/>
      <c r="O596" s="90"/>
    </row>
    <row r="597" spans="1:15" s="69" customFormat="1" ht="12.75" x14ac:dyDescent="0.2">
      <c r="A597" s="201">
        <v>44484</v>
      </c>
      <c r="B597" s="190">
        <v>-3</v>
      </c>
      <c r="C597" s="190">
        <v>3.3999999999999995</v>
      </c>
      <c r="D597" s="191">
        <v>3014.2</v>
      </c>
      <c r="E597" s="198">
        <v>7</v>
      </c>
      <c r="F597" s="233">
        <v>3577</v>
      </c>
      <c r="G597" s="249">
        <v>7</v>
      </c>
      <c r="H597" s="213">
        <f t="shared" si="9"/>
        <v>3094</v>
      </c>
      <c r="I597" s="45"/>
      <c r="J597" s="154"/>
      <c r="L597" s="45"/>
      <c r="M597" s="98"/>
      <c r="N597" s="90"/>
      <c r="O597" s="90"/>
    </row>
    <row r="598" spans="1:15" s="69" customFormat="1" ht="12.75" x14ac:dyDescent="0.2">
      <c r="A598" s="201">
        <v>44485</v>
      </c>
      <c r="B598" s="190">
        <v>4.8</v>
      </c>
      <c r="C598" s="190">
        <v>6.2285714285714278</v>
      </c>
      <c r="D598" s="191">
        <v>3019</v>
      </c>
      <c r="E598" s="198">
        <v>11</v>
      </c>
      <c r="F598" s="233">
        <v>3588</v>
      </c>
      <c r="G598" s="249">
        <v>10</v>
      </c>
      <c r="H598" s="213">
        <f t="shared" si="9"/>
        <v>3104</v>
      </c>
      <c r="I598" s="45"/>
      <c r="J598" s="154"/>
      <c r="L598" s="45"/>
      <c r="M598" s="98"/>
      <c r="N598" s="90"/>
      <c r="O598" s="90"/>
    </row>
    <row r="599" spans="1:15" s="69" customFormat="1" ht="12.75" x14ac:dyDescent="0.2">
      <c r="A599" s="201">
        <v>44486</v>
      </c>
      <c r="B599" s="190">
        <v>0.4</v>
      </c>
      <c r="C599" s="190">
        <v>6.9714285714285706</v>
      </c>
      <c r="D599" s="191">
        <v>3019.4</v>
      </c>
      <c r="E599" s="198">
        <v>6</v>
      </c>
      <c r="F599" s="233">
        <v>3594</v>
      </c>
      <c r="G599" s="249">
        <v>6</v>
      </c>
      <c r="H599" s="213">
        <f t="shared" si="9"/>
        <v>3110</v>
      </c>
      <c r="I599" s="45"/>
      <c r="J599" s="154"/>
      <c r="L599" s="45"/>
      <c r="M599" s="98"/>
      <c r="N599" s="90"/>
      <c r="O599" s="90"/>
    </row>
    <row r="600" spans="1:15" s="69" customFormat="1" ht="12.75" x14ac:dyDescent="0.2">
      <c r="A600" s="201">
        <v>44487</v>
      </c>
      <c r="B600" s="190">
        <v>12.2</v>
      </c>
      <c r="C600" s="190">
        <v>5.3999999999999995</v>
      </c>
      <c r="D600" s="191">
        <v>3031.6</v>
      </c>
      <c r="E600" s="198">
        <v>12</v>
      </c>
      <c r="F600" s="233">
        <v>3606</v>
      </c>
      <c r="G600" s="249">
        <v>12</v>
      </c>
      <c r="H600" s="213">
        <f t="shared" si="9"/>
        <v>3122</v>
      </c>
      <c r="I600" s="45"/>
      <c r="J600" s="154"/>
      <c r="L600" s="45"/>
      <c r="M600" s="98"/>
      <c r="N600" s="90"/>
      <c r="O600" s="90"/>
    </row>
    <row r="601" spans="1:15" s="69" customFormat="1" ht="12.75" x14ac:dyDescent="0.2">
      <c r="A601" s="201">
        <v>44488</v>
      </c>
      <c r="B601" s="190">
        <v>22.4</v>
      </c>
      <c r="C601" s="190">
        <v>7.9428571428571422</v>
      </c>
      <c r="D601" s="191">
        <v>3054</v>
      </c>
      <c r="E601" s="198">
        <v>7</v>
      </c>
      <c r="F601" s="233">
        <v>3613</v>
      </c>
      <c r="G601" s="249">
        <v>5</v>
      </c>
      <c r="H601" s="213">
        <f t="shared" si="9"/>
        <v>3127</v>
      </c>
      <c r="I601" s="45"/>
      <c r="J601" s="154"/>
      <c r="L601" s="45"/>
      <c r="M601" s="98"/>
      <c r="N601" s="90"/>
      <c r="O601" s="90"/>
    </row>
    <row r="602" spans="1:15" s="69" customFormat="1" ht="12.75" x14ac:dyDescent="0.2">
      <c r="A602" s="201">
        <v>44489</v>
      </c>
      <c r="B602" s="190">
        <v>5.8</v>
      </c>
      <c r="C602" s="190">
        <v>7.6857142857142851</v>
      </c>
      <c r="D602" s="191">
        <v>3059.8</v>
      </c>
      <c r="E602" s="198">
        <v>3</v>
      </c>
      <c r="F602" s="233">
        <v>3616</v>
      </c>
      <c r="G602" s="249">
        <v>3</v>
      </c>
      <c r="H602" s="213">
        <f t="shared" si="9"/>
        <v>3130</v>
      </c>
      <c r="I602" s="45"/>
      <c r="J602" s="154"/>
      <c r="L602" s="45"/>
      <c r="M602" s="98"/>
      <c r="N602" s="90"/>
      <c r="O602" s="90"/>
    </row>
    <row r="603" spans="1:15" s="69" customFormat="1" ht="12.75" x14ac:dyDescent="0.2">
      <c r="A603" s="201">
        <v>44490</v>
      </c>
      <c r="B603" s="190">
        <v>-4.8</v>
      </c>
      <c r="C603" s="190">
        <v>8.3428571428571416</v>
      </c>
      <c r="D603" s="191">
        <v>3055</v>
      </c>
      <c r="E603" s="198">
        <v>6</v>
      </c>
      <c r="F603" s="233">
        <v>3622</v>
      </c>
      <c r="G603" s="249">
        <v>5</v>
      </c>
      <c r="H603" s="213">
        <f t="shared" si="9"/>
        <v>3135</v>
      </c>
      <c r="I603" s="45"/>
      <c r="J603" s="154"/>
      <c r="L603" s="45"/>
      <c r="M603" s="98"/>
      <c r="N603" s="90"/>
      <c r="O603" s="90"/>
    </row>
    <row r="604" spans="1:15" s="69" customFormat="1" ht="12.75" x14ac:dyDescent="0.2">
      <c r="A604" s="201">
        <v>44491</v>
      </c>
      <c r="B604" s="190">
        <v>14.8</v>
      </c>
      <c r="C604" s="190">
        <v>5.5714285714285712</v>
      </c>
      <c r="D604" s="191">
        <v>3069.8</v>
      </c>
      <c r="E604" s="198">
        <v>13</v>
      </c>
      <c r="F604" s="233">
        <v>3635</v>
      </c>
      <c r="G604" s="249">
        <v>8</v>
      </c>
      <c r="H604" s="213">
        <f t="shared" si="9"/>
        <v>3143</v>
      </c>
      <c r="I604" s="45"/>
      <c r="J604" s="154"/>
      <c r="L604" s="45"/>
      <c r="M604" s="98"/>
      <c r="N604" s="90"/>
      <c r="O604" s="90"/>
    </row>
    <row r="605" spans="1:15" s="69" customFormat="1" ht="12.75" x14ac:dyDescent="0.2">
      <c r="A605" s="201">
        <v>44492</v>
      </c>
      <c r="B605" s="190">
        <v>3</v>
      </c>
      <c r="C605" s="190">
        <v>2.1714285714285717</v>
      </c>
      <c r="D605" s="191">
        <v>3072.8</v>
      </c>
      <c r="E605" s="198">
        <v>7</v>
      </c>
      <c r="F605" s="233">
        <v>3642</v>
      </c>
      <c r="G605" s="249">
        <v>7</v>
      </c>
      <c r="H605" s="213">
        <f t="shared" si="9"/>
        <v>3150</v>
      </c>
      <c r="I605" s="45"/>
      <c r="J605" s="154"/>
      <c r="L605" s="45"/>
      <c r="M605" s="98"/>
      <c r="N605" s="90"/>
      <c r="O605" s="90"/>
    </row>
    <row r="606" spans="1:15" s="69" customFormat="1" ht="12.75" x14ac:dyDescent="0.2">
      <c r="A606" s="201">
        <v>44493</v>
      </c>
      <c r="B606" s="190">
        <v>5</v>
      </c>
      <c r="C606" s="190">
        <v>3.2285714285714286</v>
      </c>
      <c r="D606" s="191">
        <v>3077.8</v>
      </c>
      <c r="E606" s="198">
        <v>6</v>
      </c>
      <c r="F606" s="233">
        <v>3648</v>
      </c>
      <c r="G606" s="249">
        <v>5</v>
      </c>
      <c r="H606" s="213">
        <f t="shared" si="9"/>
        <v>3155</v>
      </c>
      <c r="I606" s="45"/>
      <c r="J606" s="154"/>
      <c r="L606" s="45"/>
      <c r="M606" s="98"/>
      <c r="N606" s="90"/>
      <c r="O606" s="90"/>
    </row>
    <row r="607" spans="1:15" s="69" customFormat="1" ht="12.75" x14ac:dyDescent="0.2">
      <c r="A607" s="201">
        <v>44494</v>
      </c>
      <c r="B607" s="190">
        <v>-7.2</v>
      </c>
      <c r="C607" s="190">
        <v>5</v>
      </c>
      <c r="D607" s="191">
        <v>3070.6</v>
      </c>
      <c r="E607" s="198">
        <v>6</v>
      </c>
      <c r="F607" s="233">
        <v>3654</v>
      </c>
      <c r="G607" s="249">
        <v>6</v>
      </c>
      <c r="H607" s="213">
        <f t="shared" si="9"/>
        <v>3161</v>
      </c>
      <c r="I607" s="45"/>
      <c r="J607" s="154"/>
      <c r="L607" s="45"/>
      <c r="M607" s="98"/>
      <c r="N607" s="90"/>
      <c r="O607" s="90"/>
    </row>
    <row r="608" spans="1:15" s="69" customFormat="1" ht="12.75" x14ac:dyDescent="0.2">
      <c r="A608" s="201">
        <v>44495</v>
      </c>
      <c r="B608" s="190">
        <v>-1.4</v>
      </c>
      <c r="C608" s="190">
        <v>5.3999999999999995</v>
      </c>
      <c r="D608" s="191">
        <v>3069.2</v>
      </c>
      <c r="E608" s="198">
        <v>8</v>
      </c>
      <c r="F608" s="233">
        <v>3662</v>
      </c>
      <c r="G608" s="249">
        <v>5</v>
      </c>
      <c r="H608" s="213">
        <f t="shared" si="9"/>
        <v>3166</v>
      </c>
      <c r="I608" s="45"/>
      <c r="J608" s="154"/>
      <c r="L608" s="45"/>
      <c r="M608" s="98"/>
      <c r="N608" s="90"/>
      <c r="O608" s="90"/>
    </row>
    <row r="609" spans="1:15" s="69" customFormat="1" ht="12.75" x14ac:dyDescent="0.2">
      <c r="A609" s="201">
        <v>44496</v>
      </c>
      <c r="B609" s="190">
        <v>13.2</v>
      </c>
      <c r="C609" s="190">
        <v>4.7142857142857144</v>
      </c>
      <c r="D609" s="191">
        <v>3082.4</v>
      </c>
      <c r="E609" s="198">
        <v>10</v>
      </c>
      <c r="F609" s="233">
        <v>3672</v>
      </c>
      <c r="G609" s="249">
        <v>10</v>
      </c>
      <c r="H609" s="213">
        <f t="shared" si="9"/>
        <v>3176</v>
      </c>
      <c r="I609" s="45"/>
      <c r="J609" s="154"/>
      <c r="L609" s="45"/>
      <c r="M609" s="98"/>
      <c r="N609" s="90"/>
      <c r="O609" s="90"/>
    </row>
    <row r="610" spans="1:15" s="69" customFormat="1" ht="12.75" x14ac:dyDescent="0.2">
      <c r="A610" s="201">
        <v>44497</v>
      </c>
      <c r="B610" s="190">
        <v>7.6</v>
      </c>
      <c r="C610" s="190">
        <v>5.4571428571428573</v>
      </c>
      <c r="D610" s="191">
        <v>3090</v>
      </c>
      <c r="E610" s="198">
        <v>5</v>
      </c>
      <c r="F610" s="233">
        <v>3677</v>
      </c>
      <c r="G610" s="249">
        <v>3</v>
      </c>
      <c r="H610" s="213">
        <f t="shared" si="9"/>
        <v>3179</v>
      </c>
      <c r="I610" s="45"/>
      <c r="J610" s="154"/>
      <c r="L610" s="45"/>
      <c r="M610" s="98"/>
      <c r="N610" s="90"/>
      <c r="O610" s="90"/>
    </row>
    <row r="611" spans="1:15" s="69" customFormat="1" ht="12.75" x14ac:dyDescent="0.2">
      <c r="A611" s="201">
        <v>44498</v>
      </c>
      <c r="B611" s="190">
        <v>17.600000000000001</v>
      </c>
      <c r="C611" s="190">
        <v>7.8571428571428585</v>
      </c>
      <c r="D611" s="191">
        <v>3107.6</v>
      </c>
      <c r="E611" s="198">
        <v>14</v>
      </c>
      <c r="F611" s="233">
        <v>3691</v>
      </c>
      <c r="G611" s="249">
        <v>12</v>
      </c>
      <c r="H611" s="213">
        <f t="shared" si="9"/>
        <v>3191</v>
      </c>
      <c r="I611" s="45"/>
      <c r="J611" s="154"/>
      <c r="L611" s="45"/>
      <c r="M611" s="98"/>
      <c r="N611" s="90"/>
      <c r="O611" s="90"/>
    </row>
    <row r="612" spans="1:15" s="69" customFormat="1" ht="12.75" x14ac:dyDescent="0.2">
      <c r="A612" s="201">
        <v>44499</v>
      </c>
      <c r="B612" s="190">
        <v>-1.8</v>
      </c>
      <c r="C612" s="190">
        <v>10.685714285714285</v>
      </c>
      <c r="D612" s="191">
        <v>3105.8</v>
      </c>
      <c r="E612" s="198">
        <v>7</v>
      </c>
      <c r="F612" s="233">
        <v>3698</v>
      </c>
      <c r="G612" s="249">
        <v>6</v>
      </c>
      <c r="H612" s="213">
        <f t="shared" si="9"/>
        <v>3197</v>
      </c>
      <c r="I612" s="45"/>
      <c r="J612" s="154"/>
      <c r="L612" s="45"/>
      <c r="M612" s="98"/>
      <c r="N612" s="90"/>
      <c r="O612" s="90"/>
    </row>
    <row r="613" spans="1:15" s="69" customFormat="1" ht="12.75" x14ac:dyDescent="0.2">
      <c r="A613" s="201">
        <v>44500</v>
      </c>
      <c r="B613" s="190">
        <v>10.199999999999999</v>
      </c>
      <c r="C613" s="190">
        <v>11</v>
      </c>
      <c r="D613" s="191">
        <v>3116</v>
      </c>
      <c r="E613" s="198">
        <v>10</v>
      </c>
      <c r="F613" s="233">
        <v>3708</v>
      </c>
      <c r="G613" s="249">
        <v>8</v>
      </c>
      <c r="H613" s="213">
        <f t="shared" si="9"/>
        <v>3205</v>
      </c>
      <c r="I613" s="45"/>
      <c r="J613" s="154"/>
      <c r="L613" s="45"/>
      <c r="M613" s="98"/>
      <c r="N613" s="90"/>
      <c r="O613" s="90"/>
    </row>
    <row r="614" spans="1:15" s="69" customFormat="1" ht="12.75" x14ac:dyDescent="0.2">
      <c r="A614" s="202">
        <v>44501</v>
      </c>
      <c r="B614" s="196">
        <v>9.6</v>
      </c>
      <c r="C614" s="196">
        <v>12.400000000000002</v>
      </c>
      <c r="D614" s="197">
        <v>3125.6</v>
      </c>
      <c r="E614" s="199">
        <v>5</v>
      </c>
      <c r="F614" s="232">
        <v>3713</v>
      </c>
      <c r="G614" s="250">
        <v>5</v>
      </c>
      <c r="H614" s="214">
        <f t="shared" si="9"/>
        <v>3210</v>
      </c>
      <c r="I614" s="45"/>
      <c r="J614" s="154"/>
      <c r="L614" s="45"/>
      <c r="M614" s="98"/>
      <c r="N614" s="90"/>
      <c r="O614" s="90"/>
    </row>
    <row r="615" spans="1:15" s="69" customFormat="1" ht="12.75" x14ac:dyDescent="0.2">
      <c r="A615" s="201">
        <v>44502</v>
      </c>
      <c r="B615" s="190">
        <v>18.399999999999999</v>
      </c>
      <c r="C615" s="190">
        <v>11.542857142857141</v>
      </c>
      <c r="D615" s="191">
        <v>3144</v>
      </c>
      <c r="E615" s="198">
        <v>7</v>
      </c>
      <c r="F615" s="233">
        <v>3720</v>
      </c>
      <c r="G615" s="249">
        <v>5</v>
      </c>
      <c r="H615" s="213">
        <f t="shared" si="9"/>
        <v>3215</v>
      </c>
      <c r="I615" s="45"/>
      <c r="J615" s="154"/>
      <c r="L615" s="45"/>
      <c r="M615" s="98"/>
      <c r="N615" s="90"/>
      <c r="O615" s="90"/>
    </row>
    <row r="616" spans="1:15" s="69" customFormat="1" ht="12.75" x14ac:dyDescent="0.2">
      <c r="A616" s="201">
        <v>44503</v>
      </c>
      <c r="B616" s="190">
        <v>15.4</v>
      </c>
      <c r="C616" s="190">
        <v>12.4</v>
      </c>
      <c r="D616" s="191">
        <v>3159.4</v>
      </c>
      <c r="E616" s="198">
        <v>13</v>
      </c>
      <c r="F616" s="233">
        <v>3733</v>
      </c>
      <c r="G616" s="249">
        <v>12</v>
      </c>
      <c r="H616" s="213">
        <f t="shared" si="9"/>
        <v>3227</v>
      </c>
      <c r="I616" s="45"/>
      <c r="J616" s="154"/>
      <c r="L616" s="45"/>
      <c r="M616" s="98"/>
      <c r="N616" s="90"/>
      <c r="O616" s="90"/>
    </row>
    <row r="617" spans="1:15" s="69" customFormat="1" ht="12.75" x14ac:dyDescent="0.2">
      <c r="A617" s="201">
        <v>44504</v>
      </c>
      <c r="B617" s="190">
        <v>17.399999999999999</v>
      </c>
      <c r="C617" s="190">
        <v>12.257142857142856</v>
      </c>
      <c r="D617" s="191">
        <v>3176.8</v>
      </c>
      <c r="E617" s="198">
        <v>7</v>
      </c>
      <c r="F617" s="233">
        <v>3740</v>
      </c>
      <c r="G617" s="249">
        <v>7</v>
      </c>
      <c r="H617" s="213">
        <f t="shared" si="9"/>
        <v>3234</v>
      </c>
      <c r="I617" s="45"/>
      <c r="J617" s="154"/>
      <c r="L617" s="45"/>
      <c r="M617" s="98"/>
      <c r="N617" s="90"/>
      <c r="O617" s="90"/>
    </row>
    <row r="618" spans="1:15" s="69" customFormat="1" ht="12.75" x14ac:dyDescent="0.2">
      <c r="A618" s="201">
        <v>44505</v>
      </c>
      <c r="B618" s="190">
        <v>11.6</v>
      </c>
      <c r="C618" s="190">
        <v>10.971428571428572</v>
      </c>
      <c r="D618" s="191">
        <v>3188.4</v>
      </c>
      <c r="E618" s="198">
        <v>9</v>
      </c>
      <c r="F618" s="233">
        <v>3749</v>
      </c>
      <c r="G618" s="249">
        <v>7</v>
      </c>
      <c r="H618" s="213">
        <f t="shared" si="9"/>
        <v>3241</v>
      </c>
      <c r="I618" s="45"/>
      <c r="J618" s="154"/>
      <c r="L618" s="45"/>
      <c r="M618" s="98"/>
      <c r="N618" s="90"/>
      <c r="O618" s="90"/>
    </row>
    <row r="619" spans="1:15" s="69" customFormat="1" ht="12.75" x14ac:dyDescent="0.2">
      <c r="A619" s="201">
        <v>44506</v>
      </c>
      <c r="B619" s="190">
        <v>4.2</v>
      </c>
      <c r="C619" s="190">
        <v>8.4285714285714288</v>
      </c>
      <c r="D619" s="191">
        <v>3192.6</v>
      </c>
      <c r="E619" s="198">
        <v>9</v>
      </c>
      <c r="F619" s="233">
        <v>3758</v>
      </c>
      <c r="G619" s="249">
        <v>8</v>
      </c>
      <c r="H619" s="213">
        <f t="shared" si="9"/>
        <v>3249</v>
      </c>
      <c r="I619" s="45"/>
      <c r="J619" s="154"/>
      <c r="L619" s="45"/>
      <c r="M619" s="98"/>
      <c r="N619" s="90"/>
      <c r="O619" s="90"/>
    </row>
    <row r="620" spans="1:15" s="69" customFormat="1" ht="12.75" x14ac:dyDescent="0.2">
      <c r="A620" s="201">
        <v>44507</v>
      </c>
      <c r="B620" s="190">
        <v>9.1999999999999993</v>
      </c>
      <c r="C620" s="190">
        <v>7.9714285714285733</v>
      </c>
      <c r="D620" s="191">
        <v>3201.8</v>
      </c>
      <c r="E620" s="198">
        <v>9</v>
      </c>
      <c r="F620" s="233">
        <v>3767</v>
      </c>
      <c r="G620" s="249">
        <v>7</v>
      </c>
      <c r="H620" s="213">
        <f t="shared" si="9"/>
        <v>3256</v>
      </c>
      <c r="I620" s="45"/>
      <c r="J620" s="154"/>
      <c r="L620" s="45"/>
      <c r="M620" s="98"/>
      <c r="N620" s="90"/>
      <c r="O620" s="90"/>
    </row>
    <row r="621" spans="1:15" s="69" customFormat="1" ht="12.75" x14ac:dyDescent="0.2">
      <c r="A621" s="201">
        <v>44508</v>
      </c>
      <c r="B621" s="190">
        <v>0.6</v>
      </c>
      <c r="C621" s="190">
        <v>4.628571428571429</v>
      </c>
      <c r="D621" s="191">
        <v>3202.4</v>
      </c>
      <c r="E621" s="198">
        <v>8</v>
      </c>
      <c r="F621" s="233">
        <v>3775</v>
      </c>
      <c r="G621" s="249">
        <v>7</v>
      </c>
      <c r="H621" s="213">
        <f t="shared" si="9"/>
        <v>3263</v>
      </c>
      <c r="I621" s="45"/>
      <c r="J621" s="154"/>
      <c r="L621" s="45"/>
      <c r="M621" s="98"/>
      <c r="N621" s="90"/>
      <c r="O621" s="90"/>
    </row>
    <row r="622" spans="1:15" s="69" customFormat="1" ht="12.75" x14ac:dyDescent="0.2">
      <c r="A622" s="201">
        <v>44509</v>
      </c>
      <c r="B622" s="190">
        <v>0.6</v>
      </c>
      <c r="C622" s="190">
        <v>3.3428571428571425</v>
      </c>
      <c r="D622" s="191">
        <v>3203</v>
      </c>
      <c r="E622" s="198">
        <v>8</v>
      </c>
      <c r="F622" s="233">
        <v>3783</v>
      </c>
      <c r="G622" s="249">
        <v>7</v>
      </c>
      <c r="H622" s="213">
        <f t="shared" si="9"/>
        <v>3270</v>
      </c>
      <c r="I622" s="45"/>
      <c r="J622" s="154"/>
      <c r="L622" s="45"/>
      <c r="M622" s="98"/>
      <c r="N622" s="90"/>
      <c r="O622" s="90"/>
    </row>
    <row r="623" spans="1:15" s="69" customFormat="1" ht="12.75" x14ac:dyDescent="0.2">
      <c r="A623" s="201">
        <v>44510</v>
      </c>
      <c r="B623" s="190">
        <v>12.2</v>
      </c>
      <c r="C623" s="190">
        <v>4.5142857142857142</v>
      </c>
      <c r="D623" s="191">
        <v>3215.2</v>
      </c>
      <c r="E623" s="198">
        <v>10</v>
      </c>
      <c r="F623" s="233">
        <v>3793</v>
      </c>
      <c r="G623" s="249">
        <v>10</v>
      </c>
      <c r="H623" s="213">
        <f t="shared" si="9"/>
        <v>3280</v>
      </c>
      <c r="I623" s="45"/>
      <c r="J623" s="154"/>
      <c r="L623" s="45"/>
      <c r="M623" s="98"/>
      <c r="N623" s="90"/>
      <c r="O623" s="90"/>
    </row>
    <row r="624" spans="1:15" s="69" customFormat="1" ht="12.75" x14ac:dyDescent="0.2">
      <c r="A624" s="201">
        <v>44511</v>
      </c>
      <c r="B624" s="190">
        <v>-6</v>
      </c>
      <c r="C624" s="190">
        <v>2.2857142857142856</v>
      </c>
      <c r="D624" s="191">
        <v>3209.2</v>
      </c>
      <c r="E624" s="198">
        <v>5</v>
      </c>
      <c r="F624" s="233">
        <v>3798</v>
      </c>
      <c r="G624" s="249">
        <v>4</v>
      </c>
      <c r="H624" s="213">
        <f t="shared" si="9"/>
        <v>3284</v>
      </c>
      <c r="I624" s="45"/>
      <c r="J624" s="154"/>
      <c r="L624" s="45"/>
      <c r="M624" s="98"/>
      <c r="N624" s="90"/>
      <c r="O624" s="90"/>
    </row>
    <row r="625" spans="1:15" s="69" customFormat="1" ht="12.75" x14ac:dyDescent="0.2">
      <c r="A625" s="201">
        <v>44512</v>
      </c>
      <c r="B625" s="190">
        <v>2.6</v>
      </c>
      <c r="C625" s="190">
        <v>3.0857142857142854</v>
      </c>
      <c r="D625" s="191">
        <v>3211.8</v>
      </c>
      <c r="E625" s="198">
        <v>5</v>
      </c>
      <c r="F625" s="233">
        <v>3803</v>
      </c>
      <c r="G625" s="249">
        <v>5</v>
      </c>
      <c r="H625" s="213">
        <f t="shared" si="9"/>
        <v>3289</v>
      </c>
      <c r="I625" s="45"/>
      <c r="J625" s="154"/>
      <c r="L625" s="45"/>
      <c r="M625" s="98"/>
      <c r="N625" s="90"/>
      <c r="O625" s="90"/>
    </row>
    <row r="626" spans="1:15" s="69" customFormat="1" ht="12.75" x14ac:dyDescent="0.2">
      <c r="A626" s="201">
        <v>44513</v>
      </c>
      <c r="B626" s="190">
        <v>12.4</v>
      </c>
      <c r="C626" s="190">
        <v>5.5428571428571427</v>
      </c>
      <c r="D626" s="191">
        <v>3224.2</v>
      </c>
      <c r="E626" s="198">
        <v>7</v>
      </c>
      <c r="F626" s="233">
        <v>3810</v>
      </c>
      <c r="G626" s="249">
        <v>7</v>
      </c>
      <c r="H626" s="213">
        <f t="shared" si="9"/>
        <v>3296</v>
      </c>
      <c r="I626" s="45"/>
      <c r="J626" s="154"/>
      <c r="L626" s="45"/>
      <c r="M626" s="98"/>
      <c r="N626" s="90"/>
      <c r="O626" s="90"/>
    </row>
    <row r="627" spans="1:15" s="69" customFormat="1" ht="12.75" x14ac:dyDescent="0.2">
      <c r="A627" s="201">
        <v>44514</v>
      </c>
      <c r="B627" s="190">
        <v>-6.4</v>
      </c>
      <c r="C627" s="190">
        <v>4.4857142857142858</v>
      </c>
      <c r="D627" s="191">
        <v>3217.8</v>
      </c>
      <c r="E627" s="198">
        <v>2</v>
      </c>
      <c r="F627" s="233">
        <v>3812</v>
      </c>
      <c r="G627" s="249">
        <v>2</v>
      </c>
      <c r="H627" s="213">
        <f t="shared" si="9"/>
        <v>3298</v>
      </c>
      <c r="I627" s="45"/>
      <c r="J627" s="154"/>
      <c r="L627" s="45"/>
      <c r="M627" s="98"/>
      <c r="N627" s="90"/>
      <c r="O627" s="90"/>
    </row>
    <row r="628" spans="1:15" s="69" customFormat="1" ht="12.75" x14ac:dyDescent="0.2">
      <c r="A628" s="201">
        <v>44515</v>
      </c>
      <c r="B628" s="190">
        <v>6.2</v>
      </c>
      <c r="C628" s="190">
        <v>7.2571428571428571</v>
      </c>
      <c r="D628" s="191">
        <v>3224</v>
      </c>
      <c r="E628" s="198">
        <v>7</v>
      </c>
      <c r="F628" s="233">
        <v>3819</v>
      </c>
      <c r="G628" s="249">
        <v>6</v>
      </c>
      <c r="H628" s="213">
        <f t="shared" si="9"/>
        <v>3304</v>
      </c>
      <c r="I628" s="45"/>
      <c r="J628" s="154"/>
      <c r="L628" s="45"/>
      <c r="M628" s="98"/>
      <c r="N628" s="90"/>
      <c r="O628" s="90"/>
    </row>
    <row r="629" spans="1:15" s="69" customFormat="1" ht="12.75" x14ac:dyDescent="0.2">
      <c r="A629" s="201">
        <v>44516</v>
      </c>
      <c r="B629" s="190">
        <v>17.8</v>
      </c>
      <c r="C629" s="190">
        <v>9.5999999999999979</v>
      </c>
      <c r="D629" s="191">
        <v>3241.8</v>
      </c>
      <c r="E629" s="198">
        <v>13</v>
      </c>
      <c r="F629" s="233">
        <v>3832</v>
      </c>
      <c r="G629" s="249">
        <v>13</v>
      </c>
      <c r="H629" s="213">
        <f t="shared" si="9"/>
        <v>3317</v>
      </c>
      <c r="I629" s="45"/>
      <c r="J629" s="154"/>
      <c r="L629" s="45"/>
      <c r="M629" s="98"/>
      <c r="N629" s="90"/>
      <c r="O629" s="90"/>
    </row>
    <row r="630" spans="1:15" s="69" customFormat="1" ht="12.75" x14ac:dyDescent="0.2">
      <c r="A630" s="201">
        <v>44517</v>
      </c>
      <c r="B630" s="190">
        <v>4.8</v>
      </c>
      <c r="C630" s="190">
        <v>10.257142857142858</v>
      </c>
      <c r="D630" s="191">
        <v>3246.6</v>
      </c>
      <c r="E630" s="198">
        <v>6</v>
      </c>
      <c r="F630" s="233">
        <v>3838</v>
      </c>
      <c r="G630" s="249">
        <v>3</v>
      </c>
      <c r="H630" s="213">
        <f t="shared" si="9"/>
        <v>3320</v>
      </c>
      <c r="I630" s="45"/>
      <c r="J630" s="154"/>
      <c r="L630" s="45"/>
      <c r="M630" s="98"/>
      <c r="N630" s="90"/>
      <c r="O630" s="90"/>
    </row>
    <row r="631" spans="1:15" s="69" customFormat="1" ht="12.75" x14ac:dyDescent="0.2">
      <c r="A631" s="201">
        <v>44518</v>
      </c>
      <c r="B631" s="190">
        <v>13.4</v>
      </c>
      <c r="C631" s="190">
        <v>11.285714285714286</v>
      </c>
      <c r="D631" s="191">
        <v>3260</v>
      </c>
      <c r="E631" s="198">
        <v>9</v>
      </c>
      <c r="F631" s="233">
        <v>3847</v>
      </c>
      <c r="G631" s="249">
        <v>7</v>
      </c>
      <c r="H631" s="213">
        <f t="shared" si="9"/>
        <v>3327</v>
      </c>
      <c r="I631" s="45"/>
      <c r="J631" s="154"/>
      <c r="L631" s="45"/>
      <c r="M631" s="98"/>
      <c r="N631" s="90"/>
      <c r="O631" s="90"/>
    </row>
    <row r="632" spans="1:15" s="69" customFormat="1" ht="12.75" x14ac:dyDescent="0.2">
      <c r="A632" s="201">
        <v>44519</v>
      </c>
      <c r="B632" s="190">
        <v>19</v>
      </c>
      <c r="C632" s="190">
        <v>9.6571428571428566</v>
      </c>
      <c r="D632" s="191">
        <v>3279</v>
      </c>
      <c r="E632" s="198">
        <v>8</v>
      </c>
      <c r="F632" s="233">
        <v>3855</v>
      </c>
      <c r="G632" s="249">
        <v>7</v>
      </c>
      <c r="H632" s="213">
        <f t="shared" si="9"/>
        <v>3334</v>
      </c>
      <c r="I632" s="45"/>
      <c r="J632" s="154"/>
      <c r="L632" s="45"/>
      <c r="M632" s="98"/>
      <c r="N632" s="90"/>
      <c r="O632" s="90"/>
    </row>
    <row r="633" spans="1:15" s="69" customFormat="1" ht="12.75" x14ac:dyDescent="0.2">
      <c r="A633" s="201">
        <v>44520</v>
      </c>
      <c r="B633" s="190">
        <v>17</v>
      </c>
      <c r="C633" s="190">
        <v>9.5142857142857142</v>
      </c>
      <c r="D633" s="191">
        <v>3296</v>
      </c>
      <c r="E633" s="198">
        <v>12</v>
      </c>
      <c r="F633" s="233">
        <v>3867</v>
      </c>
      <c r="G633" s="249">
        <v>11</v>
      </c>
      <c r="H633" s="213">
        <f t="shared" si="9"/>
        <v>3345</v>
      </c>
      <c r="I633" s="45"/>
      <c r="J633" s="154"/>
      <c r="L633" s="45"/>
      <c r="M633" s="98"/>
      <c r="N633" s="90"/>
      <c r="O633" s="90"/>
    </row>
    <row r="634" spans="1:15" s="69" customFormat="1" ht="12.75" x14ac:dyDescent="0.2">
      <c r="A634" s="201">
        <v>44521</v>
      </c>
      <c r="B634" s="190">
        <v>0.8</v>
      </c>
      <c r="C634" s="190">
        <v>9.6285714285714281</v>
      </c>
      <c r="D634" s="191">
        <v>3296.8</v>
      </c>
      <c r="E634" s="198">
        <v>4</v>
      </c>
      <c r="F634" s="233">
        <v>3871</v>
      </c>
      <c r="G634" s="249">
        <v>4</v>
      </c>
      <c r="H634" s="213">
        <f t="shared" si="9"/>
        <v>3349</v>
      </c>
      <c r="I634" s="45"/>
      <c r="J634" s="154"/>
      <c r="L634" s="45"/>
      <c r="M634" s="98"/>
      <c r="N634" s="90"/>
      <c r="O634" s="90"/>
    </row>
    <row r="635" spans="1:15" s="69" customFormat="1" ht="12.75" x14ac:dyDescent="0.2">
      <c r="A635" s="201">
        <v>44522</v>
      </c>
      <c r="B635" s="190">
        <v>-5.2</v>
      </c>
      <c r="C635" s="190">
        <v>8.0857142857142854</v>
      </c>
      <c r="D635" s="191">
        <v>3291.6</v>
      </c>
      <c r="E635" s="198">
        <v>3</v>
      </c>
      <c r="F635" s="233">
        <v>3874</v>
      </c>
      <c r="G635" s="249">
        <v>3</v>
      </c>
      <c r="H635" s="213">
        <f t="shared" si="9"/>
        <v>3352</v>
      </c>
      <c r="I635" s="45"/>
      <c r="J635" s="154"/>
      <c r="L635" s="45"/>
      <c r="M635" s="98"/>
      <c r="N635" s="90"/>
      <c r="O635" s="90"/>
    </row>
    <row r="636" spans="1:15" s="69" customFormat="1" ht="12.75" x14ac:dyDescent="0.2">
      <c r="A636" s="201">
        <v>44523</v>
      </c>
      <c r="B636" s="190">
        <v>16.8</v>
      </c>
      <c r="C636" s="190">
        <v>6.3142857142857149</v>
      </c>
      <c r="D636" s="191">
        <v>3308.4</v>
      </c>
      <c r="E636" s="198">
        <v>7</v>
      </c>
      <c r="F636" s="233">
        <v>3881</v>
      </c>
      <c r="G636" s="249">
        <v>6</v>
      </c>
      <c r="H636" s="213">
        <f t="shared" si="9"/>
        <v>3358</v>
      </c>
      <c r="I636" s="45"/>
      <c r="J636" s="154"/>
      <c r="L636" s="45"/>
      <c r="M636" s="98"/>
      <c r="N636" s="90"/>
      <c r="O636" s="90"/>
    </row>
    <row r="637" spans="1:15" s="69" customFormat="1" ht="12.75" x14ac:dyDescent="0.2">
      <c r="A637" s="201">
        <v>44524</v>
      </c>
      <c r="B637" s="190">
        <v>5.6</v>
      </c>
      <c r="C637" s="190">
        <v>6.2285714285714286</v>
      </c>
      <c r="D637" s="191">
        <v>3314</v>
      </c>
      <c r="E637" s="198">
        <v>5</v>
      </c>
      <c r="F637" s="233">
        <v>3886</v>
      </c>
      <c r="G637" s="249">
        <v>5</v>
      </c>
      <c r="H637" s="213">
        <f t="shared" si="9"/>
        <v>3363</v>
      </c>
      <c r="I637" s="45"/>
      <c r="J637" s="154"/>
      <c r="L637" s="45"/>
      <c r="M637" s="98"/>
      <c r="N637" s="90"/>
      <c r="O637" s="90"/>
    </row>
    <row r="638" spans="1:15" s="69" customFormat="1" ht="12.75" x14ac:dyDescent="0.2">
      <c r="A638" s="201">
        <v>44525</v>
      </c>
      <c r="B638" s="190">
        <v>2.6</v>
      </c>
      <c r="C638" s="190">
        <v>8</v>
      </c>
      <c r="D638" s="191">
        <v>3316.6</v>
      </c>
      <c r="E638" s="198">
        <v>9</v>
      </c>
      <c r="F638" s="233">
        <v>3895</v>
      </c>
      <c r="G638" s="249">
        <v>7</v>
      </c>
      <c r="H638" s="213">
        <f t="shared" si="9"/>
        <v>3370</v>
      </c>
      <c r="I638" s="45"/>
      <c r="J638" s="154"/>
      <c r="L638" s="45"/>
      <c r="M638" s="98"/>
      <c r="N638" s="90"/>
      <c r="O638" s="90"/>
    </row>
    <row r="639" spans="1:15" s="69" customFormat="1" ht="12.75" x14ac:dyDescent="0.2">
      <c r="A639" s="201">
        <v>44526</v>
      </c>
      <c r="B639" s="190">
        <v>6.6</v>
      </c>
      <c r="C639" s="190">
        <v>10.62857142857143</v>
      </c>
      <c r="D639" s="191">
        <v>3323.2</v>
      </c>
      <c r="E639" s="198">
        <v>7</v>
      </c>
      <c r="F639" s="233">
        <v>3902</v>
      </c>
      <c r="G639" s="249">
        <v>7</v>
      </c>
      <c r="H639" s="213">
        <f t="shared" si="9"/>
        <v>3377</v>
      </c>
      <c r="I639" s="45"/>
      <c r="J639" s="154"/>
      <c r="L639" s="45"/>
      <c r="M639" s="98"/>
      <c r="N639" s="90"/>
      <c r="O639" s="90"/>
    </row>
    <row r="640" spans="1:15" s="69" customFormat="1" ht="12.75" x14ac:dyDescent="0.2">
      <c r="A640" s="201">
        <v>44527</v>
      </c>
      <c r="B640" s="190">
        <v>16.399999999999999</v>
      </c>
      <c r="C640" s="190">
        <v>9.4</v>
      </c>
      <c r="D640" s="191">
        <v>3339.6</v>
      </c>
      <c r="E640" s="198">
        <v>3</v>
      </c>
      <c r="F640" s="233">
        <v>3905</v>
      </c>
      <c r="G640" s="249">
        <v>0</v>
      </c>
      <c r="H640" s="213">
        <f t="shared" si="9"/>
        <v>3377</v>
      </c>
      <c r="I640" s="45"/>
      <c r="J640" s="154"/>
      <c r="L640" s="45"/>
      <c r="M640" s="98"/>
      <c r="N640" s="90"/>
      <c r="O640" s="90"/>
    </row>
    <row r="641" spans="1:15" s="69" customFormat="1" ht="12.75" x14ac:dyDescent="0.2">
      <c r="A641" s="201">
        <v>44528</v>
      </c>
      <c r="B641" s="190">
        <v>13.2</v>
      </c>
      <c r="C641" s="190">
        <v>10.085714285714287</v>
      </c>
      <c r="D641" s="191">
        <v>3352.8</v>
      </c>
      <c r="E641" s="198">
        <v>8</v>
      </c>
      <c r="F641" s="233">
        <v>3913</v>
      </c>
      <c r="G641" s="249">
        <v>6</v>
      </c>
      <c r="H641" s="213">
        <f t="shared" si="9"/>
        <v>3383</v>
      </c>
      <c r="I641" s="45"/>
      <c r="J641" s="154"/>
      <c r="L641" s="45"/>
      <c r="M641" s="98"/>
      <c r="N641" s="90"/>
      <c r="O641" s="90"/>
    </row>
    <row r="642" spans="1:15" s="69" customFormat="1" ht="12.75" x14ac:dyDescent="0.2">
      <c r="A642" s="201">
        <v>44529</v>
      </c>
      <c r="B642" s="190">
        <v>13.2</v>
      </c>
      <c r="C642" s="190">
        <v>10.400000000000002</v>
      </c>
      <c r="D642" s="191">
        <v>3366</v>
      </c>
      <c r="E642" s="198">
        <v>5</v>
      </c>
      <c r="F642" s="233">
        <v>3918</v>
      </c>
      <c r="G642" s="249">
        <v>4</v>
      </c>
      <c r="H642" s="213">
        <f t="shared" si="9"/>
        <v>3387</v>
      </c>
      <c r="I642" s="45"/>
      <c r="J642" s="154"/>
      <c r="L642" s="45"/>
      <c r="M642" s="98"/>
      <c r="N642" s="90"/>
      <c r="O642" s="90"/>
    </row>
    <row r="643" spans="1:15" s="69" customFormat="1" ht="12.75" x14ac:dyDescent="0.2">
      <c r="A643" s="43">
        <v>44530</v>
      </c>
      <c r="B643" s="194">
        <v>8.1999999999999993</v>
      </c>
      <c r="C643" s="194">
        <v>10.085714285714287</v>
      </c>
      <c r="D643" s="195">
        <v>3374.2</v>
      </c>
      <c r="E643" s="200">
        <v>5</v>
      </c>
      <c r="F643" s="234">
        <v>3923</v>
      </c>
      <c r="G643" s="251">
        <v>4</v>
      </c>
      <c r="H643" s="215">
        <f t="shared" si="9"/>
        <v>3391</v>
      </c>
      <c r="I643" s="45"/>
      <c r="J643" s="154"/>
      <c r="L643" s="45"/>
      <c r="M643" s="98"/>
      <c r="N643" s="90"/>
      <c r="O643" s="90"/>
    </row>
    <row r="644" spans="1:15" s="69" customFormat="1" ht="12.75" x14ac:dyDescent="0.2">
      <c r="A644" s="201">
        <v>44531</v>
      </c>
      <c r="B644" s="190">
        <v>10.4</v>
      </c>
      <c r="C644" s="190">
        <v>8.3428571428571416</v>
      </c>
      <c r="D644" s="191">
        <v>3384.6</v>
      </c>
      <c r="E644" s="198">
        <v>4</v>
      </c>
      <c r="F644" s="233">
        <v>3927</v>
      </c>
      <c r="G644" s="249">
        <v>4</v>
      </c>
      <c r="H644" s="213">
        <f t="shared" si="9"/>
        <v>3395</v>
      </c>
      <c r="I644" s="45"/>
      <c r="J644" s="154"/>
      <c r="L644" s="45"/>
      <c r="M644" s="98"/>
      <c r="N644" s="90"/>
      <c r="O644" s="90"/>
    </row>
    <row r="645" spans="1:15" s="69" customFormat="1" ht="12.75" x14ac:dyDescent="0.2">
      <c r="A645" s="201">
        <v>44532</v>
      </c>
      <c r="B645" s="190">
        <v>4.8</v>
      </c>
      <c r="C645" s="190">
        <v>6.3428571428571425</v>
      </c>
      <c r="D645" s="191">
        <v>3389.4</v>
      </c>
      <c r="E645" s="198">
        <v>3</v>
      </c>
      <c r="F645" s="233">
        <v>3930</v>
      </c>
      <c r="G645" s="249">
        <v>3</v>
      </c>
      <c r="H645" s="213">
        <f t="shared" si="9"/>
        <v>3398</v>
      </c>
      <c r="I645" s="45"/>
      <c r="J645" s="154"/>
      <c r="L645" s="45"/>
      <c r="M645" s="98"/>
      <c r="N645" s="90"/>
      <c r="O645" s="90"/>
    </row>
    <row r="646" spans="1:15" s="69" customFormat="1" ht="12.75" x14ac:dyDescent="0.2">
      <c r="A646" s="201">
        <v>44533</v>
      </c>
      <c r="B646" s="190">
        <v>4.4000000000000004</v>
      </c>
      <c r="C646" s="190">
        <v>4.7142857142857153</v>
      </c>
      <c r="D646" s="191">
        <v>3393.8</v>
      </c>
      <c r="E646" s="198">
        <v>9</v>
      </c>
      <c r="F646" s="233">
        <v>3939</v>
      </c>
      <c r="G646" s="249">
        <v>8</v>
      </c>
      <c r="H646" s="213">
        <f t="shared" ref="H646:H709" si="10">H645+G646</f>
        <v>3406</v>
      </c>
      <c r="I646" s="45"/>
      <c r="J646" s="154"/>
      <c r="L646" s="45"/>
      <c r="M646" s="98"/>
      <c r="N646" s="90"/>
      <c r="O646" s="90"/>
    </row>
    <row r="647" spans="1:15" s="69" customFormat="1" ht="12.75" x14ac:dyDescent="0.2">
      <c r="A647" s="201">
        <v>44534</v>
      </c>
      <c r="B647" s="190">
        <v>4.2</v>
      </c>
      <c r="C647" s="190">
        <v>6.1428571428571432</v>
      </c>
      <c r="D647" s="191">
        <v>3398</v>
      </c>
      <c r="E647" s="198">
        <v>8</v>
      </c>
      <c r="F647" s="233">
        <v>3947</v>
      </c>
      <c r="G647" s="249">
        <v>8</v>
      </c>
      <c r="H647" s="213">
        <f t="shared" si="10"/>
        <v>3414</v>
      </c>
      <c r="I647" s="45"/>
      <c r="J647" s="154"/>
      <c r="L647" s="45"/>
      <c r="M647" s="98"/>
      <c r="N647" s="90"/>
      <c r="O647" s="90"/>
    </row>
    <row r="648" spans="1:15" s="69" customFormat="1" ht="12.75" x14ac:dyDescent="0.2">
      <c r="A648" s="201">
        <v>44535</v>
      </c>
      <c r="B648" s="190">
        <v>-0.8</v>
      </c>
      <c r="C648" s="190">
        <v>6.0571428571428561</v>
      </c>
      <c r="D648" s="191">
        <v>3397.2</v>
      </c>
      <c r="E648" s="198">
        <v>3</v>
      </c>
      <c r="F648" s="233">
        <v>3950</v>
      </c>
      <c r="G648" s="249">
        <v>2</v>
      </c>
      <c r="H648" s="213">
        <f t="shared" si="10"/>
        <v>3416</v>
      </c>
      <c r="I648" s="45"/>
      <c r="J648" s="154"/>
      <c r="L648" s="45"/>
      <c r="M648" s="98"/>
      <c r="N648" s="90"/>
      <c r="O648" s="90"/>
    </row>
    <row r="649" spans="1:15" s="69" customFormat="1" ht="12.75" x14ac:dyDescent="0.2">
      <c r="A649" s="201">
        <v>44536</v>
      </c>
      <c r="B649" s="190">
        <v>1.8</v>
      </c>
      <c r="C649" s="190">
        <v>6.5142857142857142</v>
      </c>
      <c r="D649" s="191">
        <v>3399</v>
      </c>
      <c r="E649" s="198">
        <v>3</v>
      </c>
      <c r="F649" s="233">
        <v>3953</v>
      </c>
      <c r="G649" s="249">
        <v>2</v>
      </c>
      <c r="H649" s="213">
        <f t="shared" si="10"/>
        <v>3418</v>
      </c>
      <c r="I649" s="45"/>
      <c r="J649" s="154"/>
      <c r="L649" s="45"/>
      <c r="M649" s="98"/>
      <c r="N649" s="90"/>
      <c r="O649" s="90"/>
    </row>
    <row r="650" spans="1:15" s="69" customFormat="1" ht="12.75" x14ac:dyDescent="0.2">
      <c r="A650" s="201">
        <v>44537</v>
      </c>
      <c r="B650" s="190">
        <v>18.2</v>
      </c>
      <c r="C650" s="190">
        <v>5.3142857142857149</v>
      </c>
      <c r="D650" s="191">
        <v>3417.2</v>
      </c>
      <c r="E650" s="198">
        <v>5</v>
      </c>
      <c r="F650" s="233">
        <v>3958</v>
      </c>
      <c r="G650" s="249">
        <v>4</v>
      </c>
      <c r="H650" s="213">
        <f t="shared" si="10"/>
        <v>3422</v>
      </c>
      <c r="I650" s="45"/>
      <c r="J650" s="154"/>
      <c r="L650" s="45"/>
      <c r="M650" s="98"/>
      <c r="N650" s="90"/>
      <c r="O650" s="90"/>
    </row>
    <row r="651" spans="1:15" s="69" customFormat="1" ht="12.75" x14ac:dyDescent="0.2">
      <c r="A651" s="201">
        <v>44538</v>
      </c>
      <c r="B651" s="190">
        <v>9.8000000000000007</v>
      </c>
      <c r="C651" s="190">
        <v>6.6857142857142851</v>
      </c>
      <c r="D651" s="191">
        <v>3427</v>
      </c>
      <c r="E651" s="198">
        <v>5</v>
      </c>
      <c r="F651" s="233">
        <v>3963</v>
      </c>
      <c r="G651" s="249">
        <v>4</v>
      </c>
      <c r="H651" s="213">
        <f t="shared" si="10"/>
        <v>3426</v>
      </c>
      <c r="I651" s="45"/>
      <c r="J651" s="154"/>
      <c r="L651" s="45"/>
      <c r="M651" s="98"/>
      <c r="N651" s="90"/>
      <c r="O651" s="90"/>
    </row>
    <row r="652" spans="1:15" s="69" customFormat="1" ht="12.75" x14ac:dyDescent="0.2">
      <c r="A652" s="201">
        <v>44539</v>
      </c>
      <c r="B652" s="190">
        <v>8</v>
      </c>
      <c r="C652" s="190">
        <v>6.5142857142857133</v>
      </c>
      <c r="D652" s="191">
        <v>3435</v>
      </c>
      <c r="E652" s="198">
        <v>3</v>
      </c>
      <c r="F652" s="233">
        <v>3966</v>
      </c>
      <c r="G652" s="249">
        <v>2</v>
      </c>
      <c r="H652" s="213">
        <f t="shared" si="10"/>
        <v>3428</v>
      </c>
      <c r="I652" s="45"/>
      <c r="J652" s="154"/>
      <c r="L652" s="45"/>
      <c r="M652" s="98"/>
      <c r="N652" s="90"/>
      <c r="O652" s="90"/>
    </row>
    <row r="653" spans="1:15" s="69" customFormat="1" ht="12.75" x14ac:dyDescent="0.2">
      <c r="A653" s="201">
        <v>44540</v>
      </c>
      <c r="B653" s="190">
        <v>-4</v>
      </c>
      <c r="C653" s="190">
        <v>5.371428571428571</v>
      </c>
      <c r="D653" s="191">
        <v>3431</v>
      </c>
      <c r="E653" s="198">
        <v>7</v>
      </c>
      <c r="F653" s="233">
        <v>3973</v>
      </c>
      <c r="G653" s="249">
        <v>6</v>
      </c>
      <c r="H653" s="213">
        <f t="shared" si="10"/>
        <v>3434</v>
      </c>
      <c r="I653" s="45"/>
      <c r="J653" s="154"/>
      <c r="L653" s="45"/>
      <c r="M653" s="98"/>
      <c r="N653" s="90"/>
      <c r="O653" s="90"/>
    </row>
    <row r="654" spans="1:15" s="69" customFormat="1" ht="12.75" x14ac:dyDescent="0.2">
      <c r="A654" s="201">
        <v>44541</v>
      </c>
      <c r="B654" s="190">
        <v>13.8</v>
      </c>
      <c r="C654" s="190">
        <v>4.9142857142857155</v>
      </c>
      <c r="D654" s="191">
        <v>3444.8</v>
      </c>
      <c r="E654" s="198">
        <v>6</v>
      </c>
      <c r="F654" s="233">
        <v>3979</v>
      </c>
      <c r="G654" s="249">
        <v>4</v>
      </c>
      <c r="H654" s="213">
        <f t="shared" si="10"/>
        <v>3438</v>
      </c>
      <c r="I654" s="45"/>
      <c r="J654" s="154"/>
      <c r="L654" s="45"/>
      <c r="M654" s="98"/>
      <c r="N654" s="90"/>
      <c r="O654" s="90"/>
    </row>
    <row r="655" spans="1:15" s="69" customFormat="1" ht="12.75" x14ac:dyDescent="0.2">
      <c r="A655" s="201">
        <v>44542</v>
      </c>
      <c r="B655" s="190">
        <v>-2</v>
      </c>
      <c r="C655" s="190">
        <v>4.7142857142857144</v>
      </c>
      <c r="D655" s="191">
        <v>3442.8</v>
      </c>
      <c r="E655" s="198">
        <v>3</v>
      </c>
      <c r="F655" s="233">
        <v>3982</v>
      </c>
      <c r="G655" s="249">
        <v>3</v>
      </c>
      <c r="H655" s="213">
        <f t="shared" si="10"/>
        <v>3441</v>
      </c>
      <c r="I655" s="45"/>
      <c r="J655" s="154"/>
      <c r="L655" s="45"/>
      <c r="M655" s="98"/>
      <c r="N655" s="90"/>
      <c r="O655" s="90"/>
    </row>
    <row r="656" spans="1:15" s="69" customFormat="1" ht="12.75" x14ac:dyDescent="0.2">
      <c r="A656" s="201">
        <v>44543</v>
      </c>
      <c r="B656" s="190">
        <v>-6.2</v>
      </c>
      <c r="C656" s="190">
        <v>5.6000000000000005</v>
      </c>
      <c r="D656" s="191">
        <v>3436.6</v>
      </c>
      <c r="E656" s="198">
        <v>4</v>
      </c>
      <c r="F656" s="233">
        <v>3986</v>
      </c>
      <c r="G656" s="249">
        <v>4</v>
      </c>
      <c r="H656" s="213">
        <f t="shared" si="10"/>
        <v>3445</v>
      </c>
      <c r="I656" s="45"/>
      <c r="J656" s="154"/>
      <c r="L656" s="45"/>
      <c r="M656" s="98"/>
      <c r="N656" s="90"/>
      <c r="O656" s="90"/>
    </row>
    <row r="657" spans="1:15" s="69" customFormat="1" ht="12.75" x14ac:dyDescent="0.2">
      <c r="A657" s="201">
        <v>44544</v>
      </c>
      <c r="B657" s="190">
        <v>15</v>
      </c>
      <c r="C657" s="190">
        <v>6.2285714285714286</v>
      </c>
      <c r="D657" s="191">
        <v>3451.6</v>
      </c>
      <c r="E657" s="198">
        <v>10</v>
      </c>
      <c r="F657" s="233">
        <v>3996</v>
      </c>
      <c r="G657" s="249">
        <v>8</v>
      </c>
      <c r="H657" s="213">
        <f t="shared" si="10"/>
        <v>3453</v>
      </c>
      <c r="I657" s="45"/>
      <c r="J657" s="154"/>
      <c r="L657" s="45"/>
      <c r="M657" s="98"/>
      <c r="N657" s="90"/>
      <c r="O657" s="90"/>
    </row>
    <row r="658" spans="1:15" s="69" customFormat="1" ht="12.75" x14ac:dyDescent="0.2">
      <c r="A658" s="201">
        <v>44545</v>
      </c>
      <c r="B658" s="190">
        <v>8.4</v>
      </c>
      <c r="C658" s="190">
        <v>1.6285714285714283</v>
      </c>
      <c r="D658" s="191">
        <v>3460</v>
      </c>
      <c r="E658" s="198">
        <v>6</v>
      </c>
      <c r="F658" s="233">
        <v>4002</v>
      </c>
      <c r="G658" s="249">
        <v>5</v>
      </c>
      <c r="H658" s="213">
        <f t="shared" si="10"/>
        <v>3458</v>
      </c>
      <c r="I658" s="45"/>
      <c r="J658" s="154"/>
      <c r="L658" s="45"/>
      <c r="M658" s="98"/>
      <c r="N658" s="90"/>
      <c r="O658" s="90"/>
    </row>
    <row r="659" spans="1:15" s="69" customFormat="1" ht="12.75" x14ac:dyDescent="0.2">
      <c r="A659" s="201">
        <v>44546</v>
      </c>
      <c r="B659" s="190">
        <v>14.2</v>
      </c>
      <c r="C659" s="190">
        <v>2.8857142857142861</v>
      </c>
      <c r="D659" s="191">
        <v>3474.2</v>
      </c>
      <c r="E659" s="198">
        <v>5</v>
      </c>
      <c r="F659" s="233">
        <v>4007</v>
      </c>
      <c r="G659" s="249">
        <v>4</v>
      </c>
      <c r="H659" s="213">
        <f t="shared" si="10"/>
        <v>3462</v>
      </c>
      <c r="I659" s="45"/>
      <c r="J659" s="154"/>
      <c r="L659" s="45"/>
      <c r="M659" s="98"/>
      <c r="N659" s="90"/>
      <c r="O659" s="90"/>
    </row>
    <row r="660" spans="1:15" s="69" customFormat="1" ht="12.75" x14ac:dyDescent="0.2">
      <c r="A660" s="201">
        <v>44547</v>
      </c>
      <c r="B660" s="190">
        <v>0.4</v>
      </c>
      <c r="C660" s="190">
        <v>4.7999999999999989</v>
      </c>
      <c r="D660" s="191">
        <v>3474.6</v>
      </c>
      <c r="E660" s="198">
        <v>6</v>
      </c>
      <c r="F660" s="233">
        <v>4013</v>
      </c>
      <c r="G660" s="249">
        <v>5</v>
      </c>
      <c r="H660" s="213">
        <f t="shared" si="10"/>
        <v>3467</v>
      </c>
      <c r="I660" s="45"/>
      <c r="J660" s="154"/>
      <c r="L660" s="45"/>
      <c r="M660" s="98"/>
      <c r="N660" s="90"/>
      <c r="O660" s="90"/>
    </row>
    <row r="661" spans="1:15" s="69" customFormat="1" ht="12.75" x14ac:dyDescent="0.2">
      <c r="A661" s="201">
        <v>44548</v>
      </c>
      <c r="B661" s="190">
        <v>-18.399999999999999</v>
      </c>
      <c r="C661" s="190">
        <v>1.0857142857142859</v>
      </c>
      <c r="D661" s="191">
        <v>3456.2</v>
      </c>
      <c r="E661" s="198">
        <v>3</v>
      </c>
      <c r="F661" s="233">
        <v>4016</v>
      </c>
      <c r="G661" s="249">
        <v>3</v>
      </c>
      <c r="H661" s="213">
        <f t="shared" si="10"/>
        <v>3470</v>
      </c>
      <c r="I661" s="45"/>
      <c r="J661" s="154"/>
      <c r="L661" s="45"/>
      <c r="M661" s="98"/>
      <c r="N661" s="90"/>
      <c r="O661" s="90"/>
    </row>
    <row r="662" spans="1:15" s="69" customFormat="1" ht="12.75" x14ac:dyDescent="0.2">
      <c r="A662" s="201">
        <v>44549</v>
      </c>
      <c r="B662" s="190">
        <v>6.8</v>
      </c>
      <c r="C662" s="190">
        <v>-0.17142857142857126</v>
      </c>
      <c r="D662" s="191">
        <v>3463</v>
      </c>
      <c r="E662" s="198">
        <v>3</v>
      </c>
      <c r="F662" s="233">
        <v>4019</v>
      </c>
      <c r="G662" s="249">
        <v>1</v>
      </c>
      <c r="H662" s="213">
        <f t="shared" si="10"/>
        <v>3471</v>
      </c>
      <c r="I662" s="45"/>
      <c r="J662" s="154"/>
      <c r="L662" s="45"/>
      <c r="M662" s="98"/>
      <c r="N662" s="90"/>
      <c r="O662" s="90"/>
    </row>
    <row r="663" spans="1:15" s="69" customFormat="1" ht="12.75" x14ac:dyDescent="0.2">
      <c r="A663" s="201">
        <v>44550</v>
      </c>
      <c r="B663" s="190">
        <v>7.2</v>
      </c>
      <c r="C663" s="190">
        <v>-2.4571428571428569</v>
      </c>
      <c r="D663" s="191">
        <v>3470.2</v>
      </c>
      <c r="E663" s="198">
        <v>4</v>
      </c>
      <c r="F663" s="233">
        <v>4023</v>
      </c>
      <c r="G663" s="249">
        <v>4</v>
      </c>
      <c r="H663" s="213">
        <f t="shared" si="10"/>
        <v>3475</v>
      </c>
      <c r="I663" s="45"/>
      <c r="J663" s="154"/>
      <c r="L663" s="45"/>
      <c r="M663" s="98"/>
      <c r="N663" s="90"/>
      <c r="O663" s="90"/>
    </row>
    <row r="664" spans="1:15" s="69" customFormat="1" ht="12.75" x14ac:dyDescent="0.2">
      <c r="A664" s="201">
        <v>44551</v>
      </c>
      <c r="B664" s="190">
        <v>-11</v>
      </c>
      <c r="C664" s="190">
        <v>-2.6</v>
      </c>
      <c r="D664" s="191">
        <v>3459.2</v>
      </c>
      <c r="E664" s="198">
        <v>2</v>
      </c>
      <c r="F664" s="233">
        <v>4025</v>
      </c>
      <c r="G664" s="249">
        <v>1</v>
      </c>
      <c r="H664" s="213">
        <f t="shared" si="10"/>
        <v>3476</v>
      </c>
      <c r="I664" s="45"/>
      <c r="J664" s="154"/>
      <c r="L664" s="45"/>
      <c r="M664" s="98"/>
      <c r="N664" s="90"/>
      <c r="O664" s="90"/>
    </row>
    <row r="665" spans="1:15" s="69" customFormat="1" ht="12.75" x14ac:dyDescent="0.2">
      <c r="A665" s="201">
        <v>44552</v>
      </c>
      <c r="B665" s="190">
        <v>-0.4</v>
      </c>
      <c r="C665" s="190">
        <v>-2.4</v>
      </c>
      <c r="D665" s="191">
        <v>3458.8</v>
      </c>
      <c r="E665" s="198">
        <v>2</v>
      </c>
      <c r="F665" s="233">
        <v>4027</v>
      </c>
      <c r="G665" s="249">
        <v>2</v>
      </c>
      <c r="H665" s="213">
        <f t="shared" si="10"/>
        <v>3478</v>
      </c>
      <c r="I665" s="45"/>
      <c r="J665" s="154"/>
      <c r="L665" s="45"/>
      <c r="M665" s="98"/>
      <c r="N665" s="90"/>
      <c r="O665" s="90"/>
    </row>
    <row r="666" spans="1:15" s="69" customFormat="1" ht="12.75" x14ac:dyDescent="0.2">
      <c r="A666" s="201">
        <v>44553</v>
      </c>
      <c r="B666" s="190">
        <v>-1.8</v>
      </c>
      <c r="C666" s="190">
        <v>-1.6</v>
      </c>
      <c r="D666" s="191">
        <v>3457</v>
      </c>
      <c r="E666" s="198">
        <v>3</v>
      </c>
      <c r="F666" s="233">
        <v>4030</v>
      </c>
      <c r="G666" s="249">
        <v>3</v>
      </c>
      <c r="H666" s="213">
        <f t="shared" si="10"/>
        <v>3481</v>
      </c>
      <c r="I666" s="45"/>
      <c r="J666" s="154"/>
      <c r="L666" s="45"/>
      <c r="M666" s="98"/>
      <c r="N666" s="90"/>
      <c r="O666" s="90"/>
    </row>
    <row r="667" spans="1:15" s="69" customFormat="1" ht="12.75" x14ac:dyDescent="0.2">
      <c r="A667" s="201">
        <v>44554</v>
      </c>
      <c r="B667" s="190">
        <v>-0.6</v>
      </c>
      <c r="C667" s="190">
        <v>-1.2571428571428569</v>
      </c>
      <c r="D667" s="191">
        <v>3456.4</v>
      </c>
      <c r="E667" s="198">
        <v>0</v>
      </c>
      <c r="F667" s="233">
        <v>4030</v>
      </c>
      <c r="G667" s="249">
        <v>0</v>
      </c>
      <c r="H667" s="213">
        <f t="shared" si="10"/>
        <v>3481</v>
      </c>
      <c r="I667" s="45"/>
      <c r="J667" s="154"/>
      <c r="L667" s="45"/>
      <c r="M667" s="98"/>
      <c r="N667" s="90"/>
      <c r="O667" s="90"/>
    </row>
    <row r="668" spans="1:15" s="69" customFormat="1" ht="12.75" x14ac:dyDescent="0.2">
      <c r="A668" s="201">
        <v>44555</v>
      </c>
      <c r="B668" s="190">
        <v>-17</v>
      </c>
      <c r="C668" s="190">
        <v>2.857142857142847E-2</v>
      </c>
      <c r="D668" s="191">
        <v>3439.4</v>
      </c>
      <c r="E668" s="198">
        <v>4</v>
      </c>
      <c r="F668" s="233">
        <v>4034</v>
      </c>
      <c r="G668" s="249">
        <v>3</v>
      </c>
      <c r="H668" s="213">
        <f t="shared" si="10"/>
        <v>3484</v>
      </c>
      <c r="I668" s="45"/>
      <c r="J668" s="154"/>
      <c r="L668" s="45"/>
      <c r="M668" s="98"/>
      <c r="N668" s="90"/>
      <c r="O668" s="90"/>
    </row>
    <row r="669" spans="1:15" s="69" customFormat="1" ht="12.75" x14ac:dyDescent="0.2">
      <c r="A669" s="201">
        <v>44556</v>
      </c>
      <c r="B669" s="190">
        <v>12.4</v>
      </c>
      <c r="C669" s="190">
        <v>-1.3714285714285712</v>
      </c>
      <c r="D669" s="191">
        <v>3451.8</v>
      </c>
      <c r="E669" s="198">
        <v>6</v>
      </c>
      <c r="F669" s="233">
        <v>4040</v>
      </c>
      <c r="G669" s="249">
        <v>5</v>
      </c>
      <c r="H669" s="213">
        <f t="shared" si="10"/>
        <v>3489</v>
      </c>
      <c r="I669" s="45"/>
      <c r="J669" s="154"/>
      <c r="L669" s="45"/>
      <c r="M669" s="98"/>
      <c r="N669" s="90"/>
      <c r="O669" s="90"/>
    </row>
    <row r="670" spans="1:15" s="69" customFormat="1" ht="12.75" x14ac:dyDescent="0.2">
      <c r="A670" s="201">
        <v>44557</v>
      </c>
      <c r="B670" s="190">
        <v>9.6</v>
      </c>
      <c r="C670" s="190">
        <v>-3</v>
      </c>
      <c r="D670" s="191">
        <v>3461.4</v>
      </c>
      <c r="E670" s="198">
        <v>3</v>
      </c>
      <c r="F670" s="233">
        <v>4043</v>
      </c>
      <c r="G670" s="249">
        <v>3</v>
      </c>
      <c r="H670" s="213">
        <f t="shared" si="10"/>
        <v>3492</v>
      </c>
      <c r="I670" s="45"/>
      <c r="J670" s="154"/>
      <c r="L670" s="45"/>
      <c r="M670" s="98"/>
      <c r="N670" s="90"/>
      <c r="O670" s="90"/>
    </row>
    <row r="671" spans="1:15" s="69" customFormat="1" ht="12.75" x14ac:dyDescent="0.2">
      <c r="A671" s="201">
        <v>44558</v>
      </c>
      <c r="B671" s="190">
        <v>-2</v>
      </c>
      <c r="C671" s="190">
        <v>-0.37142857142857111</v>
      </c>
      <c r="D671" s="191">
        <v>3459.4</v>
      </c>
      <c r="E671" s="198">
        <v>4</v>
      </c>
      <c r="F671" s="233">
        <v>4047</v>
      </c>
      <c r="G671" s="249">
        <v>3</v>
      </c>
      <c r="H671" s="213">
        <f t="shared" si="10"/>
        <v>3495</v>
      </c>
      <c r="I671" s="45"/>
      <c r="J671" s="154"/>
      <c r="L671" s="45"/>
      <c r="M671" s="98"/>
      <c r="N671" s="90"/>
      <c r="O671" s="90"/>
    </row>
    <row r="672" spans="1:15" s="69" customFormat="1" ht="12.75" x14ac:dyDescent="0.2">
      <c r="A672" s="201">
        <v>44559</v>
      </c>
      <c r="B672" s="190">
        <v>-10.199999999999999</v>
      </c>
      <c r="C672" s="190">
        <v>3.3142857142857145</v>
      </c>
      <c r="D672" s="191">
        <v>3449.2</v>
      </c>
      <c r="E672" s="198">
        <v>4</v>
      </c>
      <c r="F672" s="233">
        <v>4051</v>
      </c>
      <c r="G672" s="249">
        <v>4</v>
      </c>
      <c r="H672" s="213">
        <f t="shared" si="10"/>
        <v>3499</v>
      </c>
      <c r="I672" s="45"/>
      <c r="J672" s="154"/>
      <c r="L672" s="45"/>
      <c r="M672" s="98"/>
      <c r="N672" s="90"/>
      <c r="O672" s="90"/>
    </row>
    <row r="673" spans="1:15" s="69" customFormat="1" ht="12.75" x14ac:dyDescent="0.2">
      <c r="A673" s="201">
        <v>44560</v>
      </c>
      <c r="B673" s="190">
        <v>-13.2</v>
      </c>
      <c r="C673" s="190">
        <v>0.80000000000000038</v>
      </c>
      <c r="D673" s="191">
        <v>3436</v>
      </c>
      <c r="E673" s="198">
        <v>1</v>
      </c>
      <c r="F673" s="233">
        <v>4052</v>
      </c>
      <c r="G673" s="249">
        <v>0</v>
      </c>
      <c r="H673" s="213">
        <f t="shared" si="10"/>
        <v>3499</v>
      </c>
      <c r="I673" s="45"/>
      <c r="J673" s="154"/>
      <c r="L673" s="45"/>
      <c r="M673" s="98"/>
      <c r="N673" s="90"/>
      <c r="O673" s="90"/>
    </row>
    <row r="674" spans="1:15" ht="12.75" x14ac:dyDescent="0.2">
      <c r="A674" s="43">
        <v>44561</v>
      </c>
      <c r="B674" s="194">
        <v>17.8</v>
      </c>
      <c r="C674" s="194">
        <v>0.11428571428571464</v>
      </c>
      <c r="D674" s="195">
        <v>3453.8</v>
      </c>
      <c r="E674" s="200">
        <v>2</v>
      </c>
      <c r="F674" s="234">
        <v>4054</v>
      </c>
      <c r="G674" s="251">
        <v>1</v>
      </c>
      <c r="H674" s="215">
        <f t="shared" si="10"/>
        <v>3500</v>
      </c>
      <c r="I674" s="45"/>
      <c r="J674" s="154"/>
      <c r="K674" s="69"/>
      <c r="L674" s="45"/>
      <c r="M674" s="98"/>
      <c r="N674" s="90"/>
      <c r="O674" s="90"/>
    </row>
    <row r="675" spans="1:15" s="69" customFormat="1" ht="12.75" x14ac:dyDescent="0.2">
      <c r="A675" s="201">
        <v>44562</v>
      </c>
      <c r="B675" s="190">
        <v>8.8000000000000007</v>
      </c>
      <c r="C675" s="190">
        <v>1.4000000000000004</v>
      </c>
      <c r="D675" s="191">
        <v>3462.6</v>
      </c>
      <c r="E675" s="198">
        <v>4</v>
      </c>
      <c r="F675" s="233">
        <v>4058</v>
      </c>
      <c r="G675" s="249">
        <v>4</v>
      </c>
      <c r="H675" s="213">
        <f t="shared" si="10"/>
        <v>3504</v>
      </c>
      <c r="I675" s="45"/>
      <c r="J675" s="154"/>
      <c r="L675" s="45"/>
      <c r="M675" s="98"/>
      <c r="N675" s="90"/>
      <c r="O675" s="90"/>
    </row>
    <row r="676" spans="1:15" s="69" customFormat="1" ht="12.75" x14ac:dyDescent="0.2">
      <c r="A676" s="201">
        <v>44563</v>
      </c>
      <c r="B676" s="190">
        <v>-5.2</v>
      </c>
      <c r="C676" s="190">
        <v>2.0571428571428578</v>
      </c>
      <c r="D676" s="191">
        <v>3457.4</v>
      </c>
      <c r="E676" s="198">
        <v>6</v>
      </c>
      <c r="F676" s="233">
        <v>4064</v>
      </c>
      <c r="G676" s="249">
        <v>6</v>
      </c>
      <c r="H676" s="213">
        <f t="shared" si="10"/>
        <v>3510</v>
      </c>
      <c r="I676" s="45"/>
      <c r="J676" s="154"/>
      <c r="L676" s="45"/>
      <c r="M676" s="98"/>
      <c r="N676" s="90"/>
      <c r="O676" s="90"/>
    </row>
    <row r="677" spans="1:15" s="69" customFormat="1" ht="12.75" x14ac:dyDescent="0.2">
      <c r="A677" s="201">
        <v>44564</v>
      </c>
      <c r="B677" s="190">
        <v>4.8</v>
      </c>
      <c r="C677" s="190">
        <v>3.0571428571428574</v>
      </c>
      <c r="D677" s="191">
        <v>3462.2</v>
      </c>
      <c r="E677" s="198">
        <v>7</v>
      </c>
      <c r="F677" s="233">
        <v>4071</v>
      </c>
      <c r="G677" s="249">
        <v>4</v>
      </c>
      <c r="H677" s="213">
        <f t="shared" si="10"/>
        <v>3514</v>
      </c>
      <c r="I677" s="45"/>
      <c r="J677" s="154"/>
      <c r="L677" s="45"/>
      <c r="M677" s="98"/>
      <c r="N677" s="90"/>
      <c r="O677" s="90"/>
    </row>
    <row r="678" spans="1:15" s="69" customFormat="1" ht="12.75" x14ac:dyDescent="0.2">
      <c r="A678" s="201">
        <v>44565</v>
      </c>
      <c r="B678" s="190">
        <v>7</v>
      </c>
      <c r="C678" s="190">
        <v>-3.1428571428571428</v>
      </c>
      <c r="D678" s="191">
        <v>3469.2</v>
      </c>
      <c r="E678" s="198">
        <v>4</v>
      </c>
      <c r="F678" s="233">
        <v>4075</v>
      </c>
      <c r="G678" s="249">
        <v>2</v>
      </c>
      <c r="H678" s="213">
        <f t="shared" si="10"/>
        <v>3516</v>
      </c>
      <c r="I678" s="45"/>
      <c r="J678" s="154"/>
      <c r="L678" s="45"/>
      <c r="M678" s="98"/>
      <c r="N678" s="90"/>
      <c r="O678" s="90"/>
    </row>
    <row r="679" spans="1:15" s="69" customFormat="1" ht="12.75" x14ac:dyDescent="0.2">
      <c r="A679" s="201">
        <v>44566</v>
      </c>
      <c r="B679" s="190">
        <v>-5.6</v>
      </c>
      <c r="C679" s="190">
        <v>-4.8857142857142861</v>
      </c>
      <c r="D679" s="191">
        <v>3463.6</v>
      </c>
      <c r="E679" s="198">
        <v>4</v>
      </c>
      <c r="F679" s="233">
        <v>4079</v>
      </c>
      <c r="G679" s="249">
        <v>1</v>
      </c>
      <c r="H679" s="213">
        <f t="shared" si="10"/>
        <v>3517</v>
      </c>
      <c r="I679" s="45"/>
      <c r="J679" s="154"/>
      <c r="L679" s="45"/>
      <c r="M679" s="98"/>
      <c r="N679" s="90"/>
      <c r="O679" s="90"/>
    </row>
    <row r="680" spans="1:15" s="69" customFormat="1" ht="12.75" x14ac:dyDescent="0.2">
      <c r="A680" s="201">
        <v>44567</v>
      </c>
      <c r="B680" s="190">
        <v>-6.2</v>
      </c>
      <c r="C680" s="190">
        <v>-4.3428571428571425</v>
      </c>
      <c r="D680" s="191">
        <v>3457.4</v>
      </c>
      <c r="E680" s="198">
        <v>4</v>
      </c>
      <c r="F680" s="233">
        <v>4083</v>
      </c>
      <c r="G680" s="249">
        <v>3</v>
      </c>
      <c r="H680" s="213">
        <f t="shared" si="10"/>
        <v>3520</v>
      </c>
      <c r="I680" s="45"/>
      <c r="J680" s="154"/>
      <c r="L680" s="45"/>
      <c r="M680" s="98"/>
      <c r="N680" s="90"/>
      <c r="O680" s="90"/>
    </row>
    <row r="681" spans="1:15" s="69" customFormat="1" ht="12.75" x14ac:dyDescent="0.2">
      <c r="A681" s="201">
        <v>44568</v>
      </c>
      <c r="B681" s="190">
        <v>-25.6</v>
      </c>
      <c r="C681" s="190">
        <v>-5.5428571428571436</v>
      </c>
      <c r="D681" s="191">
        <v>3431.8</v>
      </c>
      <c r="E681" s="198">
        <v>3</v>
      </c>
      <c r="F681" s="233">
        <v>4086</v>
      </c>
      <c r="G681" s="249">
        <v>3</v>
      </c>
      <c r="H681" s="213">
        <f t="shared" si="10"/>
        <v>3523</v>
      </c>
      <c r="I681" s="45"/>
      <c r="J681" s="154"/>
      <c r="L681" s="45"/>
      <c r="M681" s="98"/>
      <c r="N681" s="90"/>
      <c r="O681" s="90"/>
    </row>
    <row r="682" spans="1:15" s="69" customFormat="1" ht="12.75" x14ac:dyDescent="0.2">
      <c r="A682" s="201">
        <v>44569</v>
      </c>
      <c r="B682" s="190">
        <v>-3.4</v>
      </c>
      <c r="C682" s="190">
        <v>-9.3428571428571434</v>
      </c>
      <c r="D682" s="191">
        <v>3428.4</v>
      </c>
      <c r="E682" s="198">
        <v>5</v>
      </c>
      <c r="F682" s="233">
        <v>4091</v>
      </c>
      <c r="G682" s="249">
        <v>4</v>
      </c>
      <c r="H682" s="213">
        <f t="shared" si="10"/>
        <v>3527</v>
      </c>
      <c r="I682" s="45"/>
      <c r="J682" s="154"/>
      <c r="L682" s="45"/>
      <c r="M682" s="98"/>
      <c r="N682" s="90"/>
      <c r="O682" s="90"/>
    </row>
    <row r="683" spans="1:15" s="69" customFormat="1" ht="12.75" x14ac:dyDescent="0.2">
      <c r="A683" s="201">
        <v>44570</v>
      </c>
      <c r="B683" s="190">
        <v>-1.4</v>
      </c>
      <c r="C683" s="190">
        <v>-8.0571428571428587</v>
      </c>
      <c r="D683" s="191">
        <v>3427</v>
      </c>
      <c r="E683" s="198">
        <v>10</v>
      </c>
      <c r="F683" s="233">
        <v>4101</v>
      </c>
      <c r="G683" s="249">
        <v>8</v>
      </c>
      <c r="H683" s="213">
        <f t="shared" si="10"/>
        <v>3535</v>
      </c>
      <c r="I683" s="45"/>
      <c r="J683" s="154"/>
      <c r="L683" s="45"/>
      <c r="M683" s="98"/>
      <c r="N683" s="90"/>
      <c r="O683" s="90"/>
    </row>
    <row r="684" spans="1:15" s="69" customFormat="1" ht="12.75" x14ac:dyDescent="0.2">
      <c r="A684" s="201">
        <v>44571</v>
      </c>
      <c r="B684" s="190">
        <v>-3.6</v>
      </c>
      <c r="C684" s="190">
        <v>-8.4</v>
      </c>
      <c r="D684" s="191">
        <v>3423.4</v>
      </c>
      <c r="E684" s="198">
        <v>3</v>
      </c>
      <c r="F684" s="233">
        <v>4104</v>
      </c>
      <c r="G684" s="249">
        <v>2</v>
      </c>
      <c r="H684" s="213">
        <f t="shared" si="10"/>
        <v>3537</v>
      </c>
      <c r="I684" s="45"/>
      <c r="J684" s="154"/>
      <c r="L684" s="45"/>
      <c r="M684" s="98"/>
      <c r="N684" s="90"/>
      <c r="O684" s="90"/>
    </row>
    <row r="685" spans="1:15" s="69" customFormat="1" ht="12.75" x14ac:dyDescent="0.2">
      <c r="A685" s="201">
        <v>44572</v>
      </c>
      <c r="B685" s="190">
        <v>-19.600000000000001</v>
      </c>
      <c r="C685" s="190">
        <v>-6.3142857142857149</v>
      </c>
      <c r="D685" s="191">
        <v>3403.8</v>
      </c>
      <c r="E685" s="198">
        <v>1</v>
      </c>
      <c r="F685" s="233">
        <v>4105</v>
      </c>
      <c r="G685" s="249">
        <v>1</v>
      </c>
      <c r="H685" s="213">
        <f t="shared" si="10"/>
        <v>3538</v>
      </c>
      <c r="I685" s="45"/>
      <c r="J685" s="154"/>
      <c r="L685" s="45"/>
      <c r="M685" s="98"/>
      <c r="N685" s="90"/>
      <c r="O685" s="90"/>
    </row>
    <row r="686" spans="1:15" s="69" customFormat="1" ht="12.75" x14ac:dyDescent="0.2">
      <c r="A686" s="201">
        <v>44573</v>
      </c>
      <c r="B686" s="190">
        <v>3.4</v>
      </c>
      <c r="C686" s="190">
        <v>-10</v>
      </c>
      <c r="D686" s="191">
        <v>3407.2</v>
      </c>
      <c r="E686" s="198">
        <v>11</v>
      </c>
      <c r="F686" s="233">
        <v>4116</v>
      </c>
      <c r="G686" s="249">
        <v>10</v>
      </c>
      <c r="H686" s="213">
        <f t="shared" si="10"/>
        <v>3548</v>
      </c>
      <c r="I686" s="45"/>
      <c r="J686" s="154"/>
      <c r="L686" s="45"/>
      <c r="M686" s="98"/>
      <c r="N686" s="90"/>
      <c r="O686" s="90"/>
    </row>
    <row r="687" spans="1:15" s="69" customFormat="1" ht="12.75" x14ac:dyDescent="0.2">
      <c r="A687" s="201">
        <v>44574</v>
      </c>
      <c r="B687" s="190">
        <v>-8.6</v>
      </c>
      <c r="C687" s="190">
        <v>-10.885714285714286</v>
      </c>
      <c r="D687" s="191">
        <v>3398.6</v>
      </c>
      <c r="E687" s="198">
        <v>10</v>
      </c>
      <c r="F687" s="233">
        <v>4126</v>
      </c>
      <c r="G687" s="249">
        <v>8</v>
      </c>
      <c r="H687" s="213">
        <f t="shared" si="10"/>
        <v>3556</v>
      </c>
      <c r="I687" s="45"/>
      <c r="J687" s="154"/>
      <c r="L687" s="45"/>
      <c r="M687" s="98"/>
      <c r="N687" s="90"/>
      <c r="O687" s="90"/>
    </row>
    <row r="688" spans="1:15" s="69" customFormat="1" ht="12.75" x14ac:dyDescent="0.2">
      <c r="A688" s="201">
        <v>44575</v>
      </c>
      <c r="B688" s="190">
        <v>-11</v>
      </c>
      <c r="C688" s="190">
        <v>-11.4</v>
      </c>
      <c r="D688" s="191">
        <v>3387.6</v>
      </c>
      <c r="E688" s="198">
        <v>3</v>
      </c>
      <c r="F688" s="233">
        <v>4129</v>
      </c>
      <c r="G688" s="249">
        <v>2</v>
      </c>
      <c r="H688" s="213">
        <f t="shared" si="10"/>
        <v>3558</v>
      </c>
      <c r="I688" s="45"/>
      <c r="J688" s="154"/>
      <c r="L688" s="45"/>
      <c r="M688" s="98"/>
      <c r="N688" s="90"/>
      <c r="O688" s="90"/>
    </row>
    <row r="689" spans="1:15" s="69" customFormat="1" ht="12.75" x14ac:dyDescent="0.2">
      <c r="A689" s="201">
        <v>44576</v>
      </c>
      <c r="B689" s="190">
        <v>-29.2</v>
      </c>
      <c r="C689" s="190">
        <v>-9.4571428571428573</v>
      </c>
      <c r="D689" s="191">
        <v>3358.4</v>
      </c>
      <c r="E689" s="198">
        <v>4</v>
      </c>
      <c r="F689" s="233">
        <v>4133</v>
      </c>
      <c r="G689" s="249">
        <v>4</v>
      </c>
      <c r="H689" s="213">
        <f t="shared" si="10"/>
        <v>3562</v>
      </c>
      <c r="I689" s="45"/>
      <c r="J689" s="154"/>
      <c r="L689" s="45"/>
      <c r="M689" s="98"/>
      <c r="N689" s="90"/>
      <c r="O689" s="90"/>
    </row>
    <row r="690" spans="1:15" s="69" customFormat="1" ht="12.75" x14ac:dyDescent="0.2">
      <c r="A690" s="201">
        <v>44577</v>
      </c>
      <c r="B690" s="190">
        <v>-7.6</v>
      </c>
      <c r="C690" s="190">
        <v>-9.8571428571428577</v>
      </c>
      <c r="D690" s="191">
        <v>3350.8</v>
      </c>
      <c r="E690" s="198">
        <v>6</v>
      </c>
      <c r="F690" s="233">
        <v>4139</v>
      </c>
      <c r="G690" s="249">
        <v>6</v>
      </c>
      <c r="H690" s="213">
        <f t="shared" si="10"/>
        <v>3568</v>
      </c>
      <c r="I690" s="45"/>
      <c r="J690" s="154"/>
      <c r="L690" s="45"/>
      <c r="M690" s="98"/>
      <c r="N690" s="90"/>
      <c r="O690" s="90"/>
    </row>
    <row r="691" spans="1:15" s="69" customFormat="1" ht="12.75" x14ac:dyDescent="0.2">
      <c r="A691" s="201">
        <v>44578</v>
      </c>
      <c r="B691" s="190">
        <v>-7.2</v>
      </c>
      <c r="C691" s="190">
        <v>-8.0285714285714285</v>
      </c>
      <c r="D691" s="191">
        <v>3343.6</v>
      </c>
      <c r="E691" s="198">
        <v>5</v>
      </c>
      <c r="F691" s="233">
        <v>4144</v>
      </c>
      <c r="G691" s="249">
        <v>4</v>
      </c>
      <c r="H691" s="213">
        <f t="shared" si="10"/>
        <v>3572</v>
      </c>
      <c r="I691" s="45"/>
      <c r="J691" s="154"/>
      <c r="L691" s="45"/>
      <c r="M691" s="98"/>
      <c r="N691" s="90"/>
      <c r="O691" s="90"/>
    </row>
    <row r="692" spans="1:15" s="69" customFormat="1" ht="12.75" x14ac:dyDescent="0.2">
      <c r="A692" s="201">
        <v>44579</v>
      </c>
      <c r="B692" s="190">
        <v>-6</v>
      </c>
      <c r="C692" s="190">
        <v>-6.0571428571428569</v>
      </c>
      <c r="D692" s="191">
        <v>3337.6</v>
      </c>
      <c r="E692" s="198">
        <v>6</v>
      </c>
      <c r="F692" s="233">
        <v>4150</v>
      </c>
      <c r="G692" s="249">
        <v>3</v>
      </c>
      <c r="H692" s="213">
        <f t="shared" si="10"/>
        <v>3575</v>
      </c>
      <c r="I692" s="45"/>
      <c r="J692" s="154"/>
      <c r="L692" s="45"/>
      <c r="M692" s="98"/>
      <c r="N692" s="90"/>
      <c r="O692" s="90"/>
    </row>
    <row r="693" spans="1:15" s="69" customFormat="1" ht="12.75" x14ac:dyDescent="0.2">
      <c r="A693" s="201">
        <v>44580</v>
      </c>
      <c r="B693" s="190">
        <v>0.6</v>
      </c>
      <c r="C693" s="190">
        <v>-1.8571428571428572</v>
      </c>
      <c r="D693" s="191">
        <v>3338.2</v>
      </c>
      <c r="E693" s="198">
        <v>7</v>
      </c>
      <c r="F693" s="233">
        <v>4157</v>
      </c>
      <c r="G693" s="249">
        <v>5</v>
      </c>
      <c r="H693" s="213">
        <f t="shared" si="10"/>
        <v>3580</v>
      </c>
      <c r="I693" s="45"/>
      <c r="J693" s="154"/>
      <c r="L693" s="45"/>
      <c r="M693" s="98"/>
      <c r="N693" s="90"/>
      <c r="O693" s="90"/>
    </row>
    <row r="694" spans="1:15" s="69" customFormat="1" ht="12.75" x14ac:dyDescent="0.2">
      <c r="A694" s="201">
        <v>44581</v>
      </c>
      <c r="B694" s="190">
        <v>4.2</v>
      </c>
      <c r="C694" s="190">
        <v>-2.0285714285714285</v>
      </c>
      <c r="D694" s="191">
        <v>3342.4</v>
      </c>
      <c r="E694" s="198">
        <v>7</v>
      </c>
      <c r="F694" s="233">
        <v>4164</v>
      </c>
      <c r="G694" s="249">
        <v>3</v>
      </c>
      <c r="H694" s="213">
        <f t="shared" si="10"/>
        <v>3583</v>
      </c>
      <c r="I694" s="45"/>
      <c r="J694" s="154"/>
      <c r="L694" s="45"/>
      <c r="M694" s="98"/>
      <c r="N694" s="90"/>
      <c r="O694" s="90"/>
    </row>
    <row r="695" spans="1:15" s="69" customFormat="1" ht="12.75" x14ac:dyDescent="0.2">
      <c r="A695" s="201">
        <v>44582</v>
      </c>
      <c r="B695" s="190">
        <v>2.8</v>
      </c>
      <c r="C695" s="190">
        <v>-0.94285714285714295</v>
      </c>
      <c r="D695" s="191">
        <v>3345.2</v>
      </c>
      <c r="E695" s="198">
        <v>5</v>
      </c>
      <c r="F695" s="233">
        <v>4169</v>
      </c>
      <c r="G695" s="249">
        <v>5</v>
      </c>
      <c r="H695" s="213">
        <f t="shared" si="10"/>
        <v>3588</v>
      </c>
      <c r="I695" s="45"/>
      <c r="J695" s="154"/>
      <c r="L695" s="45"/>
      <c r="M695" s="98"/>
      <c r="N695" s="90"/>
      <c r="O695" s="90"/>
    </row>
    <row r="696" spans="1:15" s="69" customFormat="1" ht="12.75" x14ac:dyDescent="0.2">
      <c r="A696" s="201">
        <v>44583</v>
      </c>
      <c r="B696" s="190">
        <v>0.2</v>
      </c>
      <c r="C696" s="190">
        <v>0.14285714285714274</v>
      </c>
      <c r="D696" s="191">
        <v>3345.4</v>
      </c>
      <c r="E696" s="198">
        <v>6</v>
      </c>
      <c r="F696" s="233">
        <v>4175</v>
      </c>
      <c r="G696" s="249">
        <v>6</v>
      </c>
      <c r="H696" s="213">
        <f t="shared" si="10"/>
        <v>3594</v>
      </c>
      <c r="I696" s="45"/>
      <c r="J696" s="154"/>
      <c r="L696" s="45"/>
      <c r="M696" s="98"/>
      <c r="N696" s="90"/>
      <c r="O696" s="90"/>
    </row>
    <row r="697" spans="1:15" s="69" customFormat="1" ht="12.75" x14ac:dyDescent="0.2">
      <c r="A697" s="201">
        <v>44584</v>
      </c>
      <c r="B697" s="190">
        <v>-8.8000000000000007</v>
      </c>
      <c r="C697" s="190">
        <v>-1.1142857142857143</v>
      </c>
      <c r="D697" s="191">
        <v>3336.6</v>
      </c>
      <c r="E697" s="198">
        <v>6</v>
      </c>
      <c r="F697" s="233">
        <v>4181</v>
      </c>
      <c r="G697" s="249">
        <v>5</v>
      </c>
      <c r="H697" s="213">
        <f t="shared" si="10"/>
        <v>3599</v>
      </c>
      <c r="I697" s="45"/>
      <c r="J697" s="154"/>
      <c r="L697" s="45"/>
      <c r="M697" s="98"/>
      <c r="N697" s="90"/>
      <c r="O697" s="90"/>
    </row>
    <row r="698" spans="1:15" s="69" customFormat="1" ht="12.75" x14ac:dyDescent="0.2">
      <c r="A698" s="201">
        <v>44585</v>
      </c>
      <c r="B698" s="190">
        <v>0.4</v>
      </c>
      <c r="C698" s="190">
        <v>-2.0285714285714285</v>
      </c>
      <c r="D698" s="191">
        <v>3337</v>
      </c>
      <c r="E698" s="198">
        <v>5</v>
      </c>
      <c r="F698" s="233">
        <v>4186</v>
      </c>
      <c r="G698" s="249">
        <v>5</v>
      </c>
      <c r="H698" s="213">
        <f t="shared" si="10"/>
        <v>3604</v>
      </c>
      <c r="I698" s="45"/>
      <c r="J698" s="154"/>
      <c r="L698" s="45"/>
      <c r="M698" s="98"/>
      <c r="N698" s="90"/>
      <c r="O698" s="90"/>
    </row>
    <row r="699" spans="1:15" s="69" customFormat="1" ht="12.75" x14ac:dyDescent="0.2">
      <c r="A699" s="201">
        <v>44586</v>
      </c>
      <c r="B699" s="190">
        <v>1.6</v>
      </c>
      <c r="C699" s="190">
        <v>-0.97142857142857153</v>
      </c>
      <c r="D699" s="191">
        <v>3338.6</v>
      </c>
      <c r="E699" s="198">
        <v>6</v>
      </c>
      <c r="F699" s="233">
        <v>4192</v>
      </c>
      <c r="G699" s="249">
        <v>2</v>
      </c>
      <c r="H699" s="213">
        <f t="shared" si="10"/>
        <v>3606</v>
      </c>
      <c r="I699" s="45"/>
      <c r="J699" s="154"/>
      <c r="L699" s="45"/>
      <c r="M699" s="98"/>
      <c r="N699" s="90"/>
      <c r="O699" s="90"/>
    </row>
    <row r="700" spans="1:15" s="69" customFormat="1" ht="12.75" x14ac:dyDescent="0.2">
      <c r="A700" s="201">
        <v>44587</v>
      </c>
      <c r="B700" s="190">
        <v>-8.1999999999999993</v>
      </c>
      <c r="C700" s="190">
        <v>-1.2285714285714284</v>
      </c>
      <c r="D700" s="191">
        <v>3330.4</v>
      </c>
      <c r="E700" s="198">
        <v>1</v>
      </c>
      <c r="F700" s="233">
        <v>4193</v>
      </c>
      <c r="G700" s="249">
        <v>0</v>
      </c>
      <c r="H700" s="213">
        <f t="shared" si="10"/>
        <v>3606</v>
      </c>
      <c r="I700" s="45"/>
      <c r="J700" s="154"/>
      <c r="L700" s="45"/>
      <c r="M700" s="98"/>
      <c r="N700" s="90"/>
      <c r="O700" s="90"/>
    </row>
    <row r="701" spans="1:15" s="69" customFormat="1" ht="12.75" x14ac:dyDescent="0.2">
      <c r="A701" s="201">
        <v>44588</v>
      </c>
      <c r="B701" s="190">
        <v>-2.2000000000000002</v>
      </c>
      <c r="C701" s="190">
        <v>-0.45714285714285702</v>
      </c>
      <c r="D701" s="191">
        <v>3328.2</v>
      </c>
      <c r="E701" s="198">
        <v>11</v>
      </c>
      <c r="F701" s="233">
        <v>4204</v>
      </c>
      <c r="G701" s="249">
        <v>6</v>
      </c>
      <c r="H701" s="213">
        <f t="shared" si="10"/>
        <v>3612</v>
      </c>
      <c r="I701" s="45"/>
      <c r="J701" s="154"/>
      <c r="L701" s="45"/>
      <c r="M701" s="98"/>
      <c r="N701" s="90"/>
      <c r="O701" s="90"/>
    </row>
    <row r="702" spans="1:15" s="69" customFormat="1" ht="12.75" x14ac:dyDescent="0.2">
      <c r="A702" s="201">
        <v>44589</v>
      </c>
      <c r="B702" s="190">
        <v>10.199999999999999</v>
      </c>
      <c r="C702" s="190">
        <v>-0.48571428571428588</v>
      </c>
      <c r="D702" s="191">
        <v>3338.4</v>
      </c>
      <c r="E702" s="198">
        <v>4</v>
      </c>
      <c r="F702" s="233">
        <v>4208</v>
      </c>
      <c r="G702" s="249">
        <v>3</v>
      </c>
      <c r="H702" s="213">
        <f t="shared" si="10"/>
        <v>3615</v>
      </c>
      <c r="I702" s="45"/>
      <c r="J702" s="154"/>
      <c r="L702" s="45"/>
      <c r="M702" s="98"/>
      <c r="N702" s="90"/>
      <c r="O702" s="90"/>
    </row>
    <row r="703" spans="1:15" s="69" customFormat="1" ht="12.75" x14ac:dyDescent="0.2">
      <c r="A703" s="201">
        <v>44590</v>
      </c>
      <c r="B703" s="190">
        <v>-1.6</v>
      </c>
      <c r="C703" s="190">
        <v>1.1714285714285713</v>
      </c>
      <c r="D703" s="191">
        <v>3336.8</v>
      </c>
      <c r="E703" s="198">
        <v>5</v>
      </c>
      <c r="F703" s="233">
        <v>4213</v>
      </c>
      <c r="G703" s="249">
        <v>4</v>
      </c>
      <c r="H703" s="213">
        <f t="shared" si="10"/>
        <v>3619</v>
      </c>
      <c r="I703" s="45"/>
      <c r="J703" s="154"/>
      <c r="L703" s="45"/>
      <c r="M703" s="98"/>
      <c r="N703" s="90"/>
      <c r="O703" s="90"/>
    </row>
    <row r="704" spans="1:15" s="69" customFormat="1" ht="12.75" x14ac:dyDescent="0.2">
      <c r="A704" s="201">
        <v>44591</v>
      </c>
      <c r="B704" s="190">
        <v>-3.4</v>
      </c>
      <c r="C704" s="190">
        <v>2.2571428571428571</v>
      </c>
      <c r="D704" s="191">
        <v>3333.4</v>
      </c>
      <c r="E704" s="198">
        <v>2</v>
      </c>
      <c r="F704" s="233">
        <v>4215</v>
      </c>
      <c r="G704" s="249">
        <v>1</v>
      </c>
      <c r="H704" s="213">
        <f t="shared" si="10"/>
        <v>3620</v>
      </c>
      <c r="I704" s="45"/>
      <c r="J704" s="154"/>
      <c r="L704" s="45"/>
      <c r="M704" s="98"/>
      <c r="N704" s="90"/>
      <c r="O704" s="90"/>
    </row>
    <row r="705" spans="1:15" s="69" customFormat="1" ht="12.75" x14ac:dyDescent="0.2">
      <c r="A705" s="43">
        <v>44592</v>
      </c>
      <c r="B705" s="194">
        <v>0.2</v>
      </c>
      <c r="C705" s="194">
        <v>2.657142857142857</v>
      </c>
      <c r="D705" s="195">
        <v>3333.6</v>
      </c>
      <c r="E705" s="200">
        <v>2</v>
      </c>
      <c r="F705" s="234">
        <v>4217</v>
      </c>
      <c r="G705" s="251">
        <v>1</v>
      </c>
      <c r="H705" s="215">
        <f t="shared" si="10"/>
        <v>3621</v>
      </c>
      <c r="I705" s="45"/>
      <c r="J705" s="154"/>
      <c r="L705" s="45"/>
      <c r="M705" s="98"/>
      <c r="N705" s="90"/>
      <c r="O705" s="90"/>
    </row>
    <row r="706" spans="1:15" s="69" customFormat="1" ht="12.75" x14ac:dyDescent="0.2">
      <c r="A706" s="201">
        <v>44593</v>
      </c>
      <c r="B706" s="190">
        <v>13.2</v>
      </c>
      <c r="C706" s="190">
        <v>1.5714285714285712</v>
      </c>
      <c r="D706" s="191">
        <v>3346.8</v>
      </c>
      <c r="E706" s="198">
        <v>8</v>
      </c>
      <c r="F706" s="233">
        <v>4225</v>
      </c>
      <c r="G706" s="249">
        <v>8</v>
      </c>
      <c r="H706" s="213">
        <f t="shared" si="10"/>
        <v>3629</v>
      </c>
      <c r="I706" s="45"/>
      <c r="J706" s="154"/>
      <c r="L706" s="45"/>
      <c r="M706" s="98"/>
      <c r="N706" s="90"/>
      <c r="O706" s="90"/>
    </row>
    <row r="707" spans="1:15" s="69" customFormat="1" ht="12.75" x14ac:dyDescent="0.2">
      <c r="A707" s="201">
        <v>44594</v>
      </c>
      <c r="B707" s="190">
        <v>-0.6</v>
      </c>
      <c r="C707" s="190">
        <v>1.1142857142857143</v>
      </c>
      <c r="D707" s="191">
        <v>3346.2</v>
      </c>
      <c r="E707" s="198">
        <v>4</v>
      </c>
      <c r="F707" s="233">
        <v>4229</v>
      </c>
      <c r="G707" s="249">
        <v>3</v>
      </c>
      <c r="H707" s="213">
        <f t="shared" si="10"/>
        <v>3632</v>
      </c>
      <c r="I707" s="45"/>
      <c r="J707" s="154"/>
      <c r="L707" s="45"/>
      <c r="M707" s="98"/>
      <c r="N707" s="90"/>
      <c r="O707" s="90"/>
    </row>
    <row r="708" spans="1:15" s="69" customFormat="1" ht="12.75" x14ac:dyDescent="0.2">
      <c r="A708" s="201">
        <v>44595</v>
      </c>
      <c r="B708" s="190">
        <v>0.6</v>
      </c>
      <c r="C708" s="190">
        <v>0.59999999999999987</v>
      </c>
      <c r="D708" s="191">
        <v>3346.8</v>
      </c>
      <c r="E708" s="198">
        <v>6</v>
      </c>
      <c r="F708" s="233">
        <v>4235</v>
      </c>
      <c r="G708" s="249">
        <v>0</v>
      </c>
      <c r="H708" s="213">
        <f t="shared" si="10"/>
        <v>3632</v>
      </c>
      <c r="I708" s="45"/>
      <c r="J708" s="154"/>
      <c r="L708" s="45"/>
      <c r="M708" s="98"/>
      <c r="N708" s="90"/>
      <c r="O708" s="90"/>
    </row>
    <row r="709" spans="1:15" s="69" customFormat="1" ht="12.75" x14ac:dyDescent="0.2">
      <c r="A709" s="201">
        <v>44596</v>
      </c>
      <c r="B709" s="190">
        <v>2.6</v>
      </c>
      <c r="C709" s="190">
        <v>0.42857142857142855</v>
      </c>
      <c r="D709" s="191">
        <v>3349.4</v>
      </c>
      <c r="E709" s="198">
        <v>3</v>
      </c>
      <c r="F709" s="233">
        <v>4238</v>
      </c>
      <c r="G709" s="249">
        <v>0</v>
      </c>
      <c r="H709" s="213">
        <f t="shared" si="10"/>
        <v>3632</v>
      </c>
      <c r="I709" s="45"/>
      <c r="J709" s="154"/>
      <c r="L709" s="45"/>
      <c r="M709" s="98"/>
      <c r="N709" s="90"/>
      <c r="O709" s="90"/>
    </row>
    <row r="710" spans="1:15" s="69" customFormat="1" ht="12.75" x14ac:dyDescent="0.2">
      <c r="A710" s="201">
        <v>44597</v>
      </c>
      <c r="B710" s="190">
        <v>-4.8</v>
      </c>
      <c r="C710" s="190">
        <v>-0.68571428571428561</v>
      </c>
      <c r="D710" s="191">
        <v>3344.6</v>
      </c>
      <c r="E710" s="198">
        <v>2</v>
      </c>
      <c r="F710" s="233">
        <v>4240</v>
      </c>
      <c r="G710" s="249">
        <v>1</v>
      </c>
      <c r="H710" s="213">
        <f t="shared" ref="H710:H773" si="11">H709+G710</f>
        <v>3633</v>
      </c>
      <c r="I710" s="45"/>
      <c r="J710" s="154"/>
      <c r="L710" s="45"/>
      <c r="M710" s="98"/>
      <c r="N710" s="90"/>
      <c r="O710" s="90"/>
    </row>
    <row r="711" spans="1:15" s="69" customFormat="1" ht="12.75" x14ac:dyDescent="0.2">
      <c r="A711" s="201">
        <v>44598</v>
      </c>
      <c r="B711" s="190">
        <v>-7</v>
      </c>
      <c r="C711" s="190">
        <v>-0.45714285714285702</v>
      </c>
      <c r="D711" s="191">
        <v>3337.6</v>
      </c>
      <c r="E711" s="198">
        <v>6</v>
      </c>
      <c r="F711" s="233">
        <v>4246</v>
      </c>
      <c r="G711" s="249">
        <v>4</v>
      </c>
      <c r="H711" s="213">
        <f t="shared" si="11"/>
        <v>3637</v>
      </c>
      <c r="I711" s="45"/>
      <c r="J711" s="154"/>
      <c r="L711" s="45"/>
      <c r="M711" s="98"/>
      <c r="N711" s="90"/>
      <c r="O711" s="90"/>
    </row>
    <row r="712" spans="1:15" s="69" customFormat="1" ht="12.75" x14ac:dyDescent="0.2">
      <c r="A712" s="201">
        <v>44599</v>
      </c>
      <c r="B712" s="190">
        <v>-1</v>
      </c>
      <c r="C712" s="190">
        <v>-0.19999999999999987</v>
      </c>
      <c r="D712" s="191">
        <v>3336.6</v>
      </c>
      <c r="E712" s="198">
        <v>5</v>
      </c>
      <c r="F712" s="233">
        <v>4251</v>
      </c>
      <c r="G712" s="249">
        <v>2</v>
      </c>
      <c r="H712" s="213">
        <f t="shared" si="11"/>
        <v>3639</v>
      </c>
      <c r="I712" s="45"/>
      <c r="J712" s="154"/>
      <c r="L712" s="45"/>
      <c r="M712" s="98"/>
      <c r="N712" s="90"/>
      <c r="O712" s="90"/>
    </row>
    <row r="713" spans="1:15" s="69" customFormat="1" ht="12.75" x14ac:dyDescent="0.2">
      <c r="A713" s="201">
        <v>44600</v>
      </c>
      <c r="B713" s="190">
        <v>5.4</v>
      </c>
      <c r="C713" s="190">
        <v>-2.2571428571428571</v>
      </c>
      <c r="D713" s="191">
        <v>3342</v>
      </c>
      <c r="E713" s="198">
        <v>6</v>
      </c>
      <c r="F713" s="233">
        <v>4257</v>
      </c>
      <c r="G713" s="249">
        <v>5</v>
      </c>
      <c r="H713" s="213">
        <f t="shared" si="11"/>
        <v>3644</v>
      </c>
      <c r="I713" s="45"/>
      <c r="J713" s="154"/>
      <c r="L713" s="45"/>
      <c r="M713" s="98"/>
      <c r="N713" s="90"/>
      <c r="O713" s="90"/>
    </row>
    <row r="714" spans="1:15" s="69" customFormat="1" ht="12.75" x14ac:dyDescent="0.2">
      <c r="A714" s="201">
        <v>44601</v>
      </c>
      <c r="B714" s="190">
        <v>1</v>
      </c>
      <c r="C714" s="190">
        <v>-2.7142857142857144</v>
      </c>
      <c r="D714" s="191">
        <v>3343</v>
      </c>
      <c r="E714" s="198">
        <v>7</v>
      </c>
      <c r="F714" s="233">
        <v>4264</v>
      </c>
      <c r="G714" s="249">
        <v>4</v>
      </c>
      <c r="H714" s="213">
        <f t="shared" si="11"/>
        <v>3648</v>
      </c>
      <c r="I714" s="45"/>
      <c r="J714" s="154"/>
      <c r="L714" s="45"/>
      <c r="M714" s="98"/>
      <c r="N714" s="90"/>
      <c r="O714" s="90"/>
    </row>
    <row r="715" spans="1:15" s="69" customFormat="1" ht="12.75" x14ac:dyDescent="0.2">
      <c r="A715" s="201">
        <v>44602</v>
      </c>
      <c r="B715" s="190">
        <v>2.4</v>
      </c>
      <c r="C715" s="190">
        <v>-4.0571428571428569</v>
      </c>
      <c r="D715" s="191">
        <v>3345.4</v>
      </c>
      <c r="E715" s="198">
        <v>4</v>
      </c>
      <c r="F715" s="233">
        <v>4268</v>
      </c>
      <c r="G715" s="249">
        <v>2</v>
      </c>
      <c r="H715" s="213">
        <f t="shared" si="11"/>
        <v>3650</v>
      </c>
      <c r="I715" s="45"/>
      <c r="J715" s="154"/>
      <c r="L715" s="45"/>
      <c r="M715" s="98"/>
      <c r="N715" s="90"/>
      <c r="O715" s="90"/>
    </row>
    <row r="716" spans="1:15" s="69" customFormat="1" ht="12.75" x14ac:dyDescent="0.2">
      <c r="A716" s="201">
        <v>44603</v>
      </c>
      <c r="B716" s="190">
        <v>-11.8</v>
      </c>
      <c r="C716" s="190">
        <v>-4.6285714285714281</v>
      </c>
      <c r="D716" s="191">
        <v>3333.6</v>
      </c>
      <c r="E716" s="198">
        <v>6</v>
      </c>
      <c r="F716" s="233">
        <v>4274</v>
      </c>
      <c r="G716" s="249">
        <v>3</v>
      </c>
      <c r="H716" s="213">
        <f t="shared" si="11"/>
        <v>3653</v>
      </c>
      <c r="I716" s="45"/>
      <c r="J716" s="154"/>
      <c r="L716" s="45"/>
      <c r="M716" s="98"/>
      <c r="N716" s="90"/>
      <c r="O716" s="90"/>
    </row>
    <row r="717" spans="1:15" s="69" customFormat="1" ht="12.75" x14ac:dyDescent="0.2">
      <c r="A717" s="201">
        <v>44604</v>
      </c>
      <c r="B717" s="190">
        <v>-8</v>
      </c>
      <c r="C717" s="190">
        <v>-4.7714285714285714</v>
      </c>
      <c r="D717" s="191">
        <v>3325.6</v>
      </c>
      <c r="E717" s="198">
        <v>4</v>
      </c>
      <c r="F717" s="233">
        <v>4278</v>
      </c>
      <c r="G717" s="249">
        <v>3</v>
      </c>
      <c r="H717" s="213">
        <f t="shared" si="11"/>
        <v>3656</v>
      </c>
      <c r="I717" s="45"/>
      <c r="J717" s="154"/>
      <c r="L717" s="45"/>
      <c r="M717" s="98"/>
      <c r="N717" s="90"/>
      <c r="O717" s="90"/>
    </row>
    <row r="718" spans="1:15" s="69" customFormat="1" ht="12.75" x14ac:dyDescent="0.2">
      <c r="A718" s="201">
        <v>44605</v>
      </c>
      <c r="B718" s="190">
        <v>-16.399999999999999</v>
      </c>
      <c r="C718" s="190">
        <v>-5.5428571428571427</v>
      </c>
      <c r="D718" s="191">
        <v>3309.2</v>
      </c>
      <c r="E718" s="198">
        <v>2</v>
      </c>
      <c r="F718" s="233">
        <v>4280</v>
      </c>
      <c r="G718" s="249">
        <v>1</v>
      </c>
      <c r="H718" s="213">
        <f t="shared" si="11"/>
        <v>3657</v>
      </c>
      <c r="I718" s="45"/>
      <c r="J718" s="154"/>
      <c r="L718" s="45"/>
      <c r="M718" s="98"/>
      <c r="N718" s="90"/>
      <c r="O718" s="90"/>
    </row>
    <row r="719" spans="1:15" s="69" customFormat="1" ht="12.75" x14ac:dyDescent="0.2">
      <c r="A719" s="201">
        <v>44606</v>
      </c>
      <c r="B719" s="190">
        <v>-5</v>
      </c>
      <c r="C719" s="190">
        <v>-8.4285714285714288</v>
      </c>
      <c r="D719" s="191">
        <v>3304.2</v>
      </c>
      <c r="E719" s="198">
        <v>3</v>
      </c>
      <c r="F719" s="233">
        <v>4283</v>
      </c>
      <c r="G719" s="249">
        <v>2</v>
      </c>
      <c r="H719" s="213">
        <f t="shared" si="11"/>
        <v>3659</v>
      </c>
      <c r="I719" s="45"/>
      <c r="J719" s="154"/>
      <c r="L719" s="45"/>
      <c r="M719" s="98"/>
      <c r="N719" s="90"/>
      <c r="O719" s="90"/>
    </row>
    <row r="720" spans="1:15" s="69" customFormat="1" ht="12.75" x14ac:dyDescent="0.2">
      <c r="A720" s="201">
        <v>44607</v>
      </c>
      <c r="B720" s="190">
        <v>4.4000000000000004</v>
      </c>
      <c r="C720" s="190">
        <v>-6.3142857142857149</v>
      </c>
      <c r="D720" s="191">
        <v>3308.6</v>
      </c>
      <c r="E720" s="198">
        <v>3</v>
      </c>
      <c r="F720" s="233">
        <v>4286</v>
      </c>
      <c r="G720" s="249">
        <v>2</v>
      </c>
      <c r="H720" s="213">
        <f t="shared" si="11"/>
        <v>3661</v>
      </c>
      <c r="I720" s="45"/>
      <c r="J720" s="154"/>
      <c r="L720" s="45"/>
      <c r="M720" s="98"/>
      <c r="N720" s="90"/>
      <c r="O720" s="90"/>
    </row>
    <row r="721" spans="1:15" s="69" customFormat="1" ht="12.75" x14ac:dyDescent="0.2">
      <c r="A721" s="201">
        <v>44608</v>
      </c>
      <c r="B721" s="190">
        <v>-4.4000000000000004</v>
      </c>
      <c r="C721" s="190">
        <v>-3.0000000000000004</v>
      </c>
      <c r="D721" s="191">
        <v>3304.2</v>
      </c>
      <c r="E721" s="198">
        <v>6</v>
      </c>
      <c r="F721" s="233">
        <v>4292</v>
      </c>
      <c r="G721" s="249">
        <v>5</v>
      </c>
      <c r="H721" s="213">
        <f t="shared" si="11"/>
        <v>3666</v>
      </c>
      <c r="I721" s="45"/>
      <c r="J721" s="154"/>
      <c r="L721" s="45"/>
      <c r="M721" s="98"/>
      <c r="N721" s="90"/>
      <c r="O721" s="90"/>
    </row>
    <row r="722" spans="1:15" s="69" customFormat="1" ht="12.75" x14ac:dyDescent="0.2">
      <c r="A722" s="201">
        <v>44609</v>
      </c>
      <c r="B722" s="190">
        <v>-17.8</v>
      </c>
      <c r="C722" s="190">
        <v>-0.85714285714285743</v>
      </c>
      <c r="D722" s="191">
        <v>3286.4</v>
      </c>
      <c r="E722" s="198">
        <v>3</v>
      </c>
      <c r="F722" s="233">
        <v>4295</v>
      </c>
      <c r="G722" s="249">
        <v>2</v>
      </c>
      <c r="H722" s="213">
        <f t="shared" si="11"/>
        <v>3668</v>
      </c>
      <c r="I722" s="45"/>
      <c r="J722" s="154"/>
      <c r="L722" s="45"/>
      <c r="M722" s="98"/>
      <c r="N722" s="90"/>
      <c r="O722" s="90"/>
    </row>
    <row r="723" spans="1:15" s="69" customFormat="1" ht="12.75" x14ac:dyDescent="0.2">
      <c r="A723" s="201">
        <v>44610</v>
      </c>
      <c r="B723" s="190">
        <v>3</v>
      </c>
      <c r="C723" s="190">
        <v>-8.5714285714285895E-2</v>
      </c>
      <c r="D723" s="191">
        <v>3289.4</v>
      </c>
      <c r="E723" s="198">
        <v>6</v>
      </c>
      <c r="F723" s="233">
        <v>4301</v>
      </c>
      <c r="G723" s="249">
        <v>4</v>
      </c>
      <c r="H723" s="213">
        <f t="shared" si="11"/>
        <v>3672</v>
      </c>
      <c r="I723" s="45"/>
      <c r="J723" s="154"/>
      <c r="L723" s="45"/>
      <c r="M723" s="98"/>
      <c r="N723" s="90"/>
      <c r="O723" s="90"/>
    </row>
    <row r="724" spans="1:15" s="69" customFormat="1" ht="12.75" x14ac:dyDescent="0.2">
      <c r="A724" s="201">
        <v>44611</v>
      </c>
      <c r="B724" s="190">
        <v>15.2</v>
      </c>
      <c r="C724" s="190">
        <v>-2.3714285714285714</v>
      </c>
      <c r="D724" s="191">
        <v>3304.6</v>
      </c>
      <c r="E724" s="198">
        <v>7</v>
      </c>
      <c r="F724" s="233">
        <v>4308</v>
      </c>
      <c r="G724" s="249">
        <v>6</v>
      </c>
      <c r="H724" s="213">
        <f t="shared" si="11"/>
        <v>3678</v>
      </c>
      <c r="I724" s="45"/>
      <c r="J724" s="154"/>
      <c r="L724" s="45"/>
      <c r="M724" s="98"/>
      <c r="N724" s="90"/>
      <c r="O724" s="90"/>
    </row>
    <row r="725" spans="1:15" s="69" customFormat="1" ht="12.75" x14ac:dyDescent="0.2">
      <c r="A725" s="201">
        <v>44612</v>
      </c>
      <c r="B725" s="190">
        <v>-1.4</v>
      </c>
      <c r="C725" s="190">
        <v>-2.0571428571428574</v>
      </c>
      <c r="D725" s="191">
        <v>3303.2</v>
      </c>
      <c r="E725" s="198">
        <v>8</v>
      </c>
      <c r="F725" s="233">
        <v>4316</v>
      </c>
      <c r="G725" s="249">
        <v>6</v>
      </c>
      <c r="H725" s="213">
        <f t="shared" si="11"/>
        <v>3684</v>
      </c>
      <c r="I725" s="45"/>
      <c r="J725" s="154"/>
      <c r="L725" s="45"/>
      <c r="M725" s="98"/>
      <c r="N725" s="90"/>
      <c r="O725" s="90"/>
    </row>
    <row r="726" spans="1:15" s="69" customFormat="1" ht="12.75" x14ac:dyDescent="0.2">
      <c r="A726" s="201">
        <v>44613</v>
      </c>
      <c r="B726" s="190">
        <v>0.4</v>
      </c>
      <c r="C726" s="190">
        <v>1.5999999999999999</v>
      </c>
      <c r="D726" s="191">
        <v>3303.6</v>
      </c>
      <c r="E726" s="198">
        <v>4</v>
      </c>
      <c r="F726" s="233">
        <v>4320</v>
      </c>
      <c r="G726" s="249">
        <v>3</v>
      </c>
      <c r="H726" s="213">
        <f t="shared" si="11"/>
        <v>3687</v>
      </c>
      <c r="I726" s="45"/>
      <c r="J726" s="154"/>
      <c r="L726" s="45"/>
      <c r="M726" s="98"/>
      <c r="N726" s="90"/>
      <c r="O726" s="90"/>
    </row>
    <row r="727" spans="1:15" s="69" customFormat="1" ht="12.75" x14ac:dyDescent="0.2">
      <c r="A727" s="201">
        <v>44614</v>
      </c>
      <c r="B727" s="190">
        <v>-11.6</v>
      </c>
      <c r="C727" s="190">
        <v>2.4857142857142853</v>
      </c>
      <c r="D727" s="191">
        <v>3292</v>
      </c>
      <c r="E727" s="198">
        <v>6</v>
      </c>
      <c r="F727" s="233">
        <v>4326</v>
      </c>
      <c r="G727" s="249">
        <v>4</v>
      </c>
      <c r="H727" s="213">
        <f t="shared" si="11"/>
        <v>3691</v>
      </c>
      <c r="I727" s="45"/>
      <c r="J727" s="154"/>
      <c r="L727" s="45"/>
      <c r="M727" s="98"/>
      <c r="N727" s="90"/>
      <c r="O727" s="90"/>
    </row>
    <row r="728" spans="1:15" s="69" customFormat="1" ht="12.75" x14ac:dyDescent="0.2">
      <c r="A728" s="201">
        <v>44615</v>
      </c>
      <c r="B728" s="190">
        <v>-2.2000000000000002</v>
      </c>
      <c r="C728" s="190">
        <v>8.5714285714285479E-2</v>
      </c>
      <c r="D728" s="191">
        <v>3289.8</v>
      </c>
      <c r="E728" s="198">
        <v>3</v>
      </c>
      <c r="F728" s="233">
        <v>4329</v>
      </c>
      <c r="G728" s="249">
        <v>2</v>
      </c>
      <c r="H728" s="213">
        <f t="shared" si="11"/>
        <v>3693</v>
      </c>
      <c r="I728" s="45"/>
      <c r="J728" s="154"/>
      <c r="L728" s="45"/>
      <c r="M728" s="98"/>
      <c r="N728" s="90"/>
      <c r="O728" s="90"/>
    </row>
    <row r="729" spans="1:15" s="69" customFormat="1" ht="12.75" x14ac:dyDescent="0.2">
      <c r="A729" s="201">
        <v>44616</v>
      </c>
      <c r="B729" s="190">
        <v>7.8</v>
      </c>
      <c r="C729" s="190">
        <v>0.77142857142857146</v>
      </c>
      <c r="D729" s="191">
        <v>3297.6</v>
      </c>
      <c r="E729" s="198">
        <v>5</v>
      </c>
      <c r="F729" s="233">
        <v>4334</v>
      </c>
      <c r="G729" s="249">
        <v>4</v>
      </c>
      <c r="H729" s="213">
        <f t="shared" si="11"/>
        <v>3697</v>
      </c>
      <c r="I729" s="45"/>
      <c r="J729" s="154"/>
      <c r="L729" s="45"/>
      <c r="M729" s="98"/>
      <c r="N729" s="90"/>
      <c r="O729" s="90"/>
    </row>
    <row r="730" spans="1:15" s="69" customFormat="1" ht="12.75" x14ac:dyDescent="0.2">
      <c r="A730" s="201">
        <v>44617</v>
      </c>
      <c r="B730" s="190">
        <v>9.1999999999999993</v>
      </c>
      <c r="C730" s="190">
        <v>-0.51428571428571446</v>
      </c>
      <c r="D730" s="191">
        <v>3306.8</v>
      </c>
      <c r="E730" s="198">
        <v>8</v>
      </c>
      <c r="F730" s="233">
        <v>4342</v>
      </c>
      <c r="G730" s="249">
        <v>6</v>
      </c>
      <c r="H730" s="213">
        <f t="shared" si="11"/>
        <v>3703</v>
      </c>
      <c r="I730" s="45"/>
      <c r="J730" s="154"/>
      <c r="L730" s="45"/>
      <c r="M730" s="98"/>
      <c r="N730" s="90"/>
      <c r="O730" s="90"/>
    </row>
    <row r="731" spans="1:15" s="69" customFormat="1" ht="12.75" x14ac:dyDescent="0.2">
      <c r="A731" s="201">
        <v>44618</v>
      </c>
      <c r="B731" s="190">
        <v>-1.6</v>
      </c>
      <c r="C731" s="190">
        <v>2.9142857142857141</v>
      </c>
      <c r="D731" s="191">
        <v>3305.2</v>
      </c>
      <c r="E731" s="198">
        <v>2</v>
      </c>
      <c r="F731" s="233">
        <v>4344</v>
      </c>
      <c r="G731" s="249">
        <v>2</v>
      </c>
      <c r="H731" s="213">
        <f t="shared" si="11"/>
        <v>3705</v>
      </c>
      <c r="I731" s="45"/>
      <c r="J731" s="154"/>
      <c r="L731" s="45"/>
      <c r="M731" s="98"/>
      <c r="N731" s="90"/>
      <c r="O731" s="90"/>
    </row>
    <row r="732" spans="1:15" s="69" customFormat="1" ht="12.75" x14ac:dyDescent="0.2">
      <c r="A732" s="201">
        <v>44619</v>
      </c>
      <c r="B732" s="190">
        <v>3.4</v>
      </c>
      <c r="C732" s="190">
        <v>2.5428571428571431</v>
      </c>
      <c r="D732" s="191">
        <v>3308.6</v>
      </c>
      <c r="E732" s="198">
        <v>5</v>
      </c>
      <c r="F732" s="233">
        <v>4349</v>
      </c>
      <c r="G732" s="249">
        <v>3</v>
      </c>
      <c r="H732" s="213">
        <f t="shared" si="11"/>
        <v>3708</v>
      </c>
      <c r="I732" s="45"/>
      <c r="J732" s="154"/>
      <c r="L732" s="45"/>
      <c r="M732" s="98"/>
      <c r="N732" s="90"/>
      <c r="O732" s="90"/>
    </row>
    <row r="733" spans="1:15" s="69" customFormat="1" ht="12.75" x14ac:dyDescent="0.2">
      <c r="A733" s="43">
        <v>44620</v>
      </c>
      <c r="B733" s="194">
        <v>-8.6</v>
      </c>
      <c r="C733" s="194">
        <v>0.7142857142857143</v>
      </c>
      <c r="D733" s="195">
        <v>3300</v>
      </c>
      <c r="E733" s="200">
        <v>4</v>
      </c>
      <c r="F733" s="234">
        <v>4353</v>
      </c>
      <c r="G733" s="251">
        <v>2</v>
      </c>
      <c r="H733" s="215">
        <f t="shared" si="11"/>
        <v>3710</v>
      </c>
      <c r="I733" s="45"/>
      <c r="J733" s="154"/>
      <c r="L733" s="45"/>
      <c r="M733" s="98"/>
      <c r="N733" s="90"/>
      <c r="O733" s="90"/>
    </row>
    <row r="734" spans="1:15" s="69" customFormat="1" ht="12.75" x14ac:dyDescent="0.2">
      <c r="A734" s="201">
        <v>44621</v>
      </c>
      <c r="B734" s="190">
        <v>12.4</v>
      </c>
      <c r="C734" s="190">
        <v>0.7142857142857143</v>
      </c>
      <c r="D734" s="191">
        <v>3312.4</v>
      </c>
      <c r="E734" s="198">
        <v>6</v>
      </c>
      <c r="F734" s="233">
        <v>4359</v>
      </c>
      <c r="G734" s="249">
        <v>2</v>
      </c>
      <c r="H734" s="213">
        <f t="shared" si="11"/>
        <v>3712</v>
      </c>
      <c r="I734" s="45"/>
      <c r="J734" s="154"/>
      <c r="L734" s="45"/>
      <c r="M734" s="98"/>
      <c r="N734" s="90"/>
      <c r="O734" s="90"/>
    </row>
    <row r="735" spans="1:15" s="69" customFormat="1" ht="12.75" x14ac:dyDescent="0.2">
      <c r="A735" s="201">
        <v>44622</v>
      </c>
      <c r="B735" s="190">
        <v>-4.8</v>
      </c>
      <c r="C735" s="190">
        <v>1.5428571428571429</v>
      </c>
      <c r="D735" s="191">
        <v>3307.6</v>
      </c>
      <c r="E735" s="198">
        <v>7</v>
      </c>
      <c r="F735" s="233">
        <v>4366</v>
      </c>
      <c r="G735" s="249">
        <v>4</v>
      </c>
      <c r="H735" s="213">
        <f t="shared" si="11"/>
        <v>3716</v>
      </c>
      <c r="I735" s="45"/>
      <c r="J735" s="154"/>
      <c r="L735" s="45"/>
      <c r="M735" s="98"/>
      <c r="N735" s="90"/>
      <c r="O735" s="90"/>
    </row>
    <row r="736" spans="1:15" s="69" customFormat="1" ht="12.75" x14ac:dyDescent="0.2">
      <c r="A736" s="201">
        <v>44623</v>
      </c>
      <c r="B736" s="190">
        <v>-5</v>
      </c>
      <c r="C736" s="190">
        <v>0.97142857142857153</v>
      </c>
      <c r="D736" s="191">
        <v>3302.6</v>
      </c>
      <c r="E736" s="198">
        <v>1</v>
      </c>
      <c r="F736" s="233">
        <v>4367</v>
      </c>
      <c r="G736" s="249">
        <v>1</v>
      </c>
      <c r="H736" s="213">
        <f t="shared" si="11"/>
        <v>3717</v>
      </c>
      <c r="I736" s="45"/>
      <c r="J736" s="154"/>
      <c r="L736" s="45"/>
      <c r="M736" s="98"/>
      <c r="N736" s="90"/>
      <c r="O736" s="90"/>
    </row>
    <row r="737" spans="1:15" s="69" customFormat="1" ht="12.75" x14ac:dyDescent="0.2">
      <c r="A737" s="201">
        <v>44624</v>
      </c>
      <c r="B737" s="190">
        <v>9.1999999999999993</v>
      </c>
      <c r="C737" s="190">
        <v>6</v>
      </c>
      <c r="D737" s="191">
        <v>3311.8</v>
      </c>
      <c r="E737" s="198">
        <v>5</v>
      </c>
      <c r="F737" s="233">
        <v>4372</v>
      </c>
      <c r="G737" s="249">
        <v>3</v>
      </c>
      <c r="H737" s="213">
        <f t="shared" si="11"/>
        <v>3720</v>
      </c>
      <c r="I737" s="45"/>
      <c r="J737" s="154"/>
      <c r="L737" s="45"/>
      <c r="M737" s="98"/>
      <c r="N737" s="90"/>
      <c r="O737" s="90"/>
    </row>
    <row r="738" spans="1:15" s="69" customFormat="1" ht="12.75" x14ac:dyDescent="0.2">
      <c r="A738" s="201">
        <v>44625</v>
      </c>
      <c r="B738" s="190">
        <v>4.2</v>
      </c>
      <c r="C738" s="190">
        <v>4.1428571428571432</v>
      </c>
      <c r="D738" s="191">
        <v>3316</v>
      </c>
      <c r="E738" s="198">
        <v>4</v>
      </c>
      <c r="F738" s="233">
        <v>4376</v>
      </c>
      <c r="G738" s="249">
        <v>3</v>
      </c>
      <c r="H738" s="213">
        <f t="shared" si="11"/>
        <v>3723</v>
      </c>
      <c r="I738" s="45"/>
      <c r="J738" s="154"/>
      <c r="L738" s="45"/>
      <c r="M738" s="98"/>
      <c r="N738" s="90"/>
      <c r="O738" s="90"/>
    </row>
    <row r="739" spans="1:15" s="69" customFormat="1" ht="12.75" x14ac:dyDescent="0.2">
      <c r="A739" s="201">
        <v>44626</v>
      </c>
      <c r="B739" s="190">
        <v>-0.6</v>
      </c>
      <c r="C739" s="190">
        <v>3.3999999999999995</v>
      </c>
      <c r="D739" s="191">
        <v>3315.4</v>
      </c>
      <c r="E739" s="198">
        <v>3</v>
      </c>
      <c r="F739" s="233">
        <v>4379</v>
      </c>
      <c r="G739" s="249">
        <v>2</v>
      </c>
      <c r="H739" s="213">
        <f t="shared" si="11"/>
        <v>3725</v>
      </c>
      <c r="I739" s="45"/>
      <c r="J739" s="154"/>
      <c r="L739" s="45"/>
      <c r="M739" s="98"/>
      <c r="N739" s="90"/>
      <c r="O739" s="90"/>
    </row>
    <row r="740" spans="1:15" s="69" customFormat="1" ht="12.75" x14ac:dyDescent="0.2">
      <c r="A740" s="201">
        <v>44627</v>
      </c>
      <c r="B740" s="190">
        <v>26.6</v>
      </c>
      <c r="C740" s="190">
        <v>3.5142857142857138</v>
      </c>
      <c r="D740" s="191">
        <v>3342</v>
      </c>
      <c r="E740" s="198">
        <v>6</v>
      </c>
      <c r="F740" s="233">
        <v>4385</v>
      </c>
      <c r="G740" s="249">
        <v>1</v>
      </c>
      <c r="H740" s="213">
        <f t="shared" si="11"/>
        <v>3726</v>
      </c>
      <c r="I740" s="45"/>
      <c r="J740" s="154"/>
      <c r="L740" s="45"/>
      <c r="M740" s="98"/>
      <c r="N740" s="90"/>
      <c r="O740" s="90"/>
    </row>
    <row r="741" spans="1:15" s="69" customFormat="1" ht="12.75" x14ac:dyDescent="0.2">
      <c r="A741" s="201">
        <v>44628</v>
      </c>
      <c r="B741" s="190">
        <v>-0.6</v>
      </c>
      <c r="C741" s="190">
        <v>2.0285714285714289</v>
      </c>
      <c r="D741" s="191">
        <v>3341.4</v>
      </c>
      <c r="E741" s="198">
        <v>2</v>
      </c>
      <c r="F741" s="233">
        <v>4387</v>
      </c>
      <c r="G741" s="249">
        <v>0</v>
      </c>
      <c r="H741" s="213">
        <f t="shared" si="11"/>
        <v>3726</v>
      </c>
      <c r="I741" s="45"/>
      <c r="J741" s="154"/>
      <c r="L741" s="45"/>
      <c r="M741" s="98"/>
      <c r="N741" s="90"/>
      <c r="O741" s="90"/>
    </row>
    <row r="742" spans="1:15" s="69" customFormat="1" ht="12.75" x14ac:dyDescent="0.2">
      <c r="A742" s="201">
        <v>44629</v>
      </c>
      <c r="B742" s="190">
        <v>-10</v>
      </c>
      <c r="C742" s="190">
        <v>-0.8571428571428571</v>
      </c>
      <c r="D742" s="191">
        <v>3331.4</v>
      </c>
      <c r="E742" s="198">
        <v>1</v>
      </c>
      <c r="F742" s="233">
        <v>4388</v>
      </c>
      <c r="G742" s="249">
        <v>0</v>
      </c>
      <c r="H742" s="213">
        <f t="shared" si="11"/>
        <v>3726</v>
      </c>
      <c r="I742" s="45"/>
      <c r="J742" s="154"/>
      <c r="L742" s="45"/>
      <c r="M742" s="98"/>
      <c r="N742" s="90"/>
      <c r="O742" s="90"/>
    </row>
    <row r="743" spans="1:15" s="69" customFormat="1" ht="12.75" x14ac:dyDescent="0.2">
      <c r="A743" s="201">
        <v>44630</v>
      </c>
      <c r="B743" s="190">
        <v>-4.2</v>
      </c>
      <c r="C743" s="190">
        <v>-0.51428571428571412</v>
      </c>
      <c r="D743" s="191">
        <v>3327.2</v>
      </c>
      <c r="E743" s="198">
        <v>3</v>
      </c>
      <c r="F743" s="233">
        <v>4391</v>
      </c>
      <c r="G743" s="249">
        <v>1</v>
      </c>
      <c r="H743" s="213">
        <f t="shared" si="11"/>
        <v>3727</v>
      </c>
      <c r="I743" s="45"/>
      <c r="J743" s="154"/>
      <c r="L743" s="45"/>
      <c r="M743" s="98"/>
      <c r="N743" s="90"/>
      <c r="O743" s="90"/>
    </row>
    <row r="744" spans="1:15" s="69" customFormat="1" ht="12.75" x14ac:dyDescent="0.2">
      <c r="A744" s="201">
        <v>44631</v>
      </c>
      <c r="B744" s="190">
        <v>-1.2</v>
      </c>
      <c r="C744" s="190">
        <v>-2.6857142857142855</v>
      </c>
      <c r="D744" s="191">
        <v>3326</v>
      </c>
      <c r="E744" s="198">
        <v>7</v>
      </c>
      <c r="F744" s="233">
        <v>4398</v>
      </c>
      <c r="G744" s="249">
        <v>3</v>
      </c>
      <c r="H744" s="213">
        <f t="shared" si="11"/>
        <v>3730</v>
      </c>
      <c r="I744" s="45"/>
      <c r="J744" s="154"/>
      <c r="L744" s="45"/>
      <c r="M744" s="98"/>
      <c r="N744" s="90"/>
      <c r="O744" s="90"/>
    </row>
    <row r="745" spans="1:15" s="69" customFormat="1" ht="12.75" x14ac:dyDescent="0.2">
      <c r="A745" s="201">
        <v>44632</v>
      </c>
      <c r="B745" s="190">
        <v>-16</v>
      </c>
      <c r="C745" s="190">
        <v>-2.8571428571428568</v>
      </c>
      <c r="D745" s="191">
        <v>3310</v>
      </c>
      <c r="E745" s="198">
        <v>2</v>
      </c>
      <c r="F745" s="233">
        <v>4400</v>
      </c>
      <c r="G745" s="249">
        <v>2</v>
      </c>
      <c r="H745" s="213">
        <f t="shared" si="11"/>
        <v>3732</v>
      </c>
      <c r="I745" s="45"/>
      <c r="J745" s="154"/>
      <c r="L745" s="45"/>
      <c r="M745" s="98"/>
      <c r="N745" s="90"/>
      <c r="O745" s="90"/>
    </row>
    <row r="746" spans="1:15" s="69" customFormat="1" ht="12.75" x14ac:dyDescent="0.2">
      <c r="A746" s="201">
        <v>44633</v>
      </c>
      <c r="B746" s="190">
        <v>1.8</v>
      </c>
      <c r="C746" s="190">
        <v>-0.71428571428571408</v>
      </c>
      <c r="D746" s="191">
        <v>3311.8</v>
      </c>
      <c r="E746" s="198">
        <v>1</v>
      </c>
      <c r="F746" s="233">
        <v>4401</v>
      </c>
      <c r="G746" s="249">
        <v>1</v>
      </c>
      <c r="H746" s="213">
        <f t="shared" si="11"/>
        <v>3733</v>
      </c>
      <c r="I746" s="45"/>
      <c r="J746" s="154"/>
      <c r="L746" s="45"/>
      <c r="M746" s="98"/>
      <c r="N746" s="90"/>
      <c r="O746" s="90"/>
    </row>
    <row r="747" spans="1:15" s="69" customFormat="1" ht="12.75" x14ac:dyDescent="0.2">
      <c r="A747" s="201">
        <v>44634</v>
      </c>
      <c r="B747" s="190">
        <v>11.4</v>
      </c>
      <c r="C747" s="190">
        <v>5.7142857142857419E-2</v>
      </c>
      <c r="D747" s="191">
        <v>3323.2</v>
      </c>
      <c r="E747" s="198">
        <v>5</v>
      </c>
      <c r="F747" s="233">
        <v>4406</v>
      </c>
      <c r="G747" s="249">
        <v>1</v>
      </c>
      <c r="H747" s="213">
        <f t="shared" si="11"/>
        <v>3734</v>
      </c>
      <c r="I747" s="45"/>
      <c r="J747" s="154"/>
      <c r="L747" s="45"/>
      <c r="M747" s="98"/>
      <c r="N747" s="90"/>
      <c r="O747" s="90"/>
    </row>
    <row r="748" spans="1:15" s="69" customFormat="1" ht="12.75" x14ac:dyDescent="0.2">
      <c r="A748" s="201">
        <v>44635</v>
      </c>
      <c r="B748" s="190">
        <v>-1.8</v>
      </c>
      <c r="C748" s="190">
        <v>3.8571428571428572</v>
      </c>
      <c r="D748" s="191">
        <v>3321.4</v>
      </c>
      <c r="E748" s="198">
        <v>3</v>
      </c>
      <c r="F748" s="233">
        <v>4409</v>
      </c>
      <c r="G748" s="249">
        <v>3</v>
      </c>
      <c r="H748" s="213">
        <f t="shared" si="11"/>
        <v>3737</v>
      </c>
      <c r="I748" s="45"/>
      <c r="J748" s="154"/>
      <c r="L748" s="45"/>
      <c r="M748" s="98"/>
      <c r="N748" s="90"/>
      <c r="O748" s="90"/>
    </row>
    <row r="749" spans="1:15" s="69" customFormat="1" ht="12.75" x14ac:dyDescent="0.2">
      <c r="A749" s="201">
        <v>44636</v>
      </c>
      <c r="B749" s="190">
        <v>5</v>
      </c>
      <c r="C749" s="190">
        <v>6.6285714285714281</v>
      </c>
      <c r="D749" s="191">
        <v>3326.4</v>
      </c>
      <c r="E749" s="198">
        <v>6</v>
      </c>
      <c r="F749" s="233">
        <v>4415</v>
      </c>
      <c r="G749" s="249">
        <v>6</v>
      </c>
      <c r="H749" s="213">
        <f t="shared" si="11"/>
        <v>3743</v>
      </c>
      <c r="I749" s="45"/>
      <c r="J749" s="154"/>
      <c r="L749" s="45"/>
      <c r="M749" s="98"/>
      <c r="N749" s="90"/>
      <c r="O749" s="90"/>
    </row>
    <row r="750" spans="1:15" s="69" customFormat="1" ht="12.75" x14ac:dyDescent="0.2">
      <c r="A750" s="201">
        <v>44637</v>
      </c>
      <c r="B750" s="190">
        <v>1.2</v>
      </c>
      <c r="C750" s="190">
        <v>5.9999999999999991</v>
      </c>
      <c r="D750" s="191">
        <v>3327.6</v>
      </c>
      <c r="E750" s="198">
        <v>2</v>
      </c>
      <c r="F750" s="233">
        <v>4417</v>
      </c>
      <c r="G750" s="249">
        <v>2</v>
      </c>
      <c r="H750" s="213">
        <f t="shared" si="11"/>
        <v>3745</v>
      </c>
      <c r="I750" s="45"/>
      <c r="J750" s="154"/>
      <c r="L750" s="45"/>
      <c r="M750" s="98"/>
      <c r="N750" s="90"/>
      <c r="O750" s="90"/>
    </row>
    <row r="751" spans="1:15" s="69" customFormat="1" ht="12.75" x14ac:dyDescent="0.2">
      <c r="A751" s="201">
        <v>44638</v>
      </c>
      <c r="B751" s="190">
        <v>25.4</v>
      </c>
      <c r="C751" s="190">
        <v>4.2857142857142847</v>
      </c>
      <c r="D751" s="191">
        <v>3353</v>
      </c>
      <c r="E751" s="198">
        <v>10</v>
      </c>
      <c r="F751" s="233">
        <v>4427</v>
      </c>
      <c r="G751" s="249">
        <v>5</v>
      </c>
      <c r="H751" s="213">
        <f t="shared" si="11"/>
        <v>3750</v>
      </c>
      <c r="I751" s="45"/>
      <c r="J751" s="154"/>
      <c r="L751" s="45"/>
      <c r="M751" s="98"/>
      <c r="N751" s="90"/>
      <c r="O751" s="90"/>
    </row>
    <row r="752" spans="1:15" s="69" customFormat="1" ht="12.75" x14ac:dyDescent="0.2">
      <c r="A752" s="201">
        <v>44639</v>
      </c>
      <c r="B752" s="190">
        <v>3.4</v>
      </c>
      <c r="C752" s="190">
        <v>4.1714285714285708</v>
      </c>
      <c r="D752" s="191">
        <v>3356.4</v>
      </c>
      <c r="E752" s="198">
        <v>5</v>
      </c>
      <c r="F752" s="233">
        <v>4432</v>
      </c>
      <c r="G752" s="249">
        <v>2</v>
      </c>
      <c r="H752" s="213">
        <f t="shared" si="11"/>
        <v>3752</v>
      </c>
      <c r="I752" s="45"/>
      <c r="J752" s="154"/>
      <c r="L752" s="45"/>
      <c r="M752" s="98"/>
      <c r="N752" s="90"/>
      <c r="O752" s="90"/>
    </row>
    <row r="753" spans="1:15" s="69" customFormat="1" ht="12.75" x14ac:dyDescent="0.2">
      <c r="A753" s="201">
        <v>44640</v>
      </c>
      <c r="B753" s="190">
        <v>-2.6</v>
      </c>
      <c r="C753" s="190">
        <v>5.6285714285714272</v>
      </c>
      <c r="D753" s="191">
        <v>3353.8</v>
      </c>
      <c r="E753" s="198">
        <v>5</v>
      </c>
      <c r="F753" s="233">
        <v>4437</v>
      </c>
      <c r="G753" s="249">
        <v>4</v>
      </c>
      <c r="H753" s="213">
        <f t="shared" si="11"/>
        <v>3756</v>
      </c>
      <c r="I753" s="45"/>
      <c r="J753" s="154"/>
      <c r="L753" s="45"/>
      <c r="M753" s="98"/>
      <c r="N753" s="90"/>
      <c r="O753" s="90"/>
    </row>
    <row r="754" spans="1:15" s="69" customFormat="1" ht="12.75" x14ac:dyDescent="0.2">
      <c r="A754" s="201">
        <v>44641</v>
      </c>
      <c r="B754" s="190">
        <v>-0.6</v>
      </c>
      <c r="C754" s="190">
        <v>4.9428571428571413</v>
      </c>
      <c r="D754" s="191">
        <v>3353.2</v>
      </c>
      <c r="E754" s="198">
        <v>3</v>
      </c>
      <c r="F754" s="233">
        <v>4440</v>
      </c>
      <c r="G754" s="249">
        <v>1</v>
      </c>
      <c r="H754" s="213">
        <f t="shared" si="11"/>
        <v>3757</v>
      </c>
      <c r="I754" s="45"/>
      <c r="J754" s="154"/>
      <c r="L754" s="45"/>
      <c r="M754" s="98"/>
      <c r="N754" s="90"/>
      <c r="O754" s="90"/>
    </row>
    <row r="755" spans="1:15" s="69" customFormat="1" ht="12.75" x14ac:dyDescent="0.2">
      <c r="A755" s="201">
        <v>44642</v>
      </c>
      <c r="B755" s="190">
        <v>-2.6</v>
      </c>
      <c r="C755" s="190">
        <v>3.9142857142857141</v>
      </c>
      <c r="D755" s="191">
        <v>3350.6</v>
      </c>
      <c r="E755" s="198">
        <v>7</v>
      </c>
      <c r="F755" s="233">
        <v>4447</v>
      </c>
      <c r="G755" s="249">
        <v>4</v>
      </c>
      <c r="H755" s="213">
        <f t="shared" si="11"/>
        <v>3761</v>
      </c>
      <c r="I755" s="45"/>
      <c r="J755" s="154"/>
      <c r="L755" s="45"/>
      <c r="M755" s="98"/>
      <c r="N755" s="90"/>
      <c r="O755" s="90"/>
    </row>
    <row r="756" spans="1:15" s="69" customFormat="1" ht="12.75" x14ac:dyDescent="0.2">
      <c r="A756" s="201">
        <v>44643</v>
      </c>
      <c r="B756" s="190">
        <v>15.2</v>
      </c>
      <c r="C756" s="190">
        <v>2.5428571428571431</v>
      </c>
      <c r="D756" s="191">
        <v>3365.8</v>
      </c>
      <c r="E756" s="198">
        <v>4</v>
      </c>
      <c r="F756" s="233">
        <v>4451</v>
      </c>
      <c r="G756" s="249">
        <v>2</v>
      </c>
      <c r="H756" s="213">
        <f t="shared" si="11"/>
        <v>3763</v>
      </c>
      <c r="I756" s="45"/>
      <c r="J756" s="154"/>
      <c r="L756" s="45"/>
      <c r="M756" s="98"/>
      <c r="N756" s="90"/>
      <c r="O756" s="90"/>
    </row>
    <row r="757" spans="1:15" s="69" customFormat="1" ht="12.75" x14ac:dyDescent="0.2">
      <c r="A757" s="201">
        <v>44644</v>
      </c>
      <c r="B757" s="190">
        <v>-3.6</v>
      </c>
      <c r="C757" s="190">
        <v>3.6000000000000005</v>
      </c>
      <c r="D757" s="191">
        <v>3362.2</v>
      </c>
      <c r="E757" s="198">
        <v>1</v>
      </c>
      <c r="F757" s="233">
        <v>4452</v>
      </c>
      <c r="G757" s="249">
        <v>1</v>
      </c>
      <c r="H757" s="213">
        <f t="shared" si="11"/>
        <v>3764</v>
      </c>
      <c r="I757" s="45"/>
      <c r="J757" s="154"/>
      <c r="L757" s="45"/>
      <c r="M757" s="98"/>
      <c r="N757" s="90"/>
      <c r="O757" s="90"/>
    </row>
    <row r="758" spans="1:15" s="69" customFormat="1" ht="12.75" x14ac:dyDescent="0.2">
      <c r="A758" s="201">
        <v>44645</v>
      </c>
      <c r="B758" s="190">
        <v>18.2</v>
      </c>
      <c r="C758" s="190">
        <v>3.9428571428571431</v>
      </c>
      <c r="D758" s="191">
        <v>3380.4</v>
      </c>
      <c r="E758" s="198">
        <v>8</v>
      </c>
      <c r="F758" s="233">
        <v>4460</v>
      </c>
      <c r="G758" s="249">
        <v>7</v>
      </c>
      <c r="H758" s="213">
        <f t="shared" si="11"/>
        <v>3771</v>
      </c>
      <c r="I758" s="45"/>
      <c r="J758" s="154"/>
      <c r="L758" s="45"/>
      <c r="M758" s="98"/>
      <c r="N758" s="90"/>
      <c r="O758" s="90"/>
    </row>
    <row r="759" spans="1:15" s="69" customFormat="1" ht="12.75" x14ac:dyDescent="0.2">
      <c r="A759" s="201">
        <v>44646</v>
      </c>
      <c r="B759" s="190">
        <v>-6.2</v>
      </c>
      <c r="C759" s="190">
        <v>4.7142857142857144</v>
      </c>
      <c r="D759" s="191">
        <v>3374.2</v>
      </c>
      <c r="E759" s="198">
        <v>3</v>
      </c>
      <c r="F759" s="233">
        <v>4463</v>
      </c>
      <c r="G759" s="249">
        <v>3</v>
      </c>
      <c r="H759" s="213">
        <f t="shared" si="11"/>
        <v>3774</v>
      </c>
      <c r="I759" s="45"/>
      <c r="J759" s="154"/>
      <c r="L759" s="45"/>
      <c r="M759" s="98"/>
      <c r="N759" s="90"/>
      <c r="O759" s="90"/>
    </row>
    <row r="760" spans="1:15" s="69" customFormat="1" ht="12.75" x14ac:dyDescent="0.2">
      <c r="A760" s="201">
        <v>44647</v>
      </c>
      <c r="B760" s="190">
        <v>4.8</v>
      </c>
      <c r="C760" s="190">
        <v>2.2857142857142856</v>
      </c>
      <c r="D760" s="191">
        <v>3379</v>
      </c>
      <c r="E760" s="198">
        <v>6</v>
      </c>
      <c r="F760" s="233">
        <v>4469</v>
      </c>
      <c r="G760" s="249">
        <v>4</v>
      </c>
      <c r="H760" s="213">
        <f t="shared" si="11"/>
        <v>3778</v>
      </c>
      <c r="I760" s="45"/>
      <c r="J760" s="154"/>
      <c r="L760" s="45"/>
      <c r="M760" s="98"/>
      <c r="N760" s="90"/>
      <c r="O760" s="90"/>
    </row>
    <row r="761" spans="1:15" s="69" customFormat="1" ht="12.75" x14ac:dyDescent="0.2">
      <c r="A761" s="201">
        <v>44648</v>
      </c>
      <c r="B761" s="190">
        <v>1.8</v>
      </c>
      <c r="C761" s="190">
        <v>4.5142857142857142</v>
      </c>
      <c r="D761" s="191">
        <v>3380.8</v>
      </c>
      <c r="E761" s="198">
        <v>5</v>
      </c>
      <c r="F761" s="233">
        <v>4474</v>
      </c>
      <c r="G761" s="249">
        <v>5</v>
      </c>
      <c r="H761" s="213">
        <f t="shared" si="11"/>
        <v>3783</v>
      </c>
      <c r="I761" s="45"/>
      <c r="J761" s="154"/>
      <c r="L761" s="45"/>
      <c r="M761" s="98"/>
      <c r="N761" s="90"/>
      <c r="O761" s="90"/>
    </row>
    <row r="762" spans="1:15" s="69" customFormat="1" ht="12.75" x14ac:dyDescent="0.2">
      <c r="A762" s="201">
        <v>44649</v>
      </c>
      <c r="B762" s="190">
        <v>2.8</v>
      </c>
      <c r="C762" s="190">
        <v>2.9714285714285711</v>
      </c>
      <c r="D762" s="191">
        <v>3383.6</v>
      </c>
      <c r="E762" s="198">
        <v>4</v>
      </c>
      <c r="F762" s="233">
        <v>4478</v>
      </c>
      <c r="G762" s="249">
        <v>1</v>
      </c>
      <c r="H762" s="213">
        <f t="shared" si="11"/>
        <v>3784</v>
      </c>
      <c r="I762" s="45"/>
      <c r="J762" s="154"/>
      <c r="L762" s="45"/>
      <c r="M762" s="98"/>
      <c r="N762" s="90"/>
      <c r="O762" s="90"/>
    </row>
    <row r="763" spans="1:15" s="69" customFormat="1" ht="12.75" x14ac:dyDescent="0.2">
      <c r="A763" s="201">
        <v>44650</v>
      </c>
      <c r="B763" s="190">
        <v>-1.8</v>
      </c>
      <c r="C763" s="190">
        <v>4</v>
      </c>
      <c r="D763" s="191">
        <v>3381.8</v>
      </c>
      <c r="E763" s="198">
        <v>1</v>
      </c>
      <c r="F763" s="233">
        <v>4479</v>
      </c>
      <c r="G763" s="249">
        <v>1</v>
      </c>
      <c r="H763" s="213">
        <f t="shared" si="11"/>
        <v>3785</v>
      </c>
      <c r="I763" s="45"/>
      <c r="J763" s="154"/>
      <c r="L763" s="45"/>
      <c r="M763" s="98"/>
      <c r="N763" s="90"/>
      <c r="O763" s="90"/>
    </row>
    <row r="764" spans="1:15" s="69" customFormat="1" ht="12.75" x14ac:dyDescent="0.2">
      <c r="A764" s="43">
        <v>44651</v>
      </c>
      <c r="B764" s="194">
        <v>12</v>
      </c>
      <c r="C764" s="194">
        <v>5.3428571428571434</v>
      </c>
      <c r="D764" s="195">
        <v>3393.8</v>
      </c>
      <c r="E764" s="200">
        <v>9</v>
      </c>
      <c r="F764" s="234">
        <v>4488</v>
      </c>
      <c r="G764" s="251">
        <v>7</v>
      </c>
      <c r="H764" s="215">
        <f t="shared" si="11"/>
        <v>3792</v>
      </c>
      <c r="I764" s="45"/>
      <c r="J764" s="154"/>
      <c r="L764" s="45"/>
      <c r="M764" s="98"/>
      <c r="N764" s="90"/>
      <c r="O764" s="90"/>
    </row>
    <row r="765" spans="1:15" s="69" customFormat="1" ht="12.75" x14ac:dyDescent="0.2">
      <c r="A765" s="201">
        <v>44652</v>
      </c>
      <c r="B765" s="190">
        <v>7.4</v>
      </c>
      <c r="C765" s="190">
        <v>6.1999999999999984</v>
      </c>
      <c r="D765" s="191">
        <v>3401.2</v>
      </c>
      <c r="E765" s="198">
        <v>7</v>
      </c>
      <c r="F765" s="233">
        <v>4495</v>
      </c>
      <c r="G765" s="249">
        <v>5</v>
      </c>
      <c r="H765" s="213">
        <f t="shared" si="11"/>
        <v>3797</v>
      </c>
      <c r="I765" s="45"/>
      <c r="J765" s="154"/>
      <c r="L765" s="45"/>
      <c r="M765" s="98"/>
      <c r="N765" s="90"/>
      <c r="O765" s="90"/>
    </row>
    <row r="766" spans="1:15" s="69" customFormat="1" ht="12.75" x14ac:dyDescent="0.2">
      <c r="A766" s="201">
        <v>44653</v>
      </c>
      <c r="B766" s="190">
        <v>1</v>
      </c>
      <c r="C766" s="190">
        <v>7.2571428571428571</v>
      </c>
      <c r="D766" s="191">
        <v>3402.2</v>
      </c>
      <c r="E766" s="198">
        <v>2</v>
      </c>
      <c r="F766" s="233">
        <v>4497</v>
      </c>
      <c r="G766" s="249">
        <v>1</v>
      </c>
      <c r="H766" s="213">
        <f t="shared" si="11"/>
        <v>3798</v>
      </c>
      <c r="I766" s="45"/>
      <c r="J766" s="154"/>
      <c r="L766" s="45"/>
      <c r="M766" s="98"/>
      <c r="N766" s="90"/>
      <c r="O766" s="90"/>
    </row>
    <row r="767" spans="1:15" s="69" customFormat="1" ht="12.75" x14ac:dyDescent="0.2">
      <c r="A767" s="201">
        <v>44654</v>
      </c>
      <c r="B767" s="190">
        <v>14.2</v>
      </c>
      <c r="C767" s="190">
        <v>6.8285714285714283</v>
      </c>
      <c r="D767" s="191">
        <v>3416.4</v>
      </c>
      <c r="E767" s="198">
        <v>5</v>
      </c>
      <c r="F767" s="233">
        <v>4502</v>
      </c>
      <c r="G767" s="249">
        <v>4</v>
      </c>
      <c r="H767" s="213">
        <f t="shared" si="11"/>
        <v>3802</v>
      </c>
      <c r="I767" s="45"/>
      <c r="J767" s="154"/>
      <c r="L767" s="45"/>
      <c r="M767" s="98"/>
      <c r="N767" s="90"/>
      <c r="O767" s="90"/>
    </row>
    <row r="768" spans="1:15" s="69" customFormat="1" ht="12.75" x14ac:dyDescent="0.2">
      <c r="A768" s="201">
        <v>44655</v>
      </c>
      <c r="B768" s="190">
        <v>7.8</v>
      </c>
      <c r="C768" s="190">
        <v>6.9714285714285724</v>
      </c>
      <c r="D768" s="191">
        <v>3424.2</v>
      </c>
      <c r="E768" s="198">
        <v>5</v>
      </c>
      <c r="F768" s="233">
        <v>4507</v>
      </c>
      <c r="G768" s="249">
        <v>2</v>
      </c>
      <c r="H768" s="213">
        <f t="shared" si="11"/>
        <v>3804</v>
      </c>
      <c r="I768" s="45"/>
      <c r="J768" s="154"/>
      <c r="L768" s="45"/>
      <c r="M768" s="98"/>
      <c r="N768" s="90"/>
      <c r="O768" s="90"/>
    </row>
    <row r="769" spans="1:15" s="69" customFormat="1" ht="12.75" x14ac:dyDescent="0.2">
      <c r="A769" s="201">
        <v>44656</v>
      </c>
      <c r="B769" s="190">
        <v>10.199999999999999</v>
      </c>
      <c r="C769" s="190">
        <v>6.3714285714285728</v>
      </c>
      <c r="D769" s="191">
        <v>3434.4</v>
      </c>
      <c r="E769" s="198">
        <v>3</v>
      </c>
      <c r="F769" s="233">
        <v>4510</v>
      </c>
      <c r="G769" s="249">
        <v>2</v>
      </c>
      <c r="H769" s="213">
        <f t="shared" si="11"/>
        <v>3806</v>
      </c>
      <c r="I769" s="45"/>
      <c r="J769" s="154"/>
      <c r="L769" s="45"/>
      <c r="M769" s="98"/>
      <c r="N769" s="90"/>
      <c r="O769" s="90"/>
    </row>
    <row r="770" spans="1:15" s="69" customFormat="1" ht="12.75" x14ac:dyDescent="0.2">
      <c r="A770" s="201">
        <v>44657</v>
      </c>
      <c r="B770" s="190">
        <v>-4.8</v>
      </c>
      <c r="C770" s="190">
        <v>6.5428571428571445</v>
      </c>
      <c r="D770" s="191">
        <v>3429.6</v>
      </c>
      <c r="E770" s="198">
        <v>4</v>
      </c>
      <c r="F770" s="233">
        <v>4514</v>
      </c>
      <c r="G770" s="249">
        <v>0</v>
      </c>
      <c r="H770" s="213">
        <f t="shared" si="11"/>
        <v>3806</v>
      </c>
      <c r="I770" s="45"/>
      <c r="J770" s="154"/>
      <c r="L770" s="45"/>
      <c r="M770" s="98"/>
      <c r="N770" s="90"/>
      <c r="O770" s="90"/>
    </row>
    <row r="771" spans="1:15" s="69" customFormat="1" ht="12.75" x14ac:dyDescent="0.2">
      <c r="A771" s="201">
        <v>44658</v>
      </c>
      <c r="B771" s="190">
        <v>13</v>
      </c>
      <c r="C771" s="190">
        <v>4.742857142857142</v>
      </c>
      <c r="D771" s="191">
        <v>3442.6</v>
      </c>
      <c r="E771" s="198">
        <v>6</v>
      </c>
      <c r="F771" s="233">
        <v>4520</v>
      </c>
      <c r="G771" s="249">
        <v>4</v>
      </c>
      <c r="H771" s="213">
        <f t="shared" si="11"/>
        <v>3810</v>
      </c>
      <c r="I771" s="45"/>
      <c r="J771" s="154"/>
      <c r="L771" s="45"/>
      <c r="M771" s="98"/>
      <c r="N771" s="90"/>
      <c r="O771" s="90"/>
    </row>
    <row r="772" spans="1:15" s="69" customFormat="1" ht="12.75" x14ac:dyDescent="0.2">
      <c r="A772" s="201">
        <v>44659</v>
      </c>
      <c r="B772" s="190">
        <v>3.2</v>
      </c>
      <c r="C772" s="190">
        <v>3.1999999999999997</v>
      </c>
      <c r="D772" s="191">
        <v>3445.8</v>
      </c>
      <c r="E772" s="198">
        <v>4</v>
      </c>
      <c r="F772" s="233">
        <v>4524</v>
      </c>
      <c r="G772" s="249">
        <v>2</v>
      </c>
      <c r="H772" s="213">
        <f t="shared" si="11"/>
        <v>3812</v>
      </c>
      <c r="I772" s="45"/>
      <c r="J772" s="154"/>
      <c r="L772" s="45"/>
      <c r="M772" s="98"/>
      <c r="N772" s="90"/>
      <c r="O772" s="90"/>
    </row>
    <row r="773" spans="1:15" s="69" customFormat="1" ht="12.75" x14ac:dyDescent="0.2">
      <c r="A773" s="201">
        <v>44660</v>
      </c>
      <c r="B773" s="190">
        <v>2.2000000000000002</v>
      </c>
      <c r="C773" s="190">
        <v>2.5142857142857138</v>
      </c>
      <c r="D773" s="191">
        <v>3448</v>
      </c>
      <c r="E773" s="198">
        <v>6</v>
      </c>
      <c r="F773" s="233">
        <v>4530</v>
      </c>
      <c r="G773" s="249">
        <v>6</v>
      </c>
      <c r="H773" s="213">
        <f t="shared" si="11"/>
        <v>3818</v>
      </c>
      <c r="I773" s="45"/>
      <c r="J773" s="154"/>
      <c r="L773" s="45"/>
      <c r="M773" s="98"/>
      <c r="N773" s="90"/>
      <c r="O773" s="90"/>
    </row>
    <row r="774" spans="1:15" s="69" customFormat="1" ht="12.75" x14ac:dyDescent="0.2">
      <c r="A774" s="201">
        <v>44661</v>
      </c>
      <c r="B774" s="190">
        <v>1.6</v>
      </c>
      <c r="C774" s="190">
        <v>3.5142857142857138</v>
      </c>
      <c r="D774" s="191">
        <v>3449.6</v>
      </c>
      <c r="E774" s="198">
        <v>4</v>
      </c>
      <c r="F774" s="233">
        <v>4534</v>
      </c>
      <c r="G774" s="249">
        <v>2</v>
      </c>
      <c r="H774" s="213">
        <f t="shared" ref="H774:H837" si="12">H773+G774</f>
        <v>3820</v>
      </c>
      <c r="I774" s="45"/>
      <c r="J774" s="154"/>
      <c r="L774" s="45"/>
      <c r="M774" s="98"/>
      <c r="N774" s="90"/>
      <c r="O774" s="90"/>
    </row>
    <row r="775" spans="1:15" s="69" customFormat="1" ht="12.75" x14ac:dyDescent="0.2">
      <c r="A775" s="201">
        <v>44662</v>
      </c>
      <c r="B775" s="190">
        <v>-3</v>
      </c>
      <c r="C775" s="190">
        <v>1.2571428571428573</v>
      </c>
      <c r="D775" s="191">
        <v>3446.6</v>
      </c>
      <c r="E775" s="198">
        <v>2</v>
      </c>
      <c r="F775" s="233">
        <v>4536</v>
      </c>
      <c r="G775" s="249">
        <v>2</v>
      </c>
      <c r="H775" s="213">
        <f t="shared" si="12"/>
        <v>3822</v>
      </c>
      <c r="I775" s="45"/>
      <c r="J775" s="154"/>
      <c r="L775" s="45"/>
      <c r="M775" s="98"/>
      <c r="N775" s="90"/>
      <c r="O775" s="90"/>
    </row>
    <row r="776" spans="1:15" s="69" customFormat="1" ht="12.75" x14ac:dyDescent="0.2">
      <c r="A776" s="201">
        <v>44663</v>
      </c>
      <c r="B776" s="190">
        <v>5.4</v>
      </c>
      <c r="C776" s="190">
        <v>0.62857142857142889</v>
      </c>
      <c r="D776" s="191">
        <v>3452</v>
      </c>
      <c r="E776" s="198">
        <v>3</v>
      </c>
      <c r="F776" s="233">
        <v>4539</v>
      </c>
      <c r="G776" s="249">
        <v>1</v>
      </c>
      <c r="H776" s="213">
        <f t="shared" si="12"/>
        <v>3823</v>
      </c>
      <c r="I776" s="45"/>
      <c r="J776" s="154"/>
      <c r="L776" s="45"/>
      <c r="M776" s="98"/>
      <c r="N776" s="90"/>
      <c r="O776" s="90"/>
    </row>
    <row r="777" spans="1:15" s="69" customFormat="1" ht="12.75" x14ac:dyDescent="0.2">
      <c r="A777" s="201">
        <v>44664</v>
      </c>
      <c r="B777" s="190">
        <v>2.2000000000000002</v>
      </c>
      <c r="C777" s="190">
        <v>1</v>
      </c>
      <c r="D777" s="191">
        <v>3454.2</v>
      </c>
      <c r="E777" s="198">
        <v>3</v>
      </c>
      <c r="F777" s="233">
        <v>4542</v>
      </c>
      <c r="G777" s="249">
        <v>3</v>
      </c>
      <c r="H777" s="213">
        <f t="shared" si="12"/>
        <v>3826</v>
      </c>
      <c r="I777" s="45"/>
      <c r="J777" s="154"/>
      <c r="L777" s="45"/>
      <c r="M777" s="98"/>
      <c r="N777" s="90"/>
      <c r="O777" s="90"/>
    </row>
    <row r="778" spans="1:15" s="69" customFormat="1" ht="12.75" x14ac:dyDescent="0.2">
      <c r="A778" s="201">
        <v>44665</v>
      </c>
      <c r="B778" s="190">
        <v>-2.8</v>
      </c>
      <c r="C778" s="190">
        <v>2.5714285714285716</v>
      </c>
      <c r="D778" s="191">
        <v>3451.4</v>
      </c>
      <c r="E778" s="198">
        <v>2</v>
      </c>
      <c r="F778" s="233">
        <v>4544</v>
      </c>
      <c r="G778" s="249">
        <v>2</v>
      </c>
      <c r="H778" s="213">
        <f t="shared" si="12"/>
        <v>3828</v>
      </c>
      <c r="I778" s="45"/>
      <c r="J778" s="154"/>
      <c r="L778" s="45"/>
      <c r="M778" s="98"/>
      <c r="N778" s="90"/>
      <c r="O778" s="90"/>
    </row>
    <row r="779" spans="1:15" s="69" customFormat="1" ht="12.75" x14ac:dyDescent="0.2">
      <c r="A779" s="201">
        <v>44666</v>
      </c>
      <c r="B779" s="190">
        <v>-1.2</v>
      </c>
      <c r="C779" s="190">
        <v>1.8857142857142857</v>
      </c>
      <c r="D779" s="191">
        <v>3450.2</v>
      </c>
      <c r="E779" s="198">
        <v>4</v>
      </c>
      <c r="F779" s="233">
        <v>4548</v>
      </c>
      <c r="G779" s="249">
        <v>2</v>
      </c>
      <c r="H779" s="213">
        <f t="shared" si="12"/>
        <v>3830</v>
      </c>
      <c r="I779" s="45"/>
      <c r="J779" s="154"/>
      <c r="L779" s="45"/>
      <c r="M779" s="98"/>
      <c r="N779" s="90"/>
      <c r="O779" s="90"/>
    </row>
    <row r="780" spans="1:15" s="69" customFormat="1" ht="12.75" x14ac:dyDescent="0.2">
      <c r="A780" s="201">
        <v>44667</v>
      </c>
      <c r="B780" s="190">
        <v>4.8</v>
      </c>
      <c r="C780" s="190">
        <v>1.3142857142857143</v>
      </c>
      <c r="D780" s="191">
        <v>3455</v>
      </c>
      <c r="E780" s="198">
        <v>3</v>
      </c>
      <c r="F780" s="233">
        <v>4551</v>
      </c>
      <c r="G780" s="249">
        <v>3</v>
      </c>
      <c r="H780" s="213">
        <f t="shared" si="12"/>
        <v>3833</v>
      </c>
      <c r="I780" s="45"/>
      <c r="J780" s="154"/>
      <c r="L780" s="45"/>
      <c r="M780" s="98"/>
      <c r="N780" s="90"/>
      <c r="O780" s="90"/>
    </row>
    <row r="781" spans="1:15" s="69" customFormat="1" ht="12.75" x14ac:dyDescent="0.2">
      <c r="A781" s="201">
        <v>44668</v>
      </c>
      <c r="B781" s="190">
        <v>12.6</v>
      </c>
      <c r="C781" s="190">
        <v>2.2285714285714282</v>
      </c>
      <c r="D781" s="191">
        <v>3467.6</v>
      </c>
      <c r="E781" s="198">
        <v>7</v>
      </c>
      <c r="F781" s="233">
        <v>4558</v>
      </c>
      <c r="G781" s="249">
        <v>4</v>
      </c>
      <c r="H781" s="213">
        <f t="shared" si="12"/>
        <v>3837</v>
      </c>
      <c r="I781" s="45"/>
      <c r="J781" s="154"/>
      <c r="L781" s="45"/>
      <c r="M781" s="98"/>
      <c r="N781" s="90"/>
      <c r="O781" s="90"/>
    </row>
    <row r="782" spans="1:15" s="69" customFormat="1" ht="12.75" x14ac:dyDescent="0.2">
      <c r="A782" s="201">
        <v>44669</v>
      </c>
      <c r="B782" s="190">
        <v>-7.8</v>
      </c>
      <c r="C782" s="190">
        <v>2.2857142857142856</v>
      </c>
      <c r="D782" s="191">
        <v>3459.8</v>
      </c>
      <c r="E782" s="198">
        <v>4</v>
      </c>
      <c r="F782" s="233">
        <v>4562</v>
      </c>
      <c r="G782" s="249">
        <v>4</v>
      </c>
      <c r="H782" s="213">
        <f t="shared" si="12"/>
        <v>3841</v>
      </c>
      <c r="I782" s="45"/>
      <c r="J782" s="154"/>
      <c r="L782" s="45"/>
      <c r="M782" s="98"/>
      <c r="N782" s="90"/>
      <c r="O782" s="90"/>
    </row>
    <row r="783" spans="1:15" s="69" customFormat="1" ht="12.75" x14ac:dyDescent="0.2">
      <c r="A783" s="201">
        <v>44670</v>
      </c>
      <c r="B783" s="190">
        <v>1.4</v>
      </c>
      <c r="C783" s="190">
        <v>2.8857142857142857</v>
      </c>
      <c r="D783" s="191">
        <v>3461.2</v>
      </c>
      <c r="E783" s="198">
        <v>1</v>
      </c>
      <c r="F783" s="233">
        <v>4563</v>
      </c>
      <c r="G783" s="249">
        <v>0</v>
      </c>
      <c r="H783" s="213">
        <f t="shared" si="12"/>
        <v>3841</v>
      </c>
      <c r="I783" s="45"/>
      <c r="J783" s="154"/>
      <c r="L783" s="45"/>
      <c r="M783" s="98"/>
      <c r="N783" s="90"/>
      <c r="O783" s="90"/>
    </row>
    <row r="784" spans="1:15" s="69" customFormat="1" ht="12.75" x14ac:dyDescent="0.2">
      <c r="A784" s="201">
        <v>44671</v>
      </c>
      <c r="B784" s="190">
        <v>8.6</v>
      </c>
      <c r="C784" s="190">
        <v>0.94285714285714251</v>
      </c>
      <c r="D784" s="191">
        <v>3469.8</v>
      </c>
      <c r="E784" s="198">
        <v>5</v>
      </c>
      <c r="F784" s="233">
        <v>4568</v>
      </c>
      <c r="G784" s="249">
        <v>3</v>
      </c>
      <c r="H784" s="213">
        <f t="shared" si="12"/>
        <v>3844</v>
      </c>
      <c r="I784" s="45"/>
      <c r="J784" s="154"/>
      <c r="L784" s="45"/>
      <c r="M784" s="98"/>
      <c r="N784" s="90"/>
      <c r="O784" s="90"/>
    </row>
    <row r="785" spans="1:15" s="69" customFormat="1" ht="12.75" x14ac:dyDescent="0.2">
      <c r="A785" s="201">
        <v>44672</v>
      </c>
      <c r="B785" s="190">
        <v>-2.4</v>
      </c>
      <c r="C785" s="190">
        <v>-0.57142857142857173</v>
      </c>
      <c r="D785" s="191">
        <v>3467.4</v>
      </c>
      <c r="E785" s="198">
        <v>5</v>
      </c>
      <c r="F785" s="233">
        <v>4573</v>
      </c>
      <c r="G785" s="249">
        <v>4</v>
      </c>
      <c r="H785" s="213">
        <f t="shared" si="12"/>
        <v>3848</v>
      </c>
      <c r="I785" s="45"/>
      <c r="J785" s="154"/>
      <c r="L785" s="45"/>
      <c r="M785" s="98"/>
      <c r="N785" s="90"/>
      <c r="O785" s="90"/>
    </row>
    <row r="786" spans="1:15" s="69" customFormat="1" ht="12.75" x14ac:dyDescent="0.2">
      <c r="A786" s="201">
        <v>44673</v>
      </c>
      <c r="B786" s="190">
        <v>3</v>
      </c>
      <c r="C786" s="190">
        <v>0.17142857142857126</v>
      </c>
      <c r="D786" s="191">
        <v>3470.4</v>
      </c>
      <c r="E786" s="198">
        <v>5</v>
      </c>
      <c r="F786" s="233">
        <v>4578</v>
      </c>
      <c r="G786" s="249">
        <v>1</v>
      </c>
      <c r="H786" s="213">
        <f t="shared" si="12"/>
        <v>3849</v>
      </c>
      <c r="I786" s="45"/>
      <c r="J786" s="154"/>
      <c r="L786" s="45"/>
      <c r="M786" s="98"/>
      <c r="N786" s="90"/>
      <c r="O786" s="90"/>
    </row>
    <row r="787" spans="1:15" s="69" customFormat="1" ht="12.75" x14ac:dyDescent="0.2">
      <c r="A787" s="201">
        <v>44674</v>
      </c>
      <c r="B787" s="190">
        <v>-8.8000000000000007</v>
      </c>
      <c r="C787" s="190">
        <v>0.17142857142857121</v>
      </c>
      <c r="D787" s="191">
        <v>3461.6</v>
      </c>
      <c r="E787" s="198">
        <v>0</v>
      </c>
      <c r="F787" s="233">
        <v>4578</v>
      </c>
      <c r="G787" s="249">
        <v>0</v>
      </c>
      <c r="H787" s="213">
        <f t="shared" si="12"/>
        <v>3849</v>
      </c>
      <c r="I787" s="45"/>
      <c r="J787" s="154"/>
      <c r="L787" s="45"/>
      <c r="M787" s="98"/>
      <c r="N787" s="90"/>
      <c r="O787" s="90"/>
    </row>
    <row r="788" spans="1:15" s="69" customFormat="1" ht="12.75" x14ac:dyDescent="0.2">
      <c r="A788" s="201">
        <v>44675</v>
      </c>
      <c r="B788" s="190">
        <v>2</v>
      </c>
      <c r="C788" s="190">
        <v>-1.5142857142857145</v>
      </c>
      <c r="D788" s="191">
        <v>3463.6</v>
      </c>
      <c r="E788" s="198">
        <v>6</v>
      </c>
      <c r="F788" s="233">
        <v>4584</v>
      </c>
      <c r="G788" s="249">
        <v>5</v>
      </c>
      <c r="H788" s="213">
        <f t="shared" si="12"/>
        <v>3854</v>
      </c>
      <c r="I788" s="45"/>
      <c r="J788" s="154"/>
      <c r="L788" s="45"/>
      <c r="M788" s="98"/>
      <c r="N788" s="90"/>
      <c r="O788" s="90"/>
    </row>
    <row r="789" spans="1:15" s="69" customFormat="1" ht="12.75" x14ac:dyDescent="0.2">
      <c r="A789" s="201">
        <v>44676</v>
      </c>
      <c r="B789" s="190">
        <v>-2.6</v>
      </c>
      <c r="C789" s="190">
        <v>-2.4285714285714284</v>
      </c>
      <c r="D789" s="191">
        <v>3461</v>
      </c>
      <c r="E789" s="198">
        <v>0</v>
      </c>
      <c r="F789" s="233">
        <v>4584</v>
      </c>
      <c r="G789" s="249">
        <v>0</v>
      </c>
      <c r="H789" s="213">
        <f t="shared" si="12"/>
        <v>3854</v>
      </c>
      <c r="I789" s="45"/>
      <c r="J789" s="154"/>
      <c r="L789" s="45"/>
      <c r="M789" s="98"/>
      <c r="N789" s="90"/>
      <c r="O789" s="90"/>
    </row>
    <row r="790" spans="1:15" s="69" customFormat="1" ht="12.75" x14ac:dyDescent="0.2">
      <c r="A790" s="201">
        <v>44677</v>
      </c>
      <c r="B790" s="190">
        <v>1.4</v>
      </c>
      <c r="C790" s="190">
        <v>-2.4857142857142853</v>
      </c>
      <c r="D790" s="191">
        <v>3462.4</v>
      </c>
      <c r="E790" s="198">
        <v>5</v>
      </c>
      <c r="F790" s="233">
        <v>4589</v>
      </c>
      <c r="G790" s="249">
        <v>3</v>
      </c>
      <c r="H790" s="213">
        <f t="shared" si="12"/>
        <v>3857</v>
      </c>
      <c r="I790" s="45"/>
      <c r="J790" s="154"/>
      <c r="L790" s="45"/>
      <c r="M790" s="98"/>
      <c r="N790" s="90"/>
      <c r="O790" s="90"/>
    </row>
    <row r="791" spans="1:15" s="69" customFormat="1" ht="12.75" x14ac:dyDescent="0.2">
      <c r="A791" s="201">
        <v>44678</v>
      </c>
      <c r="B791" s="190">
        <v>-3.2</v>
      </c>
      <c r="C791" s="190">
        <v>-2.0857142857142859</v>
      </c>
      <c r="D791" s="191">
        <v>3459.2</v>
      </c>
      <c r="E791" s="198">
        <v>3</v>
      </c>
      <c r="F791" s="233">
        <v>4592</v>
      </c>
      <c r="G791" s="249">
        <v>1</v>
      </c>
      <c r="H791" s="213">
        <f t="shared" si="12"/>
        <v>3858</v>
      </c>
      <c r="I791" s="45"/>
      <c r="J791" s="154"/>
      <c r="L791" s="45"/>
      <c r="M791" s="98"/>
      <c r="N791" s="90"/>
      <c r="O791" s="90"/>
    </row>
    <row r="792" spans="1:15" s="69" customFormat="1" ht="12.75" x14ac:dyDescent="0.2">
      <c r="A792" s="201">
        <v>44679</v>
      </c>
      <c r="B792" s="190">
        <v>-8.8000000000000007</v>
      </c>
      <c r="C792" s="190">
        <v>-2.6000000000000005</v>
      </c>
      <c r="D792" s="191">
        <v>3450.4</v>
      </c>
      <c r="E792" s="198">
        <v>2</v>
      </c>
      <c r="F792" s="233">
        <v>4594</v>
      </c>
      <c r="G792" s="249">
        <v>2</v>
      </c>
      <c r="H792" s="213">
        <f t="shared" si="12"/>
        <v>3860</v>
      </c>
      <c r="I792" s="45"/>
      <c r="J792" s="154"/>
      <c r="L792" s="45"/>
      <c r="M792" s="98"/>
      <c r="N792" s="90"/>
      <c r="O792" s="90"/>
    </row>
    <row r="793" spans="1:15" s="69" customFormat="1" ht="12.75" x14ac:dyDescent="0.2">
      <c r="A793" s="201">
        <v>44680</v>
      </c>
      <c r="B793" s="190">
        <v>2.6</v>
      </c>
      <c r="C793" s="190">
        <v>-2.6571428571428575</v>
      </c>
      <c r="D793" s="191">
        <v>3453</v>
      </c>
      <c r="E793" s="198">
        <v>4</v>
      </c>
      <c r="F793" s="233">
        <v>4598</v>
      </c>
      <c r="G793" s="249">
        <v>2</v>
      </c>
      <c r="H793" s="213">
        <f t="shared" si="12"/>
        <v>3862</v>
      </c>
      <c r="I793" s="45"/>
      <c r="J793" s="154"/>
      <c r="L793" s="45"/>
      <c r="M793" s="98"/>
      <c r="N793" s="90"/>
      <c r="O793" s="90"/>
    </row>
    <row r="794" spans="1:15" s="69" customFormat="1" ht="12.75" x14ac:dyDescent="0.2">
      <c r="A794" s="43">
        <v>44681</v>
      </c>
      <c r="B794" s="194">
        <v>-6</v>
      </c>
      <c r="C794" s="194">
        <v>-2.6571428571428575</v>
      </c>
      <c r="D794" s="195">
        <v>3447</v>
      </c>
      <c r="E794" s="200">
        <v>1</v>
      </c>
      <c r="F794" s="234">
        <v>4599</v>
      </c>
      <c r="G794" s="251">
        <v>1</v>
      </c>
      <c r="H794" s="215">
        <f t="shared" si="12"/>
        <v>3863</v>
      </c>
      <c r="I794" s="45"/>
      <c r="J794" s="154"/>
      <c r="L794" s="45"/>
      <c r="M794" s="98"/>
      <c r="N794" s="90"/>
      <c r="O794" s="90"/>
    </row>
    <row r="795" spans="1:15" s="69" customFormat="1" ht="12.75" x14ac:dyDescent="0.2">
      <c r="A795" s="201">
        <v>44682</v>
      </c>
      <c r="B795" s="190">
        <v>-1.6</v>
      </c>
      <c r="C795" s="190">
        <v>-2.9714285714285715</v>
      </c>
      <c r="D795" s="191">
        <v>3445.4</v>
      </c>
      <c r="E795" s="198">
        <v>0</v>
      </c>
      <c r="F795" s="233">
        <v>4599</v>
      </c>
      <c r="G795" s="249">
        <v>0</v>
      </c>
      <c r="H795" s="213">
        <f t="shared" si="12"/>
        <v>3863</v>
      </c>
      <c r="I795" s="45"/>
      <c r="J795" s="154"/>
      <c r="L795" s="45"/>
      <c r="M795" s="98"/>
      <c r="N795" s="90"/>
      <c r="O795" s="90"/>
    </row>
    <row r="796" spans="1:15" s="69" customFormat="1" ht="12.75" x14ac:dyDescent="0.2">
      <c r="A796" s="201">
        <v>44683</v>
      </c>
      <c r="B796" s="190">
        <v>-3</v>
      </c>
      <c r="C796" s="190">
        <v>-1.657142857142857</v>
      </c>
      <c r="D796" s="191">
        <v>3442.4</v>
      </c>
      <c r="E796" s="198">
        <v>1</v>
      </c>
      <c r="F796" s="233">
        <v>4600</v>
      </c>
      <c r="G796" s="249">
        <v>1</v>
      </c>
      <c r="H796" s="213">
        <f t="shared" si="12"/>
        <v>3864</v>
      </c>
      <c r="I796" s="45"/>
      <c r="J796" s="154"/>
      <c r="L796" s="45"/>
      <c r="M796" s="98"/>
      <c r="N796" s="90"/>
      <c r="O796" s="90"/>
    </row>
    <row r="797" spans="1:15" s="69" customFormat="1" ht="12.75" x14ac:dyDescent="0.2">
      <c r="A797" s="201">
        <v>44684</v>
      </c>
      <c r="B797" s="190">
        <v>1.4</v>
      </c>
      <c r="C797" s="190">
        <v>-2.1142857142857143</v>
      </c>
      <c r="D797" s="191">
        <v>3443.8</v>
      </c>
      <c r="E797" s="198">
        <v>0</v>
      </c>
      <c r="F797" s="233">
        <v>4600</v>
      </c>
      <c r="G797" s="249">
        <v>0</v>
      </c>
      <c r="H797" s="213">
        <f t="shared" si="12"/>
        <v>3864</v>
      </c>
      <c r="I797" s="45"/>
      <c r="J797" s="154"/>
      <c r="L797" s="45"/>
      <c r="M797" s="98"/>
      <c r="N797" s="90"/>
      <c r="O797" s="90"/>
    </row>
    <row r="798" spans="1:15" s="69" customFormat="1" ht="12.75" x14ac:dyDescent="0.2">
      <c r="A798" s="201">
        <v>44685</v>
      </c>
      <c r="B798" s="190">
        <v>-5.4</v>
      </c>
      <c r="C798" s="190">
        <v>-0.97142857142857131</v>
      </c>
      <c r="D798" s="191">
        <v>3438.4</v>
      </c>
      <c r="E798" s="198">
        <v>1</v>
      </c>
      <c r="F798" s="233">
        <v>4601</v>
      </c>
      <c r="G798" s="249">
        <v>1</v>
      </c>
      <c r="H798" s="213">
        <f t="shared" si="12"/>
        <v>3865</v>
      </c>
      <c r="I798" s="45"/>
      <c r="J798" s="154"/>
      <c r="L798" s="45"/>
      <c r="M798" s="98"/>
      <c r="N798" s="90"/>
      <c r="O798" s="90"/>
    </row>
    <row r="799" spans="1:15" s="69" customFormat="1" ht="12.75" x14ac:dyDescent="0.2">
      <c r="A799" s="201">
        <v>44686</v>
      </c>
      <c r="B799" s="190">
        <v>0.4</v>
      </c>
      <c r="C799" s="190">
        <v>-0.39999999999999991</v>
      </c>
      <c r="D799" s="191">
        <v>3438.8</v>
      </c>
      <c r="E799" s="198">
        <v>2</v>
      </c>
      <c r="F799" s="233">
        <v>4603</v>
      </c>
      <c r="G799" s="249">
        <v>2</v>
      </c>
      <c r="H799" s="213">
        <f t="shared" si="12"/>
        <v>3867</v>
      </c>
      <c r="I799" s="45"/>
      <c r="J799" s="154"/>
      <c r="L799" s="45"/>
      <c r="M799" s="98"/>
      <c r="N799" s="90"/>
      <c r="O799" s="90"/>
    </row>
    <row r="800" spans="1:15" s="69" customFormat="1" ht="12.75" x14ac:dyDescent="0.2">
      <c r="A800" s="201">
        <v>44687</v>
      </c>
      <c r="B800" s="190">
        <v>-0.6</v>
      </c>
      <c r="C800" s="190">
        <v>0.39999999999999997</v>
      </c>
      <c r="D800" s="191">
        <v>3438.2</v>
      </c>
      <c r="E800" s="198">
        <v>0</v>
      </c>
      <c r="F800" s="233">
        <v>4603</v>
      </c>
      <c r="G800" s="249">
        <v>0</v>
      </c>
      <c r="H800" s="213">
        <f t="shared" si="12"/>
        <v>3867</v>
      </c>
      <c r="I800" s="45"/>
      <c r="J800" s="154"/>
      <c r="L800" s="45"/>
      <c r="M800" s="98"/>
      <c r="N800" s="90"/>
      <c r="O800" s="90"/>
    </row>
    <row r="801" spans="1:15" s="69" customFormat="1" ht="12.75" x14ac:dyDescent="0.2">
      <c r="A801" s="201">
        <v>44688</v>
      </c>
      <c r="B801" s="190">
        <v>2</v>
      </c>
      <c r="C801" s="190">
        <v>0.7142857142857143</v>
      </c>
      <c r="D801" s="191">
        <v>3440.2</v>
      </c>
      <c r="E801" s="198">
        <v>3</v>
      </c>
      <c r="F801" s="233">
        <v>4606</v>
      </c>
      <c r="G801" s="249">
        <v>1</v>
      </c>
      <c r="H801" s="213">
        <f t="shared" si="12"/>
        <v>3868</v>
      </c>
      <c r="I801" s="45"/>
      <c r="J801" s="154"/>
      <c r="L801" s="45"/>
      <c r="M801" s="98"/>
      <c r="N801" s="90"/>
      <c r="O801" s="90"/>
    </row>
    <row r="802" spans="1:15" s="69" customFormat="1" ht="12.75" x14ac:dyDescent="0.2">
      <c r="A802" s="201">
        <v>44689</v>
      </c>
      <c r="B802" s="190">
        <v>2.4</v>
      </c>
      <c r="C802" s="190">
        <v>2.6285714285714286</v>
      </c>
      <c r="D802" s="191">
        <v>3442.6</v>
      </c>
      <c r="E802" s="198">
        <v>1</v>
      </c>
      <c r="F802" s="233">
        <v>4607</v>
      </c>
      <c r="G802" s="249">
        <v>1</v>
      </c>
      <c r="H802" s="213">
        <f t="shared" si="12"/>
        <v>3869</v>
      </c>
      <c r="I802" s="45"/>
      <c r="J802" s="154"/>
      <c r="L802" s="45"/>
      <c r="M802" s="98"/>
      <c r="N802" s="90"/>
      <c r="O802" s="90"/>
    </row>
    <row r="803" spans="1:15" s="69" customFormat="1" ht="12.75" x14ac:dyDescent="0.2">
      <c r="A803" s="201">
        <v>44690</v>
      </c>
      <c r="B803" s="190">
        <v>2.6</v>
      </c>
      <c r="C803" s="190">
        <v>0.77142857142857146</v>
      </c>
      <c r="D803" s="191">
        <v>3445.2</v>
      </c>
      <c r="E803" s="198">
        <v>2</v>
      </c>
      <c r="F803" s="233">
        <v>4609</v>
      </c>
      <c r="G803" s="249">
        <v>1</v>
      </c>
      <c r="H803" s="213">
        <f t="shared" si="12"/>
        <v>3870</v>
      </c>
      <c r="I803" s="45"/>
      <c r="J803" s="154"/>
      <c r="L803" s="45"/>
      <c r="M803" s="98"/>
      <c r="N803" s="90"/>
      <c r="O803" s="90"/>
    </row>
    <row r="804" spans="1:15" s="69" customFormat="1" ht="12.75" x14ac:dyDescent="0.2">
      <c r="A804" s="201">
        <v>44691</v>
      </c>
      <c r="B804" s="190">
        <v>3.6</v>
      </c>
      <c r="C804" s="190">
        <v>1.8857142857142861</v>
      </c>
      <c r="D804" s="191">
        <v>3448.8</v>
      </c>
      <c r="E804" s="198">
        <v>3</v>
      </c>
      <c r="F804" s="233">
        <v>4612</v>
      </c>
      <c r="G804" s="249">
        <v>2</v>
      </c>
      <c r="H804" s="213">
        <f t="shared" si="12"/>
        <v>3872</v>
      </c>
      <c r="I804" s="45"/>
      <c r="J804" s="154"/>
      <c r="L804" s="45"/>
      <c r="M804" s="98"/>
      <c r="N804" s="90"/>
      <c r="O804" s="90"/>
    </row>
    <row r="805" spans="1:15" s="69" customFormat="1" ht="12.75" x14ac:dyDescent="0.2">
      <c r="A805" s="201">
        <v>44692</v>
      </c>
      <c r="B805" s="190">
        <v>8</v>
      </c>
      <c r="C805" s="190">
        <v>1.485714285714286</v>
      </c>
      <c r="D805" s="191">
        <v>3456.8</v>
      </c>
      <c r="E805" s="198">
        <v>2</v>
      </c>
      <c r="F805" s="233">
        <v>4614</v>
      </c>
      <c r="G805" s="249">
        <v>1</v>
      </c>
      <c r="H805" s="213">
        <f t="shared" si="12"/>
        <v>3873</v>
      </c>
      <c r="I805" s="45"/>
      <c r="J805" s="154"/>
      <c r="L805" s="45"/>
      <c r="M805" s="98"/>
      <c r="N805" s="90"/>
      <c r="O805" s="90"/>
    </row>
    <row r="806" spans="1:15" s="69" customFormat="1" ht="12.75" x14ac:dyDescent="0.2">
      <c r="A806" s="201">
        <v>44693</v>
      </c>
      <c r="B806" s="190">
        <v>-12.6</v>
      </c>
      <c r="C806" s="190">
        <v>1.2571428571428573</v>
      </c>
      <c r="D806" s="191">
        <v>3444.2</v>
      </c>
      <c r="E806" s="198">
        <v>2</v>
      </c>
      <c r="F806" s="233">
        <v>4616</v>
      </c>
      <c r="G806" s="249">
        <v>0</v>
      </c>
      <c r="H806" s="213">
        <f t="shared" si="12"/>
        <v>3873</v>
      </c>
      <c r="I806" s="45"/>
      <c r="J806" s="154"/>
      <c r="L806" s="45"/>
      <c r="M806" s="98"/>
      <c r="N806" s="90"/>
      <c r="O806" s="90"/>
    </row>
    <row r="807" spans="1:15" s="69" customFormat="1" ht="12.75" x14ac:dyDescent="0.2">
      <c r="A807" s="201">
        <v>44694</v>
      </c>
      <c r="B807" s="190">
        <v>7.2</v>
      </c>
      <c r="C807" s="190">
        <v>0.48571428571428577</v>
      </c>
      <c r="D807" s="191">
        <v>3451.4</v>
      </c>
      <c r="E807" s="198">
        <v>2</v>
      </c>
      <c r="F807" s="233">
        <v>4618</v>
      </c>
      <c r="G807" s="249">
        <v>1</v>
      </c>
      <c r="H807" s="213">
        <f t="shared" si="12"/>
        <v>3874</v>
      </c>
      <c r="I807" s="45"/>
      <c r="J807" s="154"/>
      <c r="L807" s="45"/>
      <c r="M807" s="98"/>
      <c r="N807" s="90"/>
      <c r="O807" s="90"/>
    </row>
    <row r="808" spans="1:15" s="69" customFormat="1" ht="12.75" x14ac:dyDescent="0.2">
      <c r="A808" s="201">
        <v>44695</v>
      </c>
      <c r="B808" s="190">
        <v>-0.8</v>
      </c>
      <c r="C808" s="190">
        <v>0.28571428571428586</v>
      </c>
      <c r="D808" s="191">
        <v>3450.6</v>
      </c>
      <c r="E808" s="198">
        <v>3</v>
      </c>
      <c r="F808" s="233">
        <v>4621</v>
      </c>
      <c r="G808" s="249">
        <v>1</v>
      </c>
      <c r="H808" s="213">
        <f t="shared" si="12"/>
        <v>3875</v>
      </c>
      <c r="I808" s="45"/>
      <c r="J808" s="154"/>
      <c r="L808" s="45"/>
      <c r="M808" s="98"/>
      <c r="N808" s="90"/>
      <c r="O808" s="90"/>
    </row>
    <row r="809" spans="1:15" s="69" customFormat="1" ht="12.75" x14ac:dyDescent="0.2">
      <c r="A809" s="201">
        <v>44696</v>
      </c>
      <c r="B809" s="190">
        <v>0.8</v>
      </c>
      <c r="C809" s="190">
        <v>-1.6571428571428568</v>
      </c>
      <c r="D809" s="191">
        <v>3451.4</v>
      </c>
      <c r="E809" s="198">
        <v>2</v>
      </c>
      <c r="F809" s="233">
        <v>4623</v>
      </c>
      <c r="G809" s="249">
        <v>0</v>
      </c>
      <c r="H809" s="213">
        <f t="shared" si="12"/>
        <v>3875</v>
      </c>
      <c r="I809" s="45"/>
      <c r="J809" s="154"/>
      <c r="L809" s="45"/>
      <c r="M809" s="98"/>
      <c r="N809" s="90"/>
      <c r="O809" s="90"/>
    </row>
    <row r="810" spans="1:15" s="69" customFormat="1" ht="12.75" x14ac:dyDescent="0.2">
      <c r="A810" s="201">
        <v>44697</v>
      </c>
      <c r="B810" s="190">
        <v>-2.8</v>
      </c>
      <c r="C810" s="190">
        <v>1.6571428571428573</v>
      </c>
      <c r="D810" s="191">
        <v>3448.6</v>
      </c>
      <c r="E810" s="198">
        <v>2</v>
      </c>
      <c r="F810" s="233">
        <v>4625</v>
      </c>
      <c r="G810" s="249">
        <v>0</v>
      </c>
      <c r="H810" s="213">
        <f t="shared" si="12"/>
        <v>3875</v>
      </c>
      <c r="I810" s="45"/>
      <c r="J810" s="154"/>
      <c r="L810" s="45"/>
      <c r="M810" s="98"/>
      <c r="N810" s="90"/>
      <c r="O810" s="90"/>
    </row>
    <row r="811" spans="1:15" s="69" customFormat="1" ht="12.75" x14ac:dyDescent="0.2">
      <c r="A811" s="201">
        <v>44698</v>
      </c>
      <c r="B811" s="190">
        <v>2.2000000000000002</v>
      </c>
      <c r="C811" s="190">
        <v>0.91428571428571437</v>
      </c>
      <c r="D811" s="191">
        <v>3450.8</v>
      </c>
      <c r="E811" s="198">
        <v>2</v>
      </c>
      <c r="F811" s="233">
        <v>4627</v>
      </c>
      <c r="G811" s="249">
        <v>1</v>
      </c>
      <c r="H811" s="213">
        <f t="shared" si="12"/>
        <v>3876</v>
      </c>
      <c r="I811" s="45"/>
      <c r="J811" s="154"/>
      <c r="L811" s="45"/>
      <c r="M811" s="98"/>
      <c r="N811" s="90"/>
      <c r="O811" s="90"/>
    </row>
    <row r="812" spans="1:15" s="69" customFormat="1" ht="12.75" x14ac:dyDescent="0.2">
      <c r="A812" s="201">
        <v>44699</v>
      </c>
      <c r="B812" s="190">
        <v>-5.6</v>
      </c>
      <c r="C812" s="190">
        <v>0.91428571428571437</v>
      </c>
      <c r="D812" s="191">
        <v>3445.2</v>
      </c>
      <c r="E812" s="198">
        <v>1</v>
      </c>
      <c r="F812" s="233">
        <v>4628</v>
      </c>
      <c r="G812" s="249">
        <v>1</v>
      </c>
      <c r="H812" s="213">
        <f t="shared" si="12"/>
        <v>3877</v>
      </c>
      <c r="I812" s="45"/>
      <c r="J812" s="154"/>
      <c r="L812" s="45"/>
      <c r="M812" s="98"/>
      <c r="N812" s="90"/>
      <c r="O812" s="90"/>
    </row>
    <row r="813" spans="1:15" s="69" customFormat="1" ht="12.75" x14ac:dyDescent="0.2">
      <c r="A813" s="201">
        <v>44700</v>
      </c>
      <c r="B813" s="190">
        <v>10.6</v>
      </c>
      <c r="C813" s="190">
        <v>1.0285714285714287</v>
      </c>
      <c r="D813" s="191">
        <v>3455.8</v>
      </c>
      <c r="E813" s="198">
        <v>3</v>
      </c>
      <c r="F813" s="233">
        <v>4631</v>
      </c>
      <c r="G813" s="249">
        <v>1</v>
      </c>
      <c r="H813" s="213">
        <f t="shared" si="12"/>
        <v>3878</v>
      </c>
      <c r="I813" s="45"/>
      <c r="J813" s="154"/>
      <c r="L813" s="45"/>
      <c r="M813" s="98"/>
      <c r="N813" s="90"/>
      <c r="O813" s="90"/>
    </row>
    <row r="814" spans="1:15" s="69" customFormat="1" ht="12.75" x14ac:dyDescent="0.2">
      <c r="A814" s="201">
        <v>44701</v>
      </c>
      <c r="B814" s="190">
        <v>2</v>
      </c>
      <c r="C814" s="190">
        <v>1.6571428571428568</v>
      </c>
      <c r="D814" s="191">
        <v>3457.8</v>
      </c>
      <c r="E814" s="198">
        <v>4</v>
      </c>
      <c r="F814" s="233">
        <v>4635</v>
      </c>
      <c r="G814" s="249">
        <v>3</v>
      </c>
      <c r="H814" s="213">
        <f t="shared" si="12"/>
        <v>3881</v>
      </c>
      <c r="I814" s="45"/>
      <c r="J814" s="154"/>
      <c r="L814" s="45"/>
      <c r="M814" s="98"/>
      <c r="N814" s="90"/>
      <c r="O814" s="90"/>
    </row>
    <row r="815" spans="1:15" s="69" customFormat="1" ht="12.75" x14ac:dyDescent="0.2">
      <c r="A815" s="201">
        <v>44702</v>
      </c>
      <c r="B815" s="190">
        <v>-0.8</v>
      </c>
      <c r="C815" s="190">
        <v>0.6</v>
      </c>
      <c r="D815" s="191">
        <v>3457</v>
      </c>
      <c r="E815" s="198">
        <v>2</v>
      </c>
      <c r="F815" s="233">
        <v>4637</v>
      </c>
      <c r="G815" s="249">
        <v>2</v>
      </c>
      <c r="H815" s="213">
        <f t="shared" si="12"/>
        <v>3883</v>
      </c>
      <c r="I815" s="45"/>
      <c r="J815" s="154"/>
      <c r="L815" s="45"/>
      <c r="M815" s="98"/>
      <c r="N815" s="90"/>
      <c r="O815" s="90"/>
    </row>
    <row r="816" spans="1:15" s="69" customFormat="1" ht="12.75" x14ac:dyDescent="0.2">
      <c r="A816" s="201">
        <v>44703</v>
      </c>
      <c r="B816" s="190">
        <v>1.6</v>
      </c>
      <c r="C816" s="190">
        <v>0.99999999999999967</v>
      </c>
      <c r="D816" s="191">
        <v>3458.6</v>
      </c>
      <c r="E816" s="198">
        <v>2</v>
      </c>
      <c r="F816" s="233">
        <v>4639</v>
      </c>
      <c r="G816" s="249">
        <v>2</v>
      </c>
      <c r="H816" s="213">
        <f t="shared" si="12"/>
        <v>3885</v>
      </c>
      <c r="I816" s="45"/>
      <c r="J816" s="154"/>
      <c r="L816" s="45"/>
      <c r="M816" s="98"/>
      <c r="N816" s="90"/>
      <c r="O816" s="90"/>
    </row>
    <row r="817" spans="1:15" s="69" customFormat="1" ht="12.75" x14ac:dyDescent="0.2">
      <c r="A817" s="201">
        <v>44704</v>
      </c>
      <c r="B817" s="190">
        <v>1.6</v>
      </c>
      <c r="C817" s="190">
        <v>-1.9428571428571428</v>
      </c>
      <c r="D817" s="191">
        <v>3460.2</v>
      </c>
      <c r="E817" s="198">
        <v>0</v>
      </c>
      <c r="F817" s="233">
        <v>4639</v>
      </c>
      <c r="G817" s="249">
        <v>0</v>
      </c>
      <c r="H817" s="213">
        <f t="shared" si="12"/>
        <v>3885</v>
      </c>
      <c r="I817" s="45"/>
      <c r="J817" s="154"/>
      <c r="L817" s="45"/>
      <c r="M817" s="98"/>
      <c r="N817" s="90"/>
      <c r="O817" s="90"/>
    </row>
    <row r="818" spans="1:15" s="69" customFormat="1" ht="12.75" x14ac:dyDescent="0.2">
      <c r="A818" s="201">
        <v>44705</v>
      </c>
      <c r="B818" s="190">
        <v>-5.2</v>
      </c>
      <c r="C818" s="190">
        <v>-2.9142857142857141</v>
      </c>
      <c r="D818" s="191">
        <v>3455</v>
      </c>
      <c r="E818" s="198">
        <v>0</v>
      </c>
      <c r="F818" s="233">
        <v>4639</v>
      </c>
      <c r="G818" s="249">
        <v>0</v>
      </c>
      <c r="H818" s="213">
        <f t="shared" si="12"/>
        <v>3885</v>
      </c>
      <c r="I818" s="45"/>
      <c r="J818" s="154"/>
      <c r="L818" s="45"/>
      <c r="M818" s="98"/>
      <c r="N818" s="90"/>
      <c r="O818" s="90"/>
    </row>
    <row r="819" spans="1:15" s="69" customFormat="1" ht="12.75" x14ac:dyDescent="0.2">
      <c r="A819" s="201">
        <v>44706</v>
      </c>
      <c r="B819" s="190">
        <v>-2.8</v>
      </c>
      <c r="C819" s="190">
        <v>-1.8000000000000003</v>
      </c>
      <c r="D819" s="191">
        <v>3452.2</v>
      </c>
      <c r="E819" s="198">
        <v>1</v>
      </c>
      <c r="F819" s="233">
        <v>4640</v>
      </c>
      <c r="G819" s="249">
        <v>0</v>
      </c>
      <c r="H819" s="213">
        <f t="shared" si="12"/>
        <v>3885</v>
      </c>
      <c r="I819" s="45"/>
      <c r="J819" s="154"/>
      <c r="L819" s="45"/>
      <c r="M819" s="98"/>
      <c r="N819" s="90"/>
      <c r="O819" s="90"/>
    </row>
    <row r="820" spans="1:15" s="69" customFormat="1" ht="12.75" x14ac:dyDescent="0.2">
      <c r="A820" s="201">
        <v>44707</v>
      </c>
      <c r="B820" s="190">
        <v>-10</v>
      </c>
      <c r="C820" s="190">
        <v>-0.31428571428571417</v>
      </c>
      <c r="D820" s="191">
        <v>3442.2</v>
      </c>
      <c r="E820" s="198">
        <v>1</v>
      </c>
      <c r="F820" s="233">
        <v>4641</v>
      </c>
      <c r="G820" s="249">
        <v>0</v>
      </c>
      <c r="H820" s="213">
        <f t="shared" si="12"/>
        <v>3885</v>
      </c>
      <c r="I820" s="45"/>
      <c r="J820" s="154"/>
      <c r="L820" s="45"/>
      <c r="M820" s="98"/>
      <c r="N820" s="90"/>
      <c r="O820" s="90"/>
    </row>
    <row r="821" spans="1:15" s="69" customFormat="1" ht="12.75" x14ac:dyDescent="0.2">
      <c r="A821" s="201">
        <v>44708</v>
      </c>
      <c r="B821" s="190">
        <v>-4.8</v>
      </c>
      <c r="C821" s="190">
        <v>-0.11428571428571439</v>
      </c>
      <c r="D821" s="191">
        <v>3437.4</v>
      </c>
      <c r="E821" s="198">
        <v>2</v>
      </c>
      <c r="F821" s="233">
        <v>4643</v>
      </c>
      <c r="G821" s="249">
        <v>1</v>
      </c>
      <c r="H821" s="213">
        <f t="shared" si="12"/>
        <v>3886</v>
      </c>
      <c r="I821" s="45"/>
      <c r="J821" s="154"/>
      <c r="L821" s="45"/>
      <c r="M821" s="98"/>
      <c r="N821" s="90"/>
      <c r="O821" s="90"/>
    </row>
    <row r="822" spans="1:15" s="69" customFormat="1" ht="12.75" x14ac:dyDescent="0.2">
      <c r="A822" s="201">
        <v>44709</v>
      </c>
      <c r="B822" s="190">
        <v>7</v>
      </c>
      <c r="C822" s="190">
        <v>-0.62857142857142889</v>
      </c>
      <c r="D822" s="191">
        <v>3444.4</v>
      </c>
      <c r="E822" s="198">
        <v>1</v>
      </c>
      <c r="F822" s="233">
        <v>4644</v>
      </c>
      <c r="G822" s="249">
        <v>0</v>
      </c>
      <c r="H822" s="213">
        <f t="shared" si="12"/>
        <v>3886</v>
      </c>
      <c r="I822" s="45"/>
      <c r="J822" s="154"/>
      <c r="L822" s="45"/>
      <c r="M822" s="98"/>
      <c r="N822" s="90"/>
      <c r="O822" s="90"/>
    </row>
    <row r="823" spans="1:15" s="69" customFormat="1" ht="12.75" x14ac:dyDescent="0.2">
      <c r="A823" s="201">
        <v>44710</v>
      </c>
      <c r="B823" s="190">
        <v>12</v>
      </c>
      <c r="C823" s="190">
        <v>0.99999999999999978</v>
      </c>
      <c r="D823" s="191">
        <v>3456.4</v>
      </c>
      <c r="E823" s="198">
        <v>1</v>
      </c>
      <c r="F823" s="233">
        <v>4645</v>
      </c>
      <c r="G823" s="249">
        <v>1</v>
      </c>
      <c r="H823" s="213">
        <f t="shared" si="12"/>
        <v>3887</v>
      </c>
      <c r="I823" s="45"/>
      <c r="J823" s="154"/>
      <c r="L823" s="45"/>
      <c r="M823" s="98"/>
      <c r="N823" s="90"/>
      <c r="O823" s="90"/>
    </row>
    <row r="824" spans="1:15" s="69" customFormat="1" ht="12.75" x14ac:dyDescent="0.2">
      <c r="A824" s="201">
        <v>44711</v>
      </c>
      <c r="B824" s="190">
        <v>3</v>
      </c>
      <c r="C824" s="190">
        <v>1.6285714285714286</v>
      </c>
      <c r="D824" s="191">
        <v>3459.4</v>
      </c>
      <c r="E824" s="198">
        <v>1</v>
      </c>
      <c r="F824" s="233">
        <v>4646</v>
      </c>
      <c r="G824" s="249">
        <v>1</v>
      </c>
      <c r="H824" s="213">
        <f t="shared" si="12"/>
        <v>3888</v>
      </c>
      <c r="I824" s="45"/>
      <c r="J824" s="154"/>
      <c r="L824" s="45"/>
      <c r="M824" s="98"/>
      <c r="N824" s="90"/>
      <c r="O824" s="90"/>
    </row>
    <row r="825" spans="1:15" s="69" customFormat="1" ht="12.75" x14ac:dyDescent="0.2">
      <c r="A825" s="43">
        <v>44712</v>
      </c>
      <c r="B825" s="194">
        <v>-8.8000000000000007</v>
      </c>
      <c r="C825" s="194">
        <v>3.2285714285714278</v>
      </c>
      <c r="D825" s="195">
        <v>3450.6</v>
      </c>
      <c r="E825" s="200">
        <v>1</v>
      </c>
      <c r="F825" s="234">
        <v>4647</v>
      </c>
      <c r="G825" s="251">
        <v>1</v>
      </c>
      <c r="H825" s="215">
        <f t="shared" si="12"/>
        <v>3889</v>
      </c>
      <c r="I825" s="45"/>
      <c r="J825" s="154"/>
      <c r="L825" s="45"/>
      <c r="M825" s="98"/>
      <c r="N825" s="90"/>
      <c r="O825" s="90"/>
    </row>
    <row r="826" spans="1:15" s="69" customFormat="1" ht="12.75" x14ac:dyDescent="0.2">
      <c r="A826" s="201">
        <v>44713</v>
      </c>
      <c r="B826" s="190">
        <v>8.6</v>
      </c>
      <c r="C826" s="190">
        <v>3.1428571428571428</v>
      </c>
      <c r="D826" s="191">
        <v>3459.2</v>
      </c>
      <c r="E826" s="198">
        <v>0</v>
      </c>
      <c r="F826" s="233">
        <v>4647</v>
      </c>
      <c r="G826" s="249">
        <v>0</v>
      </c>
      <c r="H826" s="213">
        <f t="shared" si="12"/>
        <v>3889</v>
      </c>
      <c r="I826" s="45"/>
      <c r="J826" s="154"/>
      <c r="L826" s="45"/>
      <c r="M826" s="98"/>
      <c r="N826" s="90"/>
      <c r="O826" s="90"/>
    </row>
    <row r="827" spans="1:15" s="69" customFormat="1" ht="12.75" x14ac:dyDescent="0.2">
      <c r="A827" s="201">
        <v>44714</v>
      </c>
      <c r="B827" s="190">
        <v>-5.6</v>
      </c>
      <c r="C827" s="190">
        <v>3.2571428571428571</v>
      </c>
      <c r="D827" s="191">
        <v>3453.6</v>
      </c>
      <c r="E827" s="198">
        <v>1</v>
      </c>
      <c r="F827" s="233">
        <v>4648</v>
      </c>
      <c r="G827" s="249">
        <v>1</v>
      </c>
      <c r="H827" s="213">
        <f t="shared" si="12"/>
        <v>3890</v>
      </c>
      <c r="I827" s="45"/>
      <c r="J827" s="154"/>
      <c r="L827" s="45"/>
      <c r="M827" s="98"/>
      <c r="N827" s="90"/>
      <c r="O827" s="90"/>
    </row>
    <row r="828" spans="1:15" s="69" customFormat="1" ht="12.75" x14ac:dyDescent="0.2">
      <c r="A828" s="201">
        <v>44715</v>
      </c>
      <c r="B828" s="190">
        <v>6.4</v>
      </c>
      <c r="C828" s="190">
        <v>3.0571428571428574</v>
      </c>
      <c r="D828" s="191">
        <v>3460</v>
      </c>
      <c r="E828" s="198">
        <v>1</v>
      </c>
      <c r="F828" s="233">
        <v>4649</v>
      </c>
      <c r="G828" s="249">
        <v>1</v>
      </c>
      <c r="H828" s="213">
        <f t="shared" si="12"/>
        <v>3891</v>
      </c>
      <c r="I828" s="45"/>
      <c r="J828" s="154"/>
      <c r="L828" s="45"/>
      <c r="M828" s="98"/>
      <c r="N828" s="90"/>
      <c r="O828" s="90"/>
    </row>
    <row r="829" spans="1:15" s="69" customFormat="1" ht="12.75" x14ac:dyDescent="0.2">
      <c r="A829" s="201">
        <v>44716</v>
      </c>
      <c r="B829" s="190">
        <v>6.4</v>
      </c>
      <c r="C829" s="190">
        <v>2.9428571428571431</v>
      </c>
      <c r="D829" s="191">
        <v>3466.4</v>
      </c>
      <c r="E829" s="198">
        <v>0</v>
      </c>
      <c r="F829" s="233">
        <v>4649</v>
      </c>
      <c r="G829" s="249">
        <v>0</v>
      </c>
      <c r="H829" s="213">
        <f t="shared" si="12"/>
        <v>3891</v>
      </c>
      <c r="I829" s="45"/>
      <c r="J829" s="154"/>
      <c r="L829" s="45"/>
      <c r="M829" s="98"/>
      <c r="N829" s="90"/>
      <c r="O829" s="90"/>
    </row>
    <row r="830" spans="1:15" s="69" customFormat="1" ht="12.75" x14ac:dyDescent="0.2">
      <c r="A830" s="201">
        <v>44717</v>
      </c>
      <c r="B830" s="190">
        <v>12.8</v>
      </c>
      <c r="C830" s="190">
        <v>1.0857142857142859</v>
      </c>
      <c r="D830" s="191">
        <v>3479.2</v>
      </c>
      <c r="E830" s="198">
        <v>1</v>
      </c>
      <c r="F830" s="233">
        <v>4650</v>
      </c>
      <c r="G830" s="249">
        <v>1</v>
      </c>
      <c r="H830" s="213">
        <f t="shared" si="12"/>
        <v>3892</v>
      </c>
      <c r="I830" s="45"/>
      <c r="J830" s="154"/>
      <c r="L830" s="45"/>
      <c r="M830" s="98"/>
      <c r="N830" s="90"/>
      <c r="O830" s="90"/>
    </row>
    <row r="831" spans="1:15" s="69" customFormat="1" ht="12.75" x14ac:dyDescent="0.2">
      <c r="A831" s="201">
        <v>44718</v>
      </c>
      <c r="B831" s="190">
        <v>1.6</v>
      </c>
      <c r="C831" s="190">
        <v>2.1142857142857143</v>
      </c>
      <c r="D831" s="191">
        <v>3480.8</v>
      </c>
      <c r="E831" s="198">
        <v>1</v>
      </c>
      <c r="F831" s="233">
        <v>4651</v>
      </c>
      <c r="G831" s="249">
        <v>0</v>
      </c>
      <c r="H831" s="213">
        <f t="shared" si="12"/>
        <v>3892</v>
      </c>
      <c r="I831" s="45"/>
      <c r="J831" s="154"/>
      <c r="L831" s="45"/>
      <c r="M831" s="98"/>
      <c r="N831" s="90"/>
      <c r="O831" s="90"/>
    </row>
    <row r="832" spans="1:15" s="69" customFormat="1" ht="12.75" x14ac:dyDescent="0.2">
      <c r="A832" s="201">
        <v>44719</v>
      </c>
      <c r="B832" s="190">
        <v>-9.6</v>
      </c>
      <c r="C832" s="190">
        <v>0.31428571428571483</v>
      </c>
      <c r="D832" s="191">
        <v>3471.2</v>
      </c>
      <c r="E832" s="198">
        <v>0</v>
      </c>
      <c r="F832" s="233">
        <v>4651</v>
      </c>
      <c r="G832" s="249">
        <v>0</v>
      </c>
      <c r="H832" s="213">
        <f t="shared" si="12"/>
        <v>3892</v>
      </c>
      <c r="I832" s="45"/>
      <c r="J832" s="154"/>
      <c r="L832" s="45"/>
      <c r="M832" s="98"/>
      <c r="N832" s="90"/>
      <c r="O832" s="90"/>
    </row>
    <row r="833" spans="1:15" s="69" customFormat="1" ht="12.75" x14ac:dyDescent="0.2">
      <c r="A833" s="201">
        <v>44720</v>
      </c>
      <c r="B833" s="190">
        <v>-4.4000000000000004</v>
      </c>
      <c r="C833" s="190">
        <v>-0.74285714285714277</v>
      </c>
      <c r="D833" s="191">
        <v>3466.8</v>
      </c>
      <c r="E833" s="198">
        <v>0</v>
      </c>
      <c r="F833" s="233">
        <v>4651</v>
      </c>
      <c r="G833" s="249">
        <v>0</v>
      </c>
      <c r="H833" s="213">
        <f t="shared" si="12"/>
        <v>3892</v>
      </c>
      <c r="I833" s="45"/>
      <c r="J833" s="154"/>
      <c r="L833" s="45"/>
      <c r="M833" s="98"/>
      <c r="N833" s="90"/>
      <c r="O833" s="90"/>
    </row>
    <row r="834" spans="1:15" s="69" customFormat="1" ht="12.75" x14ac:dyDescent="0.2">
      <c r="A834" s="201">
        <v>44721</v>
      </c>
      <c r="B834" s="190">
        <v>1.6</v>
      </c>
      <c r="C834" s="190">
        <v>-4.2285714285714286</v>
      </c>
      <c r="D834" s="191">
        <v>3468.4</v>
      </c>
      <c r="E834" s="198">
        <v>2</v>
      </c>
      <c r="F834" s="233">
        <v>4653</v>
      </c>
      <c r="G834" s="249">
        <v>1</v>
      </c>
      <c r="H834" s="213">
        <f t="shared" si="12"/>
        <v>3893</v>
      </c>
      <c r="I834" s="45"/>
      <c r="J834" s="154"/>
      <c r="L834" s="45"/>
      <c r="M834" s="98"/>
      <c r="N834" s="90"/>
      <c r="O834" s="90"/>
    </row>
    <row r="835" spans="1:15" s="69" customFormat="1" ht="12.75" x14ac:dyDescent="0.2">
      <c r="A835" s="201">
        <v>44722</v>
      </c>
      <c r="B835" s="190">
        <v>-6.2</v>
      </c>
      <c r="C835" s="190">
        <v>-4.8571428571428568</v>
      </c>
      <c r="D835" s="191">
        <v>3462.2</v>
      </c>
      <c r="E835" s="198">
        <v>1</v>
      </c>
      <c r="F835" s="233">
        <v>4654</v>
      </c>
      <c r="G835" s="249">
        <v>0</v>
      </c>
      <c r="H835" s="213">
        <f t="shared" si="12"/>
        <v>3893</v>
      </c>
      <c r="I835" s="45"/>
      <c r="J835" s="154"/>
      <c r="L835" s="45"/>
      <c r="M835" s="98"/>
      <c r="N835" s="90"/>
      <c r="O835" s="90"/>
    </row>
    <row r="836" spans="1:15" s="69" customFormat="1" ht="12.75" x14ac:dyDescent="0.2">
      <c r="A836" s="201">
        <v>44723</v>
      </c>
      <c r="B836" s="190">
        <v>-1</v>
      </c>
      <c r="C836" s="190">
        <v>-0.82857142857142863</v>
      </c>
      <c r="D836" s="191">
        <v>3461.2</v>
      </c>
      <c r="E836" s="198">
        <v>1</v>
      </c>
      <c r="F836" s="233">
        <v>4655</v>
      </c>
      <c r="G836" s="249">
        <v>1</v>
      </c>
      <c r="H836" s="213">
        <f t="shared" si="12"/>
        <v>3894</v>
      </c>
      <c r="I836" s="45"/>
      <c r="J836" s="154"/>
      <c r="L836" s="45"/>
      <c r="M836" s="98"/>
      <c r="N836" s="90"/>
      <c r="O836" s="90"/>
    </row>
    <row r="837" spans="1:15" s="69" customFormat="1" ht="12.75" x14ac:dyDescent="0.2">
      <c r="A837" s="201">
        <v>44724</v>
      </c>
      <c r="B837" s="190">
        <v>-11.6</v>
      </c>
      <c r="C837" s="190">
        <v>0.22857142857142879</v>
      </c>
      <c r="D837" s="191">
        <v>3449.6</v>
      </c>
      <c r="E837" s="198">
        <v>0</v>
      </c>
      <c r="F837" s="233">
        <v>4655</v>
      </c>
      <c r="G837" s="249">
        <v>0</v>
      </c>
      <c r="H837" s="213">
        <f t="shared" si="12"/>
        <v>3894</v>
      </c>
      <c r="I837" s="45"/>
      <c r="J837" s="154"/>
      <c r="L837" s="45"/>
      <c r="M837" s="98"/>
      <c r="N837" s="90"/>
      <c r="O837" s="90"/>
    </row>
    <row r="838" spans="1:15" s="69" customFormat="1" ht="12.75" x14ac:dyDescent="0.2">
      <c r="A838" s="201">
        <v>44725</v>
      </c>
      <c r="B838" s="190">
        <v>-2.8</v>
      </c>
      <c r="C838" s="190">
        <v>0.97142857142857142</v>
      </c>
      <c r="D838" s="191">
        <v>3446.8</v>
      </c>
      <c r="E838" s="198">
        <v>1</v>
      </c>
      <c r="F838" s="233">
        <v>4656</v>
      </c>
      <c r="G838" s="249">
        <v>1</v>
      </c>
      <c r="H838" s="213">
        <f t="shared" ref="H838:H901" si="13">H837+G838</f>
        <v>3895</v>
      </c>
      <c r="I838" s="45"/>
      <c r="J838" s="154"/>
      <c r="L838" s="45"/>
      <c r="M838" s="98"/>
      <c r="N838" s="90"/>
      <c r="O838" s="90"/>
    </row>
    <row r="839" spans="1:15" s="69" customFormat="1" ht="12.75" x14ac:dyDescent="0.2">
      <c r="A839" s="201">
        <v>44726</v>
      </c>
      <c r="B839" s="190">
        <v>18.600000000000001</v>
      </c>
      <c r="C839" s="190">
        <v>3.1428571428571432</v>
      </c>
      <c r="D839" s="191">
        <v>3465.4</v>
      </c>
      <c r="E839" s="198">
        <v>2</v>
      </c>
      <c r="F839" s="233">
        <v>4658</v>
      </c>
      <c r="G839" s="249">
        <v>2</v>
      </c>
      <c r="H839" s="213">
        <f t="shared" si="13"/>
        <v>3897</v>
      </c>
      <c r="I839" s="45"/>
      <c r="J839" s="154"/>
      <c r="L839" s="45"/>
      <c r="M839" s="98"/>
      <c r="N839" s="90"/>
      <c r="O839" s="90"/>
    </row>
    <row r="840" spans="1:15" s="69" customFormat="1" ht="12.75" x14ac:dyDescent="0.2">
      <c r="A840" s="201">
        <v>44727</v>
      </c>
      <c r="B840" s="190">
        <v>3</v>
      </c>
      <c r="C840" s="190">
        <v>6.2000000000000011</v>
      </c>
      <c r="D840" s="191">
        <v>3468.4</v>
      </c>
      <c r="E840" s="198">
        <v>0</v>
      </c>
      <c r="F840" s="233">
        <v>4658</v>
      </c>
      <c r="G840" s="249">
        <v>0</v>
      </c>
      <c r="H840" s="213">
        <f t="shared" si="13"/>
        <v>3897</v>
      </c>
      <c r="I840" s="45"/>
      <c r="J840" s="154"/>
      <c r="L840" s="45"/>
      <c r="M840" s="98"/>
      <c r="N840" s="90"/>
      <c r="O840" s="90"/>
    </row>
    <row r="841" spans="1:15" s="69" customFormat="1" ht="12.75" x14ac:dyDescent="0.2">
      <c r="A841" s="201">
        <v>44728</v>
      </c>
      <c r="B841" s="190">
        <v>6.8</v>
      </c>
      <c r="C841" s="190">
        <v>7.7428571428571429</v>
      </c>
      <c r="D841" s="191">
        <v>3475.2</v>
      </c>
      <c r="E841" s="198">
        <v>0</v>
      </c>
      <c r="F841" s="233">
        <v>4658</v>
      </c>
      <c r="G841" s="249">
        <v>0</v>
      </c>
      <c r="H841" s="213">
        <f t="shared" si="13"/>
        <v>3897</v>
      </c>
      <c r="I841" s="45"/>
      <c r="J841" s="154"/>
      <c r="L841" s="45"/>
      <c r="M841" s="98"/>
      <c r="N841" s="90"/>
      <c r="O841" s="90"/>
    </row>
    <row r="842" spans="1:15" s="69" customFormat="1" ht="12.75" x14ac:dyDescent="0.2">
      <c r="A842" s="201">
        <v>44729</v>
      </c>
      <c r="B842" s="190">
        <v>9</v>
      </c>
      <c r="C842" s="190">
        <v>9.257142857142858</v>
      </c>
      <c r="D842" s="191">
        <v>3484.2</v>
      </c>
      <c r="E842" s="198">
        <v>2</v>
      </c>
      <c r="F842" s="233">
        <v>4660</v>
      </c>
      <c r="G842" s="249">
        <v>0</v>
      </c>
      <c r="H842" s="213">
        <f t="shared" si="13"/>
        <v>3897</v>
      </c>
      <c r="I842" s="45"/>
      <c r="J842" s="154"/>
      <c r="L842" s="45"/>
      <c r="M842" s="98"/>
      <c r="N842" s="90"/>
      <c r="O842" s="90"/>
    </row>
    <row r="843" spans="1:15" s="69" customFormat="1" ht="12.75" x14ac:dyDescent="0.2">
      <c r="A843" s="201">
        <v>44730</v>
      </c>
      <c r="B843" s="190">
        <v>20.399999999999999</v>
      </c>
      <c r="C843" s="190">
        <v>7.8</v>
      </c>
      <c r="D843" s="191">
        <v>3504.6</v>
      </c>
      <c r="E843" s="198">
        <v>2</v>
      </c>
      <c r="F843" s="233">
        <v>4662</v>
      </c>
      <c r="G843" s="249">
        <v>1</v>
      </c>
      <c r="H843" s="213">
        <f t="shared" si="13"/>
        <v>3898</v>
      </c>
      <c r="I843" s="45"/>
      <c r="J843" s="154"/>
      <c r="L843" s="45"/>
      <c r="M843" s="98"/>
      <c r="N843" s="90"/>
      <c r="O843" s="90"/>
    </row>
    <row r="844" spans="1:15" s="69" customFormat="1" ht="12.75" x14ac:dyDescent="0.2">
      <c r="A844" s="201">
        <v>44731</v>
      </c>
      <c r="B844" s="190">
        <v>-0.8</v>
      </c>
      <c r="C844" s="190">
        <v>8.257142857142858</v>
      </c>
      <c r="D844" s="191">
        <v>3503.8</v>
      </c>
      <c r="E844" s="198">
        <v>0</v>
      </c>
      <c r="F844" s="233">
        <v>4662</v>
      </c>
      <c r="G844" s="249">
        <v>0</v>
      </c>
      <c r="H844" s="213">
        <f t="shared" si="13"/>
        <v>3898</v>
      </c>
      <c r="I844" s="45"/>
      <c r="J844" s="154"/>
      <c r="L844" s="45"/>
      <c r="M844" s="98"/>
      <c r="N844" s="90"/>
      <c r="O844" s="90"/>
    </row>
    <row r="845" spans="1:15" s="69" customFormat="1" ht="12.75" x14ac:dyDescent="0.2">
      <c r="A845" s="201">
        <v>44732</v>
      </c>
      <c r="B845" s="190">
        <v>7.8</v>
      </c>
      <c r="C845" s="190">
        <v>8.3142857142857149</v>
      </c>
      <c r="D845" s="191">
        <v>3511.6</v>
      </c>
      <c r="E845" s="198">
        <v>1</v>
      </c>
      <c r="F845" s="233">
        <v>4663</v>
      </c>
      <c r="G845" s="249">
        <v>0</v>
      </c>
      <c r="H845" s="213">
        <f t="shared" si="13"/>
        <v>3898</v>
      </c>
      <c r="I845" s="45"/>
      <c r="J845" s="154"/>
      <c r="L845" s="45"/>
      <c r="M845" s="98"/>
      <c r="N845" s="90"/>
      <c r="O845" s="90"/>
    </row>
    <row r="846" spans="1:15" s="69" customFormat="1" ht="12.75" x14ac:dyDescent="0.2">
      <c r="A846" s="201">
        <v>44733</v>
      </c>
      <c r="B846" s="190">
        <v>8.4</v>
      </c>
      <c r="C846" s="190">
        <v>9.1714285714285726</v>
      </c>
      <c r="D846" s="191">
        <v>3520</v>
      </c>
      <c r="E846" s="198">
        <v>1</v>
      </c>
      <c r="F846" s="233">
        <v>4664</v>
      </c>
      <c r="G846" s="249">
        <v>1</v>
      </c>
      <c r="H846" s="213">
        <f t="shared" si="13"/>
        <v>3899</v>
      </c>
      <c r="I846" s="45"/>
      <c r="J846" s="154"/>
      <c r="L846" s="45"/>
      <c r="M846" s="98"/>
      <c r="N846" s="90"/>
      <c r="O846" s="90"/>
    </row>
    <row r="847" spans="1:15" s="69" customFormat="1" ht="12.75" x14ac:dyDescent="0.2">
      <c r="A847" s="201">
        <v>44734</v>
      </c>
      <c r="B847" s="190">
        <v>6.2</v>
      </c>
      <c r="C847" s="190">
        <v>7.4857142857142858</v>
      </c>
      <c r="D847" s="191">
        <v>3526.2</v>
      </c>
      <c r="E847" s="198">
        <v>3</v>
      </c>
      <c r="F847" s="233">
        <v>4667</v>
      </c>
      <c r="G847" s="249">
        <v>1</v>
      </c>
      <c r="H847" s="213">
        <f t="shared" si="13"/>
        <v>3900</v>
      </c>
      <c r="I847" s="45"/>
      <c r="J847" s="154"/>
      <c r="L847" s="45"/>
      <c r="M847" s="98"/>
      <c r="N847" s="90"/>
      <c r="O847" s="90"/>
    </row>
    <row r="848" spans="1:15" s="69" customFormat="1" ht="12.75" x14ac:dyDescent="0.2">
      <c r="A848" s="201">
        <v>44735</v>
      </c>
      <c r="B848" s="190">
        <v>7.2</v>
      </c>
      <c r="C848" s="190">
        <v>5.742857142857142</v>
      </c>
      <c r="D848" s="191">
        <v>3533.4</v>
      </c>
      <c r="E848" s="198">
        <v>2</v>
      </c>
      <c r="F848" s="233">
        <v>4669</v>
      </c>
      <c r="G848" s="249">
        <v>1</v>
      </c>
      <c r="H848" s="213">
        <f t="shared" si="13"/>
        <v>3901</v>
      </c>
      <c r="I848" s="45"/>
      <c r="J848" s="154"/>
      <c r="L848" s="45"/>
      <c r="M848" s="98"/>
      <c r="N848" s="90"/>
      <c r="O848" s="90"/>
    </row>
    <row r="849" spans="1:15" s="69" customFormat="1" ht="12.75" x14ac:dyDescent="0.2">
      <c r="A849" s="201">
        <v>44736</v>
      </c>
      <c r="B849" s="190">
        <v>15</v>
      </c>
      <c r="C849" s="190">
        <v>4.9428571428571431</v>
      </c>
      <c r="D849" s="191">
        <v>3548.4</v>
      </c>
      <c r="E849" s="198">
        <v>2</v>
      </c>
      <c r="F849" s="233">
        <v>4671</v>
      </c>
      <c r="G849" s="249">
        <v>0</v>
      </c>
      <c r="H849" s="213">
        <f t="shared" si="13"/>
        <v>3901</v>
      </c>
      <c r="I849" s="45"/>
      <c r="J849" s="154"/>
      <c r="L849" s="45"/>
      <c r="M849" s="98"/>
      <c r="N849" s="90"/>
      <c r="O849" s="90"/>
    </row>
    <row r="850" spans="1:15" s="69" customFormat="1" ht="12.75" x14ac:dyDescent="0.2">
      <c r="A850" s="201">
        <v>44737</v>
      </c>
      <c r="B850" s="190">
        <v>8.6</v>
      </c>
      <c r="C850" s="190">
        <v>6.1714285714285717</v>
      </c>
      <c r="D850" s="191">
        <v>3557</v>
      </c>
      <c r="E850" s="198">
        <v>3</v>
      </c>
      <c r="F850" s="233">
        <v>4674</v>
      </c>
      <c r="G850" s="249">
        <v>1</v>
      </c>
      <c r="H850" s="213">
        <f t="shared" si="13"/>
        <v>3902</v>
      </c>
      <c r="I850" s="45"/>
      <c r="J850" s="154"/>
      <c r="L850" s="45"/>
      <c r="M850" s="98"/>
      <c r="N850" s="90"/>
      <c r="O850" s="90"/>
    </row>
    <row r="851" spans="1:15" s="69" customFormat="1" ht="12.75" x14ac:dyDescent="0.2">
      <c r="A851" s="201">
        <v>44738</v>
      </c>
      <c r="B851" s="190">
        <v>-13</v>
      </c>
      <c r="C851" s="190">
        <v>4.6857142857142851</v>
      </c>
      <c r="D851" s="191">
        <v>3544</v>
      </c>
      <c r="E851" s="198">
        <v>2</v>
      </c>
      <c r="F851" s="233">
        <v>4676</v>
      </c>
      <c r="G851" s="249">
        <v>2</v>
      </c>
      <c r="H851" s="213">
        <f t="shared" si="13"/>
        <v>3904</v>
      </c>
      <c r="I851" s="45"/>
      <c r="J851" s="154"/>
      <c r="L851" s="45"/>
      <c r="M851" s="98"/>
      <c r="N851" s="90"/>
      <c r="O851" s="90"/>
    </row>
    <row r="852" spans="1:15" s="69" customFormat="1" ht="12.75" x14ac:dyDescent="0.2">
      <c r="A852" s="201">
        <v>44739</v>
      </c>
      <c r="B852" s="190">
        <v>2.2000000000000002</v>
      </c>
      <c r="C852" s="190">
        <v>3.3142857142857145</v>
      </c>
      <c r="D852" s="191">
        <v>3546.2</v>
      </c>
      <c r="E852" s="198">
        <v>5</v>
      </c>
      <c r="F852" s="233">
        <v>4681</v>
      </c>
      <c r="G852" s="249">
        <v>4</v>
      </c>
      <c r="H852" s="213">
        <f t="shared" si="13"/>
        <v>3908</v>
      </c>
      <c r="I852" s="45"/>
      <c r="J852" s="154"/>
      <c r="L852" s="45"/>
      <c r="M852" s="98"/>
      <c r="N852" s="90"/>
      <c r="O852" s="90"/>
    </row>
    <row r="853" spans="1:15" s="69" customFormat="1" ht="12.75" x14ac:dyDescent="0.2">
      <c r="A853" s="201">
        <v>44740</v>
      </c>
      <c r="B853" s="190">
        <v>17</v>
      </c>
      <c r="C853" s="190">
        <v>1.8857142857142859</v>
      </c>
      <c r="D853" s="191">
        <v>3563.2</v>
      </c>
      <c r="E853" s="198">
        <v>3</v>
      </c>
      <c r="F853" s="233">
        <v>4684</v>
      </c>
      <c r="G853" s="249">
        <v>2</v>
      </c>
      <c r="H853" s="213">
        <f t="shared" si="13"/>
        <v>3910</v>
      </c>
      <c r="I853" s="45"/>
      <c r="J853" s="154"/>
      <c r="L853" s="45"/>
      <c r="M853" s="98"/>
      <c r="N853" s="90"/>
      <c r="O853" s="90"/>
    </row>
    <row r="854" spans="1:15" s="69" customFormat="1" ht="12.75" x14ac:dyDescent="0.2">
      <c r="A854" s="201">
        <v>44741</v>
      </c>
      <c r="B854" s="190">
        <v>-4.2</v>
      </c>
      <c r="C854" s="190">
        <v>1.4571428571428571</v>
      </c>
      <c r="D854" s="191">
        <v>3559</v>
      </c>
      <c r="E854" s="198">
        <v>4</v>
      </c>
      <c r="F854" s="233">
        <v>4688</v>
      </c>
      <c r="G854" s="249">
        <v>4</v>
      </c>
      <c r="H854" s="213">
        <f t="shared" si="13"/>
        <v>3914</v>
      </c>
      <c r="I854" s="45"/>
      <c r="J854" s="154"/>
      <c r="L854" s="45"/>
      <c r="M854" s="98"/>
      <c r="N854" s="90"/>
      <c r="O854" s="90"/>
    </row>
    <row r="855" spans="1:15" s="69" customFormat="1" ht="12.75" x14ac:dyDescent="0.2">
      <c r="A855" s="43">
        <v>44742</v>
      </c>
      <c r="B855" s="194">
        <v>-2.4</v>
      </c>
      <c r="C855" s="194">
        <v>4.5142857142857142</v>
      </c>
      <c r="D855" s="195">
        <v>3556.6</v>
      </c>
      <c r="E855" s="200">
        <v>2</v>
      </c>
      <c r="F855" s="234">
        <v>4690</v>
      </c>
      <c r="G855" s="251">
        <v>1</v>
      </c>
      <c r="H855" s="215">
        <f t="shared" si="13"/>
        <v>3915</v>
      </c>
      <c r="I855" s="45"/>
      <c r="J855" s="154"/>
      <c r="L855" s="45"/>
      <c r="M855" s="98"/>
      <c r="N855" s="90"/>
      <c r="O855" s="90"/>
    </row>
    <row r="856" spans="1:15" s="69" customFormat="1" ht="12.75" x14ac:dyDescent="0.2">
      <c r="A856" s="201">
        <v>44743</v>
      </c>
      <c r="B856" s="190">
        <v>5</v>
      </c>
      <c r="C856" s="190">
        <v>5.3999999999999995</v>
      </c>
      <c r="D856" s="191">
        <v>3561.6</v>
      </c>
      <c r="E856" s="198">
        <v>2</v>
      </c>
      <c r="F856" s="233">
        <v>4692</v>
      </c>
      <c r="G856" s="249">
        <v>0</v>
      </c>
      <c r="H856" s="213">
        <f t="shared" si="13"/>
        <v>3915</v>
      </c>
      <c r="I856" s="45"/>
      <c r="J856" s="154"/>
      <c r="L856" s="45"/>
      <c r="M856" s="98"/>
      <c r="N856" s="90"/>
      <c r="O856" s="90"/>
    </row>
    <row r="857" spans="1:15" s="69" customFormat="1" ht="12.75" x14ac:dyDescent="0.2">
      <c r="A857" s="201">
        <v>44744</v>
      </c>
      <c r="B857" s="190">
        <v>5.6</v>
      </c>
      <c r="C857" s="190">
        <v>4.3142857142857149</v>
      </c>
      <c r="D857" s="191">
        <v>3567.2</v>
      </c>
      <c r="E857" s="198">
        <v>1</v>
      </c>
      <c r="F857" s="233">
        <v>4693</v>
      </c>
      <c r="G857" s="249">
        <v>1</v>
      </c>
      <c r="H857" s="213">
        <f t="shared" si="13"/>
        <v>3916</v>
      </c>
      <c r="I857" s="45"/>
      <c r="J857" s="154"/>
      <c r="L857" s="45"/>
      <c r="M857" s="98"/>
      <c r="N857" s="90"/>
      <c r="O857" s="90"/>
    </row>
    <row r="858" spans="1:15" s="69" customFormat="1" ht="12.75" x14ac:dyDescent="0.2">
      <c r="A858" s="201">
        <v>44745</v>
      </c>
      <c r="B858" s="190">
        <v>8.4</v>
      </c>
      <c r="C858" s="190">
        <v>7.3999999999999995</v>
      </c>
      <c r="D858" s="191">
        <v>3575.6</v>
      </c>
      <c r="E858" s="198">
        <v>4</v>
      </c>
      <c r="F858" s="233">
        <v>4697</v>
      </c>
      <c r="G858" s="249">
        <v>3</v>
      </c>
      <c r="H858" s="213">
        <f t="shared" si="13"/>
        <v>3919</v>
      </c>
      <c r="I858" s="45"/>
      <c r="J858" s="154"/>
      <c r="L858" s="45"/>
      <c r="M858" s="98"/>
      <c r="N858" s="90"/>
      <c r="O858" s="90"/>
    </row>
    <row r="859" spans="1:15" s="69" customFormat="1" ht="12.75" x14ac:dyDescent="0.2">
      <c r="A859" s="201">
        <v>44746</v>
      </c>
      <c r="B859" s="190">
        <v>8.4</v>
      </c>
      <c r="C859" s="190">
        <v>8.4571428571428573</v>
      </c>
      <c r="D859" s="191">
        <v>3584</v>
      </c>
      <c r="E859" s="198">
        <v>3</v>
      </c>
      <c r="F859" s="233">
        <v>4700</v>
      </c>
      <c r="G859" s="249">
        <v>0</v>
      </c>
      <c r="H859" s="213">
        <f t="shared" si="13"/>
        <v>3919</v>
      </c>
      <c r="I859" s="45"/>
      <c r="J859" s="154"/>
      <c r="L859" s="45"/>
      <c r="M859" s="98"/>
      <c r="N859" s="90"/>
      <c r="O859" s="90"/>
    </row>
    <row r="860" spans="1:15" s="69" customFormat="1" ht="12.75" x14ac:dyDescent="0.2">
      <c r="A860" s="201">
        <v>44747</v>
      </c>
      <c r="B860" s="190">
        <v>9.4</v>
      </c>
      <c r="C860" s="190">
        <v>7.7999999999999989</v>
      </c>
      <c r="D860" s="191">
        <v>3593.4</v>
      </c>
      <c r="E860" s="198">
        <v>4</v>
      </c>
      <c r="F860" s="233">
        <v>4704</v>
      </c>
      <c r="G860" s="249">
        <v>2</v>
      </c>
      <c r="H860" s="213">
        <f t="shared" si="13"/>
        <v>3921</v>
      </c>
      <c r="I860" s="45"/>
      <c r="J860" s="154"/>
      <c r="L860" s="45"/>
      <c r="M860" s="98"/>
      <c r="N860" s="90"/>
      <c r="O860" s="90"/>
    </row>
    <row r="861" spans="1:15" s="69" customFormat="1" ht="12.75" x14ac:dyDescent="0.2">
      <c r="A861" s="201">
        <v>44748</v>
      </c>
      <c r="B861" s="190">
        <v>17.399999999999999</v>
      </c>
      <c r="C861" s="190">
        <v>7.7428571428571429</v>
      </c>
      <c r="D861" s="191">
        <v>3610.8</v>
      </c>
      <c r="E861" s="198">
        <v>6</v>
      </c>
      <c r="F861" s="233">
        <v>4710</v>
      </c>
      <c r="G861" s="249">
        <v>3</v>
      </c>
      <c r="H861" s="213">
        <f t="shared" si="13"/>
        <v>3924</v>
      </c>
      <c r="I861" s="45"/>
      <c r="J861" s="154"/>
      <c r="L861" s="45"/>
      <c r="M861" s="98"/>
      <c r="N861" s="90"/>
      <c r="O861" s="90"/>
    </row>
    <row r="862" spans="1:15" s="69" customFormat="1" ht="12.75" x14ac:dyDescent="0.2">
      <c r="A862" s="201">
        <v>44749</v>
      </c>
      <c r="B862" s="190">
        <v>5</v>
      </c>
      <c r="C862" s="190">
        <v>6.3142857142857149</v>
      </c>
      <c r="D862" s="191">
        <v>3615.8</v>
      </c>
      <c r="E862" s="198">
        <v>5</v>
      </c>
      <c r="F862" s="233">
        <v>4715</v>
      </c>
      <c r="G862" s="249">
        <v>5</v>
      </c>
      <c r="H862" s="213">
        <f t="shared" si="13"/>
        <v>3929</v>
      </c>
      <c r="I862" s="45"/>
      <c r="J862" s="154"/>
      <c r="L862" s="45"/>
      <c r="M862" s="98"/>
      <c r="N862" s="90"/>
      <c r="O862" s="90"/>
    </row>
    <row r="863" spans="1:15" s="69" customFormat="1" ht="12.75" x14ac:dyDescent="0.2">
      <c r="A863" s="201">
        <v>44750</v>
      </c>
      <c r="B863" s="190">
        <v>0.4</v>
      </c>
      <c r="C863" s="190">
        <v>4.4285714285714279</v>
      </c>
      <c r="D863" s="191">
        <v>3616.2</v>
      </c>
      <c r="E863" s="198">
        <v>5</v>
      </c>
      <c r="F863" s="233">
        <v>4720</v>
      </c>
      <c r="G863" s="249">
        <v>5</v>
      </c>
      <c r="H863" s="213">
        <f t="shared" si="13"/>
        <v>3934</v>
      </c>
      <c r="I863" s="45"/>
      <c r="J863" s="154"/>
      <c r="L863" s="45"/>
      <c r="M863" s="98"/>
      <c r="N863" s="90"/>
      <c r="O863" s="90"/>
    </row>
    <row r="864" spans="1:15" s="69" customFormat="1" ht="12.75" x14ac:dyDescent="0.2">
      <c r="A864" s="201">
        <v>44751</v>
      </c>
      <c r="B864" s="190">
        <v>5.2</v>
      </c>
      <c r="C864" s="190">
        <v>5.9142857142857128</v>
      </c>
      <c r="D864" s="191">
        <v>3621.4</v>
      </c>
      <c r="E864" s="198">
        <v>3</v>
      </c>
      <c r="F864" s="233">
        <v>4723</v>
      </c>
      <c r="G864" s="249">
        <v>3</v>
      </c>
      <c r="H864" s="213">
        <f t="shared" si="13"/>
        <v>3937</v>
      </c>
      <c r="I864" s="45"/>
      <c r="J864" s="154"/>
      <c r="L864" s="45"/>
      <c r="M864" s="98"/>
      <c r="N864" s="90"/>
      <c r="O864" s="90"/>
    </row>
    <row r="865" spans="1:15" s="69" customFormat="1" ht="12.75" x14ac:dyDescent="0.2">
      <c r="A865" s="201">
        <v>44752</v>
      </c>
      <c r="B865" s="190">
        <v>-1.6</v>
      </c>
      <c r="C865" s="190">
        <v>5.5714285714285712</v>
      </c>
      <c r="D865" s="191">
        <v>3619.8</v>
      </c>
      <c r="E865" s="198">
        <v>2</v>
      </c>
      <c r="F865" s="233">
        <v>4725</v>
      </c>
      <c r="G865" s="249">
        <v>2</v>
      </c>
      <c r="H865" s="213">
        <f t="shared" si="13"/>
        <v>3939</v>
      </c>
      <c r="I865" s="45"/>
      <c r="J865" s="154"/>
      <c r="L865" s="45"/>
      <c r="M865" s="98"/>
      <c r="N865" s="90"/>
      <c r="O865" s="90"/>
    </row>
    <row r="866" spans="1:15" s="69" customFormat="1" ht="12.75" x14ac:dyDescent="0.2">
      <c r="A866" s="201">
        <v>44753</v>
      </c>
      <c r="B866" s="190">
        <v>-4.8</v>
      </c>
      <c r="C866" s="190">
        <v>5.3142857142857149</v>
      </c>
      <c r="D866" s="191">
        <v>3615</v>
      </c>
      <c r="E866" s="198">
        <v>3</v>
      </c>
      <c r="F866" s="233">
        <v>4728</v>
      </c>
      <c r="G866" s="249">
        <v>1</v>
      </c>
      <c r="H866" s="213">
        <f t="shared" si="13"/>
        <v>3940</v>
      </c>
      <c r="I866" s="45"/>
      <c r="J866" s="154"/>
      <c r="L866" s="45"/>
      <c r="M866" s="98"/>
      <c r="N866" s="90"/>
      <c r="O866" s="90"/>
    </row>
    <row r="867" spans="1:15" s="69" customFormat="1" ht="12.75" x14ac:dyDescent="0.2">
      <c r="A867" s="201">
        <v>44754</v>
      </c>
      <c r="B867" s="190">
        <v>19.8</v>
      </c>
      <c r="C867" s="190">
        <v>5.7142857142857153</v>
      </c>
      <c r="D867" s="191">
        <v>3634.8</v>
      </c>
      <c r="E867" s="198">
        <v>10</v>
      </c>
      <c r="F867" s="233">
        <v>4738</v>
      </c>
      <c r="G867" s="249">
        <v>7</v>
      </c>
      <c r="H867" s="213">
        <f t="shared" si="13"/>
        <v>3947</v>
      </c>
      <c r="I867" s="45"/>
      <c r="J867" s="154"/>
      <c r="L867" s="45"/>
      <c r="M867" s="98"/>
      <c r="N867" s="90"/>
      <c r="O867" s="90"/>
    </row>
    <row r="868" spans="1:15" s="69" customFormat="1" ht="12.75" x14ac:dyDescent="0.2">
      <c r="A868" s="201">
        <v>44755</v>
      </c>
      <c r="B868" s="190">
        <v>15</v>
      </c>
      <c r="C868" s="190">
        <v>5.1714285714285708</v>
      </c>
      <c r="D868" s="191">
        <v>3649.8</v>
      </c>
      <c r="E868" s="198">
        <v>4</v>
      </c>
      <c r="F868" s="233">
        <v>4742</v>
      </c>
      <c r="G868" s="249">
        <v>2</v>
      </c>
      <c r="H868" s="213">
        <f t="shared" si="13"/>
        <v>3949</v>
      </c>
      <c r="I868" s="45"/>
      <c r="J868" s="154"/>
      <c r="L868" s="45"/>
      <c r="M868" s="98"/>
      <c r="N868" s="90"/>
      <c r="O868" s="90"/>
    </row>
    <row r="869" spans="1:15" s="69" customFormat="1" ht="12.75" x14ac:dyDescent="0.2">
      <c r="A869" s="201">
        <v>44756</v>
      </c>
      <c r="B869" s="190">
        <v>3.2</v>
      </c>
      <c r="C869" s="190">
        <v>5.4285714285714297</v>
      </c>
      <c r="D869" s="191">
        <v>3653</v>
      </c>
      <c r="E869" s="198">
        <v>6</v>
      </c>
      <c r="F869" s="233">
        <v>4748</v>
      </c>
      <c r="G869" s="249">
        <v>5</v>
      </c>
      <c r="H869" s="213">
        <f t="shared" si="13"/>
        <v>3954</v>
      </c>
      <c r="I869" s="45"/>
      <c r="J869" s="154"/>
      <c r="L869" s="45"/>
      <c r="M869" s="98"/>
      <c r="N869" s="90"/>
      <c r="O869" s="90"/>
    </row>
    <row r="870" spans="1:15" s="69" customFormat="1" ht="12.75" x14ac:dyDescent="0.2">
      <c r="A870" s="201">
        <v>44757</v>
      </c>
      <c r="B870" s="190">
        <v>3.2</v>
      </c>
      <c r="C870" s="190">
        <v>6.1428571428571441</v>
      </c>
      <c r="D870" s="191">
        <v>3656.2</v>
      </c>
      <c r="E870" s="198">
        <v>3</v>
      </c>
      <c r="F870" s="233">
        <v>4751</v>
      </c>
      <c r="G870" s="249">
        <v>2</v>
      </c>
      <c r="H870" s="213">
        <f t="shared" si="13"/>
        <v>3956</v>
      </c>
      <c r="I870" s="45"/>
      <c r="J870" s="154"/>
      <c r="L870" s="45"/>
      <c r="M870" s="98"/>
      <c r="N870" s="90"/>
      <c r="O870" s="90"/>
    </row>
    <row r="871" spans="1:15" s="69" customFormat="1" ht="12.75" x14ac:dyDescent="0.2">
      <c r="A871" s="201">
        <v>44758</v>
      </c>
      <c r="B871" s="190">
        <v>1.4</v>
      </c>
      <c r="C871" s="190">
        <v>6.4857142857142849</v>
      </c>
      <c r="D871" s="191">
        <v>3657.6</v>
      </c>
      <c r="E871" s="198">
        <v>2</v>
      </c>
      <c r="F871" s="233">
        <v>4753</v>
      </c>
      <c r="G871" s="249">
        <v>0</v>
      </c>
      <c r="H871" s="213">
        <f t="shared" si="13"/>
        <v>3956</v>
      </c>
      <c r="I871" s="45"/>
      <c r="J871" s="154"/>
      <c r="L871" s="45"/>
      <c r="M871" s="98"/>
      <c r="N871" s="90"/>
      <c r="O871" s="90"/>
    </row>
    <row r="872" spans="1:15" s="69" customFormat="1" ht="12.75" x14ac:dyDescent="0.2">
      <c r="A872" s="201">
        <v>44759</v>
      </c>
      <c r="B872" s="190">
        <v>0.2</v>
      </c>
      <c r="C872" s="190">
        <v>4.4571428571428573</v>
      </c>
      <c r="D872" s="191">
        <v>3657.8</v>
      </c>
      <c r="E872" s="198">
        <v>3</v>
      </c>
      <c r="F872" s="233">
        <v>4756</v>
      </c>
      <c r="G872" s="249">
        <v>1</v>
      </c>
      <c r="H872" s="213">
        <f t="shared" si="13"/>
        <v>3957</v>
      </c>
      <c r="I872" s="45"/>
      <c r="J872" s="154"/>
      <c r="L872" s="45"/>
      <c r="M872" s="98"/>
      <c r="N872" s="90"/>
      <c r="O872" s="90"/>
    </row>
    <row r="873" spans="1:15" s="69" customFormat="1" ht="12.75" x14ac:dyDescent="0.2">
      <c r="A873" s="201">
        <v>44760</v>
      </c>
      <c r="B873" s="190">
        <v>0.2</v>
      </c>
      <c r="C873" s="190">
        <v>2.9714285714285715</v>
      </c>
      <c r="D873" s="191">
        <v>3658</v>
      </c>
      <c r="E873" s="198">
        <v>4</v>
      </c>
      <c r="F873" s="233">
        <v>4760</v>
      </c>
      <c r="G873" s="249">
        <v>1</v>
      </c>
      <c r="H873" s="213">
        <f t="shared" si="13"/>
        <v>3958</v>
      </c>
      <c r="I873" s="45"/>
      <c r="J873" s="154"/>
      <c r="L873" s="45"/>
      <c r="M873" s="98"/>
      <c r="N873" s="90"/>
      <c r="O873" s="90"/>
    </row>
    <row r="874" spans="1:15" s="69" customFormat="1" ht="12.75" x14ac:dyDescent="0.2">
      <c r="A874" s="201">
        <v>44761</v>
      </c>
      <c r="B874" s="190">
        <v>22.2</v>
      </c>
      <c r="C874" s="190">
        <v>3.8000000000000003</v>
      </c>
      <c r="D874" s="191">
        <v>3680.2</v>
      </c>
      <c r="E874" s="198">
        <v>6</v>
      </c>
      <c r="F874" s="233">
        <v>4766</v>
      </c>
      <c r="G874" s="249">
        <v>3</v>
      </c>
      <c r="H874" s="213">
        <f t="shared" si="13"/>
        <v>3961</v>
      </c>
      <c r="I874" s="45"/>
      <c r="J874" s="154"/>
      <c r="L874" s="45"/>
      <c r="M874" s="98"/>
      <c r="N874" s="90"/>
      <c r="O874" s="90"/>
    </row>
    <row r="875" spans="1:15" s="69" customFormat="1" ht="12.75" x14ac:dyDescent="0.2">
      <c r="A875" s="201">
        <v>44762</v>
      </c>
      <c r="B875" s="190">
        <v>0.8</v>
      </c>
      <c r="C875" s="190">
        <v>5.3428571428571425</v>
      </c>
      <c r="D875" s="191">
        <v>3681</v>
      </c>
      <c r="E875" s="198">
        <v>3</v>
      </c>
      <c r="F875" s="233">
        <v>4769</v>
      </c>
      <c r="G875" s="249">
        <v>2</v>
      </c>
      <c r="H875" s="213">
        <f t="shared" si="13"/>
        <v>3963</v>
      </c>
      <c r="I875" s="45"/>
      <c r="J875" s="154"/>
      <c r="L875" s="45"/>
      <c r="M875" s="98"/>
      <c r="N875" s="90"/>
      <c r="O875" s="90"/>
    </row>
    <row r="876" spans="1:15" s="69" customFormat="1" ht="12.75" x14ac:dyDescent="0.2">
      <c r="A876" s="201">
        <v>44763</v>
      </c>
      <c r="B876" s="190">
        <v>-7.2</v>
      </c>
      <c r="C876" s="190">
        <v>6.0285714285714294</v>
      </c>
      <c r="D876" s="191">
        <v>3673.8</v>
      </c>
      <c r="E876" s="198">
        <v>2</v>
      </c>
      <c r="F876" s="233">
        <v>4771</v>
      </c>
      <c r="G876" s="249">
        <v>1</v>
      </c>
      <c r="H876" s="213">
        <f t="shared" si="13"/>
        <v>3964</v>
      </c>
      <c r="I876" s="45"/>
      <c r="J876" s="154"/>
      <c r="L876" s="45"/>
      <c r="M876" s="98"/>
      <c r="N876" s="90"/>
      <c r="O876" s="90"/>
    </row>
    <row r="877" spans="1:15" s="69" customFormat="1" ht="12.75" x14ac:dyDescent="0.2">
      <c r="A877" s="201">
        <v>44764</v>
      </c>
      <c r="B877" s="190">
        <v>9</v>
      </c>
      <c r="C877" s="190">
        <v>6.5142857142857142</v>
      </c>
      <c r="D877" s="191">
        <v>3682.8</v>
      </c>
      <c r="E877" s="198">
        <v>5</v>
      </c>
      <c r="F877" s="233">
        <v>4776</v>
      </c>
      <c r="G877" s="249">
        <v>3</v>
      </c>
      <c r="H877" s="213">
        <f t="shared" si="13"/>
        <v>3967</v>
      </c>
      <c r="I877" s="45"/>
      <c r="J877" s="154"/>
      <c r="L877" s="45"/>
      <c r="M877" s="98"/>
      <c r="N877" s="90"/>
      <c r="O877" s="90"/>
    </row>
    <row r="878" spans="1:15" s="69" customFormat="1" ht="12.75" x14ac:dyDescent="0.2">
      <c r="A878" s="201">
        <v>44765</v>
      </c>
      <c r="B878" s="190">
        <v>12.2</v>
      </c>
      <c r="C878" s="190">
        <v>2.9142857142857141</v>
      </c>
      <c r="D878" s="191">
        <v>3695</v>
      </c>
      <c r="E878" s="198">
        <v>5</v>
      </c>
      <c r="F878" s="233">
        <v>4781</v>
      </c>
      <c r="G878" s="249">
        <v>5</v>
      </c>
      <c r="H878" s="213">
        <f t="shared" si="13"/>
        <v>3972</v>
      </c>
      <c r="I878" s="45"/>
      <c r="J878" s="154"/>
      <c r="L878" s="45"/>
      <c r="M878" s="98"/>
      <c r="N878" s="90"/>
      <c r="O878" s="90"/>
    </row>
    <row r="879" spans="1:15" s="69" customFormat="1" ht="12.75" x14ac:dyDescent="0.2">
      <c r="A879" s="201">
        <v>44766</v>
      </c>
      <c r="B879" s="190">
        <v>5</v>
      </c>
      <c r="C879" s="190">
        <v>6.0857142857142863</v>
      </c>
      <c r="D879" s="191">
        <v>3700</v>
      </c>
      <c r="E879" s="198">
        <v>5</v>
      </c>
      <c r="F879" s="233">
        <v>4786</v>
      </c>
      <c r="G879" s="249">
        <v>1</v>
      </c>
      <c r="H879" s="213">
        <f t="shared" si="13"/>
        <v>3973</v>
      </c>
      <c r="I879" s="45"/>
      <c r="J879" s="154"/>
      <c r="L879" s="45"/>
      <c r="M879" s="98"/>
      <c r="N879" s="90"/>
      <c r="O879" s="90"/>
    </row>
    <row r="880" spans="1:15" s="69" customFormat="1" ht="12.75" x14ac:dyDescent="0.2">
      <c r="A880" s="201">
        <v>44767</v>
      </c>
      <c r="B880" s="190">
        <v>3.6</v>
      </c>
      <c r="C880" s="190">
        <v>6.9428571428571422</v>
      </c>
      <c r="D880" s="191">
        <v>3703.6</v>
      </c>
      <c r="E880" s="198">
        <v>4</v>
      </c>
      <c r="F880" s="233">
        <v>4790</v>
      </c>
      <c r="G880" s="249">
        <v>2</v>
      </c>
      <c r="H880" s="213">
        <f t="shared" si="13"/>
        <v>3975</v>
      </c>
      <c r="I880" s="45"/>
      <c r="J880" s="154"/>
      <c r="L880" s="45"/>
      <c r="M880" s="98"/>
      <c r="N880" s="90"/>
      <c r="O880" s="90"/>
    </row>
    <row r="881" spans="1:15" s="69" customFormat="1" ht="12.75" x14ac:dyDescent="0.2">
      <c r="A881" s="201">
        <v>44768</v>
      </c>
      <c r="B881" s="190">
        <v>-3</v>
      </c>
      <c r="C881" s="190">
        <v>8.3428571428571416</v>
      </c>
      <c r="D881" s="191">
        <v>3700.6</v>
      </c>
      <c r="E881" s="198">
        <v>2</v>
      </c>
      <c r="F881" s="233">
        <v>4792</v>
      </c>
      <c r="G881" s="249">
        <v>2</v>
      </c>
      <c r="H881" s="213">
        <f t="shared" si="13"/>
        <v>3977</v>
      </c>
      <c r="I881" s="45"/>
      <c r="J881" s="154"/>
      <c r="L881" s="45"/>
      <c r="M881" s="98"/>
      <c r="N881" s="90"/>
      <c r="O881" s="90"/>
    </row>
    <row r="882" spans="1:15" s="69" customFormat="1" ht="12.75" x14ac:dyDescent="0.2">
      <c r="A882" s="201">
        <v>44769</v>
      </c>
      <c r="B882" s="190">
        <v>23</v>
      </c>
      <c r="C882" s="190">
        <v>7.3142857142857149</v>
      </c>
      <c r="D882" s="191">
        <v>3723.6</v>
      </c>
      <c r="E882" s="198">
        <v>1</v>
      </c>
      <c r="F882" s="233">
        <v>4793</v>
      </c>
      <c r="G882" s="249">
        <v>1</v>
      </c>
      <c r="H882" s="213">
        <f t="shared" si="13"/>
        <v>3978</v>
      </c>
      <c r="I882" s="45"/>
      <c r="J882" s="154"/>
      <c r="L882" s="45"/>
      <c r="M882" s="98"/>
      <c r="N882" s="90"/>
      <c r="O882" s="90"/>
    </row>
    <row r="883" spans="1:15" s="69" customFormat="1" ht="12.75" x14ac:dyDescent="0.2">
      <c r="A883" s="201">
        <v>44770</v>
      </c>
      <c r="B883" s="190">
        <v>-1.2</v>
      </c>
      <c r="C883" s="190">
        <v>5.7428571428571429</v>
      </c>
      <c r="D883" s="191">
        <v>3722.4</v>
      </c>
      <c r="E883" s="198">
        <v>3</v>
      </c>
      <c r="F883" s="233">
        <v>4796</v>
      </c>
      <c r="G883" s="249">
        <v>0</v>
      </c>
      <c r="H883" s="213">
        <f t="shared" si="13"/>
        <v>3978</v>
      </c>
      <c r="I883" s="45"/>
      <c r="J883" s="154"/>
      <c r="L883" s="45"/>
      <c r="M883" s="98"/>
      <c r="N883" s="90"/>
      <c r="O883" s="90"/>
    </row>
    <row r="884" spans="1:15" s="69" customFormat="1" ht="12.75" x14ac:dyDescent="0.2">
      <c r="A884" s="201">
        <v>44771</v>
      </c>
      <c r="B884" s="190">
        <v>18.8</v>
      </c>
      <c r="C884" s="190">
        <v>5.1714285714285717</v>
      </c>
      <c r="D884" s="191">
        <v>3741.2</v>
      </c>
      <c r="E884" s="198">
        <v>6</v>
      </c>
      <c r="F884" s="233">
        <v>4802</v>
      </c>
      <c r="G884" s="249">
        <v>3</v>
      </c>
      <c r="H884" s="213">
        <f t="shared" si="13"/>
        <v>3981</v>
      </c>
      <c r="I884" s="45"/>
      <c r="J884" s="154"/>
      <c r="L884" s="45"/>
      <c r="M884" s="98"/>
      <c r="N884" s="90"/>
      <c r="O884" s="90"/>
    </row>
    <row r="885" spans="1:15" s="69" customFormat="1" ht="12.75" x14ac:dyDescent="0.2">
      <c r="A885" s="201">
        <v>44772</v>
      </c>
      <c r="B885" s="190">
        <v>5</v>
      </c>
      <c r="C885" s="190">
        <v>6.0857142857142863</v>
      </c>
      <c r="D885" s="191">
        <v>3746.2</v>
      </c>
      <c r="E885" s="198">
        <v>2</v>
      </c>
      <c r="F885" s="233">
        <v>4804</v>
      </c>
      <c r="G885" s="249">
        <v>1</v>
      </c>
      <c r="H885" s="213">
        <f t="shared" si="13"/>
        <v>3982</v>
      </c>
      <c r="I885" s="45"/>
      <c r="J885" s="154"/>
      <c r="L885" s="45"/>
      <c r="M885" s="98"/>
      <c r="N885" s="90"/>
      <c r="O885" s="90"/>
    </row>
    <row r="886" spans="1:15" s="69" customFormat="1" ht="12.75" x14ac:dyDescent="0.2">
      <c r="A886" s="43">
        <v>44773</v>
      </c>
      <c r="B886" s="194">
        <v>-6</v>
      </c>
      <c r="C886" s="194">
        <v>2.7714285714285718</v>
      </c>
      <c r="D886" s="195">
        <v>3740.2</v>
      </c>
      <c r="E886" s="200">
        <v>2</v>
      </c>
      <c r="F886" s="234">
        <v>4806</v>
      </c>
      <c r="G886" s="251">
        <v>1</v>
      </c>
      <c r="H886" s="215">
        <f t="shared" si="13"/>
        <v>3983</v>
      </c>
      <c r="I886" s="45"/>
      <c r="J886" s="154"/>
      <c r="L886" s="45"/>
      <c r="M886" s="98"/>
      <c r="N886" s="90"/>
      <c r="O886" s="90"/>
    </row>
    <row r="887" spans="1:15" s="69" customFormat="1" ht="12.75" x14ac:dyDescent="0.2">
      <c r="A887" s="201">
        <v>44774</v>
      </c>
      <c r="B887" s="190">
        <v>-0.4</v>
      </c>
      <c r="C887" s="190">
        <v>2.342857142857143</v>
      </c>
      <c r="D887" s="191">
        <v>3739.8</v>
      </c>
      <c r="E887" s="198">
        <v>4</v>
      </c>
      <c r="F887" s="233">
        <v>4810</v>
      </c>
      <c r="G887" s="249">
        <v>4</v>
      </c>
      <c r="H887" s="213">
        <f t="shared" si="13"/>
        <v>3987</v>
      </c>
      <c r="I887" s="45"/>
      <c r="J887" s="154"/>
      <c r="L887" s="45"/>
      <c r="M887" s="98"/>
      <c r="N887" s="90"/>
      <c r="O887" s="90"/>
    </row>
    <row r="888" spans="1:15" s="69" customFormat="1" ht="12.75" x14ac:dyDescent="0.2">
      <c r="A888" s="201">
        <v>44775</v>
      </c>
      <c r="B888" s="190">
        <v>3.4</v>
      </c>
      <c r="C888" s="190">
        <v>-1.5428571428571429</v>
      </c>
      <c r="D888" s="191">
        <v>3743.2</v>
      </c>
      <c r="E888" s="198">
        <v>0</v>
      </c>
      <c r="F888" s="233">
        <v>4810</v>
      </c>
      <c r="G888" s="249">
        <v>0</v>
      </c>
      <c r="H888" s="213">
        <f t="shared" si="13"/>
        <v>3987</v>
      </c>
      <c r="I888" s="45"/>
      <c r="J888" s="154"/>
      <c r="L888" s="45"/>
      <c r="M888" s="98"/>
      <c r="N888" s="90"/>
      <c r="O888" s="90"/>
    </row>
    <row r="889" spans="1:15" s="69" customFormat="1" ht="12.75" x14ac:dyDescent="0.2">
      <c r="A889" s="201">
        <v>44776</v>
      </c>
      <c r="B889" s="190">
        <v>-0.2</v>
      </c>
      <c r="C889" s="190">
        <v>-2.1428571428571428</v>
      </c>
      <c r="D889" s="191">
        <v>3743</v>
      </c>
      <c r="E889" s="198">
        <v>0</v>
      </c>
      <c r="F889" s="233">
        <v>4810</v>
      </c>
      <c r="G889" s="249">
        <v>0</v>
      </c>
      <c r="H889" s="213">
        <f t="shared" si="13"/>
        <v>3987</v>
      </c>
      <c r="I889" s="45"/>
      <c r="J889" s="154"/>
      <c r="L889" s="45"/>
      <c r="M889" s="98"/>
      <c r="N889" s="90"/>
      <c r="O889" s="90"/>
    </row>
    <row r="890" spans="1:15" s="69" customFormat="1" ht="12.75" x14ac:dyDescent="0.2">
      <c r="A890" s="201">
        <v>44777</v>
      </c>
      <c r="B890" s="190">
        <v>-4.2</v>
      </c>
      <c r="C890" s="190">
        <v>-1.4285714285714286</v>
      </c>
      <c r="D890" s="191">
        <v>3738.8</v>
      </c>
      <c r="E890" s="198">
        <v>2</v>
      </c>
      <c r="F890" s="233">
        <v>4812</v>
      </c>
      <c r="G890" s="249">
        <v>1</v>
      </c>
      <c r="H890" s="213">
        <f t="shared" si="13"/>
        <v>3988</v>
      </c>
      <c r="I890" s="45"/>
      <c r="J890" s="154"/>
      <c r="L890" s="45"/>
      <c r="M890" s="98"/>
      <c r="N890" s="90"/>
      <c r="O890" s="90"/>
    </row>
    <row r="891" spans="1:15" s="69" customFormat="1" ht="12.75" x14ac:dyDescent="0.2">
      <c r="A891" s="201">
        <v>44778</v>
      </c>
      <c r="B891" s="190">
        <v>-8.4</v>
      </c>
      <c r="C891" s="190">
        <v>-2.0571428571428569</v>
      </c>
      <c r="D891" s="191">
        <v>3730.4</v>
      </c>
      <c r="E891" s="198">
        <v>1</v>
      </c>
      <c r="F891" s="233">
        <v>4813</v>
      </c>
      <c r="G891" s="249">
        <v>1</v>
      </c>
      <c r="H891" s="213">
        <f t="shared" si="13"/>
        <v>3989</v>
      </c>
      <c r="I891" s="45"/>
      <c r="J891" s="154"/>
      <c r="L891" s="45"/>
      <c r="M891" s="98"/>
      <c r="N891" s="90"/>
      <c r="O891" s="90"/>
    </row>
    <row r="892" spans="1:15" s="69" customFormat="1" ht="12.75" x14ac:dyDescent="0.2">
      <c r="A892" s="201">
        <v>44779</v>
      </c>
      <c r="B892" s="190">
        <v>0.8</v>
      </c>
      <c r="C892" s="190">
        <v>-2.9714285714285715</v>
      </c>
      <c r="D892" s="191">
        <v>3731.2</v>
      </c>
      <c r="E892" s="198">
        <v>0</v>
      </c>
      <c r="F892" s="233">
        <v>4813</v>
      </c>
      <c r="G892" s="249">
        <v>0</v>
      </c>
      <c r="H892" s="213">
        <f t="shared" si="13"/>
        <v>3989</v>
      </c>
      <c r="I892" s="45"/>
      <c r="J892" s="154"/>
      <c r="L892" s="45"/>
      <c r="M892" s="98"/>
      <c r="N892" s="90"/>
      <c r="O892" s="90"/>
    </row>
    <row r="893" spans="1:15" s="69" customFormat="1" ht="12.75" x14ac:dyDescent="0.2">
      <c r="A893" s="201">
        <v>44780</v>
      </c>
      <c r="B893" s="190">
        <v>-1</v>
      </c>
      <c r="C893" s="190">
        <v>-3.5428571428571431</v>
      </c>
      <c r="D893" s="191">
        <v>3730.2</v>
      </c>
      <c r="E893" s="198">
        <v>0</v>
      </c>
      <c r="F893" s="233">
        <v>4813</v>
      </c>
      <c r="G893" s="249">
        <v>0</v>
      </c>
      <c r="H893" s="213">
        <f t="shared" si="13"/>
        <v>3989</v>
      </c>
      <c r="I893" s="45"/>
      <c r="J893" s="154"/>
      <c r="L893" s="45"/>
      <c r="M893" s="98"/>
      <c r="N893" s="90"/>
      <c r="O893" s="90"/>
    </row>
    <row r="894" spans="1:15" s="69" customFormat="1" ht="12.75" x14ac:dyDescent="0.2">
      <c r="A894" s="201">
        <v>44781</v>
      </c>
      <c r="B894" s="190">
        <v>-4.8</v>
      </c>
      <c r="C894" s="190">
        <v>-2.628571428571429</v>
      </c>
      <c r="D894" s="191">
        <v>3725.4</v>
      </c>
      <c r="E894" s="198">
        <v>2</v>
      </c>
      <c r="F894" s="233">
        <v>4815</v>
      </c>
      <c r="G894" s="249">
        <v>1</v>
      </c>
      <c r="H894" s="213">
        <f t="shared" si="13"/>
        <v>3990</v>
      </c>
      <c r="I894" s="45"/>
      <c r="J894" s="154"/>
      <c r="L894" s="45"/>
      <c r="M894" s="98"/>
      <c r="N894" s="90"/>
      <c r="O894" s="90"/>
    </row>
    <row r="895" spans="1:15" s="69" customFormat="1" ht="12.75" x14ac:dyDescent="0.2">
      <c r="A895" s="201">
        <v>44782</v>
      </c>
      <c r="B895" s="190">
        <v>-3</v>
      </c>
      <c r="C895" s="190">
        <v>-1.6285714285714286</v>
      </c>
      <c r="D895" s="191">
        <v>3722.4</v>
      </c>
      <c r="E895" s="198">
        <v>2</v>
      </c>
      <c r="F895" s="233">
        <v>4817</v>
      </c>
      <c r="G895" s="249">
        <v>1</v>
      </c>
      <c r="H895" s="213">
        <f t="shared" si="13"/>
        <v>3991</v>
      </c>
      <c r="I895" s="45"/>
      <c r="J895" s="154"/>
      <c r="L895" s="45"/>
      <c r="M895" s="98"/>
      <c r="N895" s="90"/>
      <c r="O895" s="90"/>
    </row>
    <row r="896" spans="1:15" s="69" customFormat="1" ht="12.75" x14ac:dyDescent="0.2">
      <c r="A896" s="201">
        <v>44783</v>
      </c>
      <c r="B896" s="190">
        <v>-4.2</v>
      </c>
      <c r="C896" s="190">
        <v>-2.8571428571428723E-2</v>
      </c>
      <c r="D896" s="191">
        <v>3718.2</v>
      </c>
      <c r="E896" s="198">
        <v>3</v>
      </c>
      <c r="F896" s="233">
        <v>4820</v>
      </c>
      <c r="G896" s="249">
        <v>2</v>
      </c>
      <c r="H896" s="213">
        <f t="shared" si="13"/>
        <v>3993</v>
      </c>
      <c r="I896" s="45"/>
      <c r="J896" s="154"/>
      <c r="L896" s="45"/>
      <c r="M896" s="98"/>
      <c r="N896" s="90"/>
      <c r="O896" s="90"/>
    </row>
    <row r="897" spans="1:15" s="69" customFormat="1" ht="12.75" x14ac:dyDescent="0.2">
      <c r="A897" s="201">
        <v>44784</v>
      </c>
      <c r="B897" s="190">
        <v>2.2000000000000002</v>
      </c>
      <c r="C897" s="190">
        <v>1.8</v>
      </c>
      <c r="D897" s="191">
        <v>3720.4</v>
      </c>
      <c r="E897" s="198">
        <v>1</v>
      </c>
      <c r="F897" s="233">
        <v>4821</v>
      </c>
      <c r="G897" s="249">
        <v>0</v>
      </c>
      <c r="H897" s="213">
        <f t="shared" si="13"/>
        <v>3993</v>
      </c>
      <c r="I897" s="45"/>
      <c r="J897" s="154"/>
      <c r="L897" s="45"/>
      <c r="M897" s="98"/>
      <c r="N897" s="90"/>
      <c r="O897" s="90"/>
    </row>
    <row r="898" spans="1:15" s="69" customFormat="1" ht="12.75" x14ac:dyDescent="0.2">
      <c r="A898" s="201">
        <v>44785</v>
      </c>
      <c r="B898" s="190">
        <v>-1.4</v>
      </c>
      <c r="C898" s="190">
        <v>2.3428571428571425</v>
      </c>
      <c r="D898" s="191">
        <v>3719</v>
      </c>
      <c r="E898" s="198">
        <v>0</v>
      </c>
      <c r="F898" s="233">
        <v>4821</v>
      </c>
      <c r="G898" s="249">
        <v>0</v>
      </c>
      <c r="H898" s="213">
        <f t="shared" si="13"/>
        <v>3993</v>
      </c>
      <c r="I898" s="45"/>
      <c r="J898" s="154"/>
      <c r="L898" s="45"/>
      <c r="M898" s="98"/>
      <c r="N898" s="90"/>
      <c r="O898" s="90"/>
    </row>
    <row r="899" spans="1:15" s="69" customFormat="1" ht="12.75" x14ac:dyDescent="0.2">
      <c r="A899" s="201">
        <v>44786</v>
      </c>
      <c r="B899" s="190">
        <v>12</v>
      </c>
      <c r="C899" s="190">
        <v>2.657142857142857</v>
      </c>
      <c r="D899" s="191">
        <v>3731</v>
      </c>
      <c r="E899" s="198">
        <v>4</v>
      </c>
      <c r="F899" s="233">
        <v>4825</v>
      </c>
      <c r="G899" s="249">
        <v>1</v>
      </c>
      <c r="H899" s="213">
        <f t="shared" si="13"/>
        <v>3994</v>
      </c>
      <c r="I899" s="45"/>
      <c r="J899" s="154"/>
      <c r="L899" s="45"/>
      <c r="M899" s="98"/>
      <c r="N899" s="90"/>
      <c r="O899" s="90"/>
    </row>
    <row r="900" spans="1:15" s="69" customFormat="1" ht="12.75" x14ac:dyDescent="0.2">
      <c r="A900" s="201">
        <v>44787</v>
      </c>
      <c r="B900" s="190">
        <v>11.8</v>
      </c>
      <c r="C900" s="190">
        <v>4</v>
      </c>
      <c r="D900" s="191">
        <v>3742.8</v>
      </c>
      <c r="E900" s="198">
        <v>4</v>
      </c>
      <c r="F900" s="233">
        <v>4829</v>
      </c>
      <c r="G900" s="249">
        <v>1</v>
      </c>
      <c r="H900" s="213">
        <f t="shared" si="13"/>
        <v>3995</v>
      </c>
      <c r="I900" s="45"/>
      <c r="J900" s="154"/>
      <c r="L900" s="45"/>
      <c r="M900" s="98"/>
      <c r="N900" s="90"/>
      <c r="O900" s="90"/>
    </row>
    <row r="901" spans="1:15" s="69" customFormat="1" ht="12.75" x14ac:dyDescent="0.2">
      <c r="A901" s="201">
        <v>44788</v>
      </c>
      <c r="B901" s="190">
        <v>-1</v>
      </c>
      <c r="C901" s="190">
        <v>4.6571428571428566</v>
      </c>
      <c r="D901" s="191">
        <v>3741.8</v>
      </c>
      <c r="E901" s="198">
        <v>1</v>
      </c>
      <c r="F901" s="233">
        <v>4830</v>
      </c>
      <c r="G901" s="249">
        <v>1</v>
      </c>
      <c r="H901" s="213">
        <f t="shared" si="13"/>
        <v>3996</v>
      </c>
      <c r="I901" s="45"/>
      <c r="J901" s="154"/>
      <c r="L901" s="45"/>
      <c r="M901" s="98"/>
      <c r="N901" s="90"/>
      <c r="O901" s="90"/>
    </row>
    <row r="902" spans="1:15" s="69" customFormat="1" ht="12.75" x14ac:dyDescent="0.2">
      <c r="A902" s="201">
        <v>44789</v>
      </c>
      <c r="B902" s="190">
        <v>-0.8</v>
      </c>
      <c r="C902" s="190">
        <v>4.6857142857142851</v>
      </c>
      <c r="D902" s="191">
        <v>3741</v>
      </c>
      <c r="E902" s="198">
        <v>0</v>
      </c>
      <c r="F902" s="233">
        <v>4830</v>
      </c>
      <c r="G902" s="249">
        <v>0</v>
      </c>
      <c r="H902" s="213">
        <f t="shared" ref="H902:H965" si="14">H901+G902</f>
        <v>3996</v>
      </c>
      <c r="I902" s="45"/>
      <c r="J902" s="154"/>
      <c r="L902" s="45"/>
      <c r="M902" s="98"/>
      <c r="N902" s="90"/>
      <c r="O902" s="90"/>
    </row>
    <row r="903" spans="1:15" s="69" customFormat="1" ht="12.75" x14ac:dyDescent="0.2">
      <c r="A903" s="201">
        <v>44790</v>
      </c>
      <c r="B903" s="190">
        <v>5.2</v>
      </c>
      <c r="C903" s="190">
        <v>2.4857142857142862</v>
      </c>
      <c r="D903" s="191">
        <v>3746.2</v>
      </c>
      <c r="E903" s="198">
        <v>0</v>
      </c>
      <c r="F903" s="233">
        <v>4830</v>
      </c>
      <c r="G903" s="249">
        <v>0</v>
      </c>
      <c r="H903" s="213">
        <f t="shared" si="14"/>
        <v>3996</v>
      </c>
      <c r="I903" s="45"/>
      <c r="J903" s="154"/>
      <c r="L903" s="45"/>
      <c r="M903" s="98"/>
      <c r="N903" s="90"/>
      <c r="O903" s="90"/>
    </row>
    <row r="904" spans="1:15" s="69" customFormat="1" ht="12.75" x14ac:dyDescent="0.2">
      <c r="A904" s="201">
        <v>44791</v>
      </c>
      <c r="B904" s="190">
        <v>6.8</v>
      </c>
      <c r="C904" s="190">
        <v>0.31428571428571422</v>
      </c>
      <c r="D904" s="191">
        <v>3753</v>
      </c>
      <c r="E904" s="198">
        <v>1</v>
      </c>
      <c r="F904" s="233">
        <v>4831</v>
      </c>
      <c r="G904" s="249">
        <v>1</v>
      </c>
      <c r="H904" s="213">
        <f t="shared" si="14"/>
        <v>3997</v>
      </c>
      <c r="I904" s="45"/>
      <c r="J904" s="154"/>
      <c r="L904" s="45"/>
      <c r="M904" s="98"/>
      <c r="N904" s="90"/>
      <c r="O904" s="90"/>
    </row>
    <row r="905" spans="1:15" s="69" customFormat="1" ht="12.75" x14ac:dyDescent="0.2">
      <c r="A905" s="201">
        <v>44792</v>
      </c>
      <c r="B905" s="190">
        <v>-1.2</v>
      </c>
      <c r="C905" s="190">
        <v>-0.4</v>
      </c>
      <c r="D905" s="191">
        <v>3751.8</v>
      </c>
      <c r="E905" s="198">
        <v>0</v>
      </c>
      <c r="F905" s="233">
        <v>4831</v>
      </c>
      <c r="G905" s="249">
        <v>0</v>
      </c>
      <c r="H905" s="213">
        <f t="shared" si="14"/>
        <v>3997</v>
      </c>
      <c r="I905" s="45"/>
      <c r="J905" s="154"/>
      <c r="L905" s="45"/>
      <c r="M905" s="98"/>
      <c r="N905" s="90"/>
      <c r="O905" s="90"/>
    </row>
    <row r="906" spans="1:15" s="69" customFormat="1" ht="12.75" x14ac:dyDescent="0.2">
      <c r="A906" s="201">
        <v>44793</v>
      </c>
      <c r="B906" s="190">
        <v>-3.4</v>
      </c>
      <c r="C906" s="190">
        <v>-0.62857142857142867</v>
      </c>
      <c r="D906" s="191">
        <v>3748.4</v>
      </c>
      <c r="E906" s="198">
        <v>1</v>
      </c>
      <c r="F906" s="233">
        <v>4832</v>
      </c>
      <c r="G906" s="249">
        <v>1</v>
      </c>
      <c r="H906" s="213">
        <f t="shared" si="14"/>
        <v>3998</v>
      </c>
      <c r="I906" s="45"/>
      <c r="J906" s="154"/>
      <c r="L906" s="45"/>
      <c r="M906" s="98"/>
      <c r="N906" s="90"/>
      <c r="O906" s="90"/>
    </row>
    <row r="907" spans="1:15" s="69" customFormat="1" ht="12.75" x14ac:dyDescent="0.2">
      <c r="A907" s="201">
        <v>44794</v>
      </c>
      <c r="B907" s="190">
        <v>-3.4</v>
      </c>
      <c r="C907" s="190">
        <v>-1.4857142857142858</v>
      </c>
      <c r="D907" s="191">
        <v>3745</v>
      </c>
      <c r="E907" s="198">
        <v>1</v>
      </c>
      <c r="F907" s="233">
        <v>4833</v>
      </c>
      <c r="G907" s="249">
        <v>1</v>
      </c>
      <c r="H907" s="213">
        <f t="shared" si="14"/>
        <v>3999</v>
      </c>
      <c r="I907" s="45"/>
      <c r="J907" s="154"/>
      <c r="L907" s="45"/>
      <c r="M907" s="98"/>
      <c r="N907" s="90"/>
      <c r="O907" s="90"/>
    </row>
    <row r="908" spans="1:15" s="69" customFormat="1" ht="12.75" x14ac:dyDescent="0.2">
      <c r="A908" s="201">
        <v>44795</v>
      </c>
      <c r="B908" s="190">
        <v>-6</v>
      </c>
      <c r="C908" s="190">
        <v>-1.3142857142857143</v>
      </c>
      <c r="D908" s="191">
        <v>3739</v>
      </c>
      <c r="E908" s="198">
        <v>2</v>
      </c>
      <c r="F908" s="233">
        <v>4835</v>
      </c>
      <c r="G908" s="249">
        <v>1</v>
      </c>
      <c r="H908" s="213">
        <f t="shared" si="14"/>
        <v>4000</v>
      </c>
      <c r="I908" s="45"/>
      <c r="J908" s="154"/>
      <c r="L908" s="45"/>
      <c r="M908" s="98"/>
      <c r="N908" s="90"/>
      <c r="O908" s="90"/>
    </row>
    <row r="909" spans="1:15" s="69" customFormat="1" ht="12.75" x14ac:dyDescent="0.2">
      <c r="A909" s="201">
        <v>44796</v>
      </c>
      <c r="B909" s="190">
        <v>-2.4</v>
      </c>
      <c r="C909" s="190">
        <v>-1.2571428571428573</v>
      </c>
      <c r="D909" s="191">
        <v>3736.6</v>
      </c>
      <c r="E909" s="198">
        <v>4</v>
      </c>
      <c r="F909" s="233">
        <v>4839</v>
      </c>
      <c r="G909" s="249">
        <v>2</v>
      </c>
      <c r="H909" s="213">
        <f t="shared" si="14"/>
        <v>4002</v>
      </c>
      <c r="I909" s="45"/>
      <c r="J909" s="154"/>
      <c r="L909" s="45"/>
      <c r="M909" s="98"/>
      <c r="N909" s="90"/>
      <c r="O909" s="90"/>
    </row>
    <row r="910" spans="1:15" s="69" customFormat="1" ht="12.75" x14ac:dyDescent="0.2">
      <c r="A910" s="201">
        <v>44797</v>
      </c>
      <c r="B910" s="190">
        <v>-0.8</v>
      </c>
      <c r="C910" s="190">
        <v>-0.71428571428571441</v>
      </c>
      <c r="D910" s="191">
        <v>3735.8</v>
      </c>
      <c r="E910" s="198">
        <v>0</v>
      </c>
      <c r="F910" s="233">
        <v>4839</v>
      </c>
      <c r="G910" s="249">
        <v>0</v>
      </c>
      <c r="H910" s="213">
        <f t="shared" si="14"/>
        <v>4002</v>
      </c>
      <c r="I910" s="45"/>
      <c r="J910" s="154"/>
      <c r="L910" s="45"/>
      <c r="M910" s="98"/>
      <c r="N910" s="90"/>
      <c r="O910" s="90"/>
    </row>
    <row r="911" spans="1:15" s="69" customFormat="1" ht="12.75" x14ac:dyDescent="0.2">
      <c r="A911" s="201">
        <v>44798</v>
      </c>
      <c r="B911" s="190">
        <v>8</v>
      </c>
      <c r="C911" s="190">
        <v>-1.4571428571428573</v>
      </c>
      <c r="D911" s="191">
        <v>3743.8</v>
      </c>
      <c r="E911" s="198">
        <v>1</v>
      </c>
      <c r="F911" s="233">
        <v>4840</v>
      </c>
      <c r="G911" s="249">
        <v>1</v>
      </c>
      <c r="H911" s="213">
        <f t="shared" si="14"/>
        <v>4003</v>
      </c>
      <c r="I911" s="45"/>
      <c r="J911" s="154"/>
      <c r="L911" s="45"/>
      <c r="M911" s="98"/>
      <c r="N911" s="90"/>
      <c r="O911" s="90"/>
    </row>
    <row r="912" spans="1:15" s="69" customFormat="1" ht="12.75" x14ac:dyDescent="0.2">
      <c r="A912" s="201">
        <v>44799</v>
      </c>
      <c r="B912" s="190">
        <v>-0.8</v>
      </c>
      <c r="C912" s="190">
        <v>0.8857142857142859</v>
      </c>
      <c r="D912" s="191">
        <v>3743</v>
      </c>
      <c r="E912" s="198">
        <v>2</v>
      </c>
      <c r="F912" s="233">
        <v>4842</v>
      </c>
      <c r="G912" s="249">
        <v>1</v>
      </c>
      <c r="H912" s="213">
        <f t="shared" si="14"/>
        <v>4004</v>
      </c>
      <c r="I912" s="45"/>
      <c r="J912" s="154"/>
      <c r="L912" s="45"/>
      <c r="M912" s="98"/>
      <c r="N912" s="90"/>
      <c r="O912" s="90"/>
    </row>
    <row r="913" spans="1:15" s="69" customFormat="1" ht="12.75" x14ac:dyDescent="0.2">
      <c r="A913" s="201">
        <v>44800</v>
      </c>
      <c r="B913" s="190">
        <v>0.4</v>
      </c>
      <c r="C913" s="190">
        <v>1.7142857142857146</v>
      </c>
      <c r="D913" s="191">
        <v>3743.4</v>
      </c>
      <c r="E913" s="198">
        <v>0</v>
      </c>
      <c r="F913" s="233">
        <v>4842</v>
      </c>
      <c r="G913" s="249">
        <v>0</v>
      </c>
      <c r="H913" s="213">
        <f t="shared" si="14"/>
        <v>4004</v>
      </c>
      <c r="I913" s="45"/>
      <c r="J913" s="154"/>
      <c r="L913" s="45"/>
      <c r="M913" s="98"/>
      <c r="N913" s="90"/>
      <c r="O913" s="90"/>
    </row>
    <row r="914" spans="1:15" s="69" customFormat="1" ht="12.75" x14ac:dyDescent="0.2">
      <c r="A914" s="201">
        <v>44801</v>
      </c>
      <c r="B914" s="190">
        <v>-8.6</v>
      </c>
      <c r="C914" s="190">
        <v>1.6000000000000003</v>
      </c>
      <c r="D914" s="191">
        <v>3734.8</v>
      </c>
      <c r="E914" s="198">
        <v>0</v>
      </c>
      <c r="F914" s="233">
        <v>4842</v>
      </c>
      <c r="G914" s="249">
        <v>0</v>
      </c>
      <c r="H914" s="213">
        <f t="shared" si="14"/>
        <v>4004</v>
      </c>
      <c r="I914" s="45"/>
      <c r="J914" s="154"/>
      <c r="L914" s="45"/>
      <c r="M914" s="98"/>
      <c r="N914" s="90"/>
      <c r="O914" s="90"/>
    </row>
    <row r="915" spans="1:15" s="69" customFormat="1" ht="12.75" x14ac:dyDescent="0.2">
      <c r="A915" s="201">
        <v>44802</v>
      </c>
      <c r="B915" s="190">
        <v>10.4</v>
      </c>
      <c r="C915" s="190">
        <v>0.42857142857142866</v>
      </c>
      <c r="D915" s="191">
        <v>3745.2</v>
      </c>
      <c r="E915" s="198">
        <v>2</v>
      </c>
      <c r="F915" s="233">
        <v>4844</v>
      </c>
      <c r="G915" s="249">
        <v>1</v>
      </c>
      <c r="H915" s="213">
        <f t="shared" si="14"/>
        <v>4005</v>
      </c>
      <c r="I915" s="45"/>
      <c r="J915" s="154"/>
      <c r="L915" s="45"/>
      <c r="M915" s="98"/>
      <c r="N915" s="90"/>
      <c r="O915" s="90"/>
    </row>
    <row r="916" spans="1:15" s="69" customFormat="1" ht="12.75" x14ac:dyDescent="0.2">
      <c r="A916" s="201">
        <v>44803</v>
      </c>
      <c r="B916" s="190">
        <v>3.4</v>
      </c>
      <c r="C916" s="190">
        <v>0.20000000000000023</v>
      </c>
      <c r="D916" s="191">
        <v>3748.6</v>
      </c>
      <c r="E916" s="198">
        <v>1</v>
      </c>
      <c r="F916" s="233">
        <v>4845</v>
      </c>
      <c r="G916" s="249">
        <v>1</v>
      </c>
      <c r="H916" s="213">
        <f t="shared" si="14"/>
        <v>4006</v>
      </c>
      <c r="I916" s="45"/>
      <c r="J916" s="154"/>
      <c r="L916" s="45"/>
      <c r="M916" s="98"/>
      <c r="N916" s="90"/>
      <c r="O916" s="90"/>
    </row>
    <row r="917" spans="1:15" s="69" customFormat="1" ht="12.75" x14ac:dyDescent="0.2">
      <c r="A917" s="43">
        <v>44804</v>
      </c>
      <c r="B917" s="194">
        <v>-1.6</v>
      </c>
      <c r="C917" s="194">
        <v>-0.5428571428571427</v>
      </c>
      <c r="D917" s="195">
        <v>3747</v>
      </c>
      <c r="E917" s="200">
        <v>3</v>
      </c>
      <c r="F917" s="234">
        <v>4848</v>
      </c>
      <c r="G917" s="251">
        <v>0</v>
      </c>
      <c r="H917" s="215">
        <f t="shared" si="14"/>
        <v>4006</v>
      </c>
      <c r="I917" s="45"/>
      <c r="J917" s="154"/>
      <c r="L917" s="45"/>
      <c r="M917" s="98"/>
      <c r="N917" s="90"/>
      <c r="O917" s="90"/>
    </row>
    <row r="918" spans="1:15" s="69" customFormat="1" ht="12.75" x14ac:dyDescent="0.2">
      <c r="A918" s="201">
        <v>44805</v>
      </c>
      <c r="B918" s="190">
        <v>-0.2</v>
      </c>
      <c r="C918" s="190">
        <v>1.3714285714285717</v>
      </c>
      <c r="D918" s="191">
        <v>3746.8</v>
      </c>
      <c r="E918" s="198">
        <v>0</v>
      </c>
      <c r="F918" s="233">
        <v>4848</v>
      </c>
      <c r="G918" s="249">
        <v>0</v>
      </c>
      <c r="H918" s="213">
        <f t="shared" si="14"/>
        <v>4006</v>
      </c>
      <c r="I918" s="45"/>
      <c r="J918" s="154"/>
      <c r="L918" s="45"/>
      <c r="M918" s="98"/>
      <c r="N918" s="90"/>
      <c r="O918" s="90"/>
    </row>
    <row r="919" spans="1:15" s="69" customFormat="1" ht="12.75" x14ac:dyDescent="0.2">
      <c r="A919" s="201">
        <v>44806</v>
      </c>
      <c r="B919" s="190">
        <v>-2.4</v>
      </c>
      <c r="C919" s="190">
        <v>0.7142857142857143</v>
      </c>
      <c r="D919" s="191">
        <v>3744.4</v>
      </c>
      <c r="E919" s="198">
        <v>0</v>
      </c>
      <c r="F919" s="233">
        <v>4848</v>
      </c>
      <c r="G919" s="249">
        <v>0</v>
      </c>
      <c r="H919" s="213">
        <f t="shared" si="14"/>
        <v>4006</v>
      </c>
      <c r="I919" s="45"/>
      <c r="J919" s="154"/>
      <c r="L919" s="45"/>
      <c r="M919" s="98"/>
      <c r="N919" s="90"/>
      <c r="O919" s="90"/>
    </row>
    <row r="920" spans="1:15" s="69" customFormat="1" ht="12.75" x14ac:dyDescent="0.2">
      <c r="A920" s="201">
        <v>44807</v>
      </c>
      <c r="B920" s="190">
        <v>-4.8</v>
      </c>
      <c r="C920" s="190">
        <v>1.1714285714285713</v>
      </c>
      <c r="D920" s="191">
        <v>3739.6</v>
      </c>
      <c r="E920" s="198">
        <v>2</v>
      </c>
      <c r="F920" s="233">
        <v>4850</v>
      </c>
      <c r="G920" s="249">
        <v>0</v>
      </c>
      <c r="H920" s="213">
        <f t="shared" si="14"/>
        <v>4006</v>
      </c>
      <c r="I920" s="45"/>
      <c r="J920" s="154"/>
      <c r="L920" s="45"/>
      <c r="M920" s="98"/>
      <c r="N920" s="90"/>
      <c r="O920" s="90"/>
    </row>
    <row r="921" spans="1:15" s="69" customFormat="1" ht="12.75" x14ac:dyDescent="0.2">
      <c r="A921" s="201">
        <v>44808</v>
      </c>
      <c r="B921" s="190">
        <v>4.8</v>
      </c>
      <c r="C921" s="190">
        <v>1.0571428571428569</v>
      </c>
      <c r="D921" s="191">
        <v>3744.4</v>
      </c>
      <c r="E921" s="198">
        <v>1</v>
      </c>
      <c r="F921" s="233">
        <v>4851</v>
      </c>
      <c r="G921" s="249">
        <v>0</v>
      </c>
      <c r="H921" s="213">
        <f t="shared" si="14"/>
        <v>4006</v>
      </c>
      <c r="I921" s="45"/>
      <c r="J921" s="154"/>
      <c r="L921" s="45"/>
      <c r="M921" s="98"/>
      <c r="N921" s="90"/>
      <c r="O921" s="90"/>
    </row>
    <row r="922" spans="1:15" s="69" customFormat="1" ht="12.75" x14ac:dyDescent="0.2">
      <c r="A922" s="201">
        <v>44809</v>
      </c>
      <c r="B922" s="190">
        <v>5.8</v>
      </c>
      <c r="C922" s="190">
        <v>0.51428571428571423</v>
      </c>
      <c r="D922" s="191">
        <v>3750.2</v>
      </c>
      <c r="E922" s="198">
        <v>0</v>
      </c>
      <c r="F922" s="233">
        <v>4851</v>
      </c>
      <c r="G922" s="249">
        <v>0</v>
      </c>
      <c r="H922" s="213">
        <f t="shared" si="14"/>
        <v>4006</v>
      </c>
      <c r="I922" s="45"/>
      <c r="J922" s="154"/>
      <c r="L922" s="45"/>
      <c r="M922" s="98"/>
      <c r="N922" s="90"/>
      <c r="O922" s="90"/>
    </row>
    <row r="923" spans="1:15" s="69" customFormat="1" ht="12.75" x14ac:dyDescent="0.2">
      <c r="A923" s="201">
        <v>44810</v>
      </c>
      <c r="B923" s="190">
        <v>6.6</v>
      </c>
      <c r="C923" s="190">
        <v>1.3428571428571427</v>
      </c>
      <c r="D923" s="191">
        <v>3756.8</v>
      </c>
      <c r="E923" s="198">
        <v>2</v>
      </c>
      <c r="F923" s="233">
        <v>4853</v>
      </c>
      <c r="G923" s="249">
        <v>1</v>
      </c>
      <c r="H923" s="213">
        <f t="shared" si="14"/>
        <v>4007</v>
      </c>
      <c r="I923" s="45"/>
      <c r="J923" s="154"/>
      <c r="L923" s="45"/>
      <c r="M923" s="98"/>
      <c r="N923" s="90"/>
      <c r="O923" s="90"/>
    </row>
    <row r="924" spans="1:15" s="69" customFormat="1" ht="12.75" x14ac:dyDescent="0.2">
      <c r="A924" s="201">
        <v>44811</v>
      </c>
      <c r="B924" s="190">
        <v>-2.4</v>
      </c>
      <c r="C924" s="190">
        <v>4.2</v>
      </c>
      <c r="D924" s="191">
        <v>3754.4</v>
      </c>
      <c r="E924" s="198">
        <v>3</v>
      </c>
      <c r="F924" s="233">
        <v>4856</v>
      </c>
      <c r="G924" s="249">
        <v>2</v>
      </c>
      <c r="H924" s="213">
        <f t="shared" si="14"/>
        <v>4009</v>
      </c>
      <c r="I924" s="45"/>
      <c r="J924" s="154"/>
      <c r="L924" s="45"/>
      <c r="M924" s="98"/>
      <c r="N924" s="90"/>
      <c r="O924" s="90"/>
    </row>
    <row r="925" spans="1:15" s="69" customFormat="1" ht="12.75" x14ac:dyDescent="0.2">
      <c r="A925" s="201">
        <v>44812</v>
      </c>
      <c r="B925" s="190">
        <v>-4</v>
      </c>
      <c r="C925" s="190">
        <v>3.2857142857142851</v>
      </c>
      <c r="D925" s="191">
        <v>3750.4</v>
      </c>
      <c r="E925" s="198">
        <v>2</v>
      </c>
      <c r="F925" s="233">
        <v>4858</v>
      </c>
      <c r="G925" s="249">
        <v>2</v>
      </c>
      <c r="H925" s="213">
        <f t="shared" si="14"/>
        <v>4011</v>
      </c>
      <c r="I925" s="45"/>
      <c r="J925" s="154"/>
      <c r="L925" s="45"/>
      <c r="M925" s="98"/>
      <c r="N925" s="90"/>
      <c r="O925" s="90"/>
    </row>
    <row r="926" spans="1:15" s="69" customFormat="1" ht="12.75" x14ac:dyDescent="0.2">
      <c r="A926" s="201">
        <v>44813</v>
      </c>
      <c r="B926" s="190">
        <v>3.4</v>
      </c>
      <c r="C926" s="190">
        <v>1.8285714285714278</v>
      </c>
      <c r="D926" s="191">
        <v>3753.8</v>
      </c>
      <c r="E926" s="198">
        <v>2</v>
      </c>
      <c r="F926" s="233">
        <v>4860</v>
      </c>
      <c r="G926" s="249">
        <v>1</v>
      </c>
      <c r="H926" s="213">
        <f t="shared" si="14"/>
        <v>4012</v>
      </c>
      <c r="I926" s="45"/>
      <c r="J926" s="154"/>
      <c r="L926" s="45"/>
      <c r="M926" s="98"/>
      <c r="N926" s="90"/>
      <c r="O926" s="90"/>
    </row>
    <row r="927" spans="1:15" s="69" customFormat="1" ht="12.75" x14ac:dyDescent="0.2">
      <c r="A927" s="201">
        <v>44814</v>
      </c>
      <c r="B927" s="190">
        <v>15.2</v>
      </c>
      <c r="C927" s="190">
        <v>-0.65714285714285736</v>
      </c>
      <c r="D927" s="191">
        <v>3769</v>
      </c>
      <c r="E927" s="198">
        <v>1</v>
      </c>
      <c r="F927" s="233">
        <v>4861</v>
      </c>
      <c r="G927" s="249">
        <v>1</v>
      </c>
      <c r="H927" s="213">
        <f t="shared" si="14"/>
        <v>4013</v>
      </c>
      <c r="I927" s="45"/>
      <c r="J927" s="154"/>
      <c r="L927" s="45"/>
      <c r="M927" s="98"/>
      <c r="N927" s="90"/>
      <c r="O927" s="90"/>
    </row>
    <row r="928" spans="1:15" s="69" customFormat="1" ht="12.75" x14ac:dyDescent="0.2">
      <c r="A928" s="201">
        <v>44815</v>
      </c>
      <c r="B928" s="190">
        <v>-1.6</v>
      </c>
      <c r="C928" s="190">
        <v>-1.3714285714285717</v>
      </c>
      <c r="D928" s="191">
        <v>3767.4</v>
      </c>
      <c r="E928" s="198">
        <v>0</v>
      </c>
      <c r="F928" s="233">
        <v>4861</v>
      </c>
      <c r="G928" s="249">
        <v>0</v>
      </c>
      <c r="H928" s="213">
        <f t="shared" si="14"/>
        <v>4013</v>
      </c>
      <c r="I928" s="45"/>
      <c r="J928" s="154"/>
      <c r="L928" s="45"/>
      <c r="M928" s="98"/>
      <c r="N928" s="90"/>
      <c r="O928" s="90"/>
    </row>
    <row r="929" spans="1:15" s="69" customFormat="1" ht="12.75" x14ac:dyDescent="0.2">
      <c r="A929" s="201">
        <v>44816</v>
      </c>
      <c r="B929" s="190">
        <v>-4.4000000000000004</v>
      </c>
      <c r="C929" s="190">
        <v>-0.91428571428571492</v>
      </c>
      <c r="D929" s="191">
        <v>3763</v>
      </c>
      <c r="E929" s="198">
        <v>0</v>
      </c>
      <c r="F929" s="233">
        <v>4861</v>
      </c>
      <c r="G929" s="249">
        <v>0</v>
      </c>
      <c r="H929" s="213">
        <f t="shared" si="14"/>
        <v>4013</v>
      </c>
      <c r="I929" s="45"/>
      <c r="J929" s="154"/>
      <c r="L929" s="45"/>
      <c r="M929" s="98"/>
      <c r="N929" s="90"/>
      <c r="O929" s="90"/>
    </row>
    <row r="930" spans="1:15" s="69" customFormat="1" ht="12.75" x14ac:dyDescent="0.2">
      <c r="A930" s="201">
        <v>44817</v>
      </c>
      <c r="B930" s="190">
        <v>-10.8</v>
      </c>
      <c r="C930" s="190">
        <v>-2.1428571428571432</v>
      </c>
      <c r="D930" s="191">
        <v>3752.2</v>
      </c>
      <c r="E930" s="198">
        <v>0</v>
      </c>
      <c r="F930" s="233">
        <v>4861</v>
      </c>
      <c r="G930" s="249">
        <v>0</v>
      </c>
      <c r="H930" s="213">
        <f t="shared" si="14"/>
        <v>4013</v>
      </c>
      <c r="I930" s="45"/>
      <c r="J930" s="154"/>
      <c r="L930" s="45"/>
      <c r="M930" s="98"/>
      <c r="N930" s="90"/>
      <c r="O930" s="90"/>
    </row>
    <row r="931" spans="1:15" s="69" customFormat="1" ht="12.75" x14ac:dyDescent="0.2">
      <c r="A931" s="201">
        <v>44818</v>
      </c>
      <c r="B931" s="190">
        <v>-7.4</v>
      </c>
      <c r="C931" s="190">
        <v>-5.4857142857142867</v>
      </c>
      <c r="D931" s="191">
        <v>3744.8</v>
      </c>
      <c r="E931" s="198">
        <v>1</v>
      </c>
      <c r="F931" s="233">
        <v>4862</v>
      </c>
      <c r="G931" s="249">
        <v>1</v>
      </c>
      <c r="H931" s="213">
        <f t="shared" si="14"/>
        <v>4014</v>
      </c>
      <c r="I931" s="45"/>
      <c r="J931" s="154"/>
      <c r="L931" s="45"/>
      <c r="M931" s="98"/>
      <c r="N931" s="90"/>
      <c r="O931" s="90"/>
    </row>
    <row r="932" spans="1:15" s="69" customFormat="1" ht="12.75" x14ac:dyDescent="0.2">
      <c r="A932" s="201">
        <v>44819</v>
      </c>
      <c r="B932" s="190">
        <v>-0.8</v>
      </c>
      <c r="C932" s="190">
        <v>-6.2</v>
      </c>
      <c r="D932" s="191">
        <v>3744</v>
      </c>
      <c r="E932" s="198">
        <v>2</v>
      </c>
      <c r="F932" s="233">
        <v>4864</v>
      </c>
      <c r="G932" s="249">
        <v>2</v>
      </c>
      <c r="H932" s="213">
        <f t="shared" si="14"/>
        <v>4016</v>
      </c>
      <c r="I932" s="45"/>
      <c r="J932" s="154"/>
      <c r="L932" s="45"/>
      <c r="M932" s="98"/>
      <c r="N932" s="90"/>
      <c r="O932" s="90"/>
    </row>
    <row r="933" spans="1:15" s="69" customFormat="1" ht="12.75" x14ac:dyDescent="0.2">
      <c r="A933" s="201">
        <v>44820</v>
      </c>
      <c r="B933" s="190">
        <v>-5.2</v>
      </c>
      <c r="C933" s="190">
        <v>-4.8000000000000016</v>
      </c>
      <c r="D933" s="191">
        <v>3738.8</v>
      </c>
      <c r="E933" s="198">
        <v>0</v>
      </c>
      <c r="F933" s="233">
        <v>4864</v>
      </c>
      <c r="G933" s="249">
        <v>0</v>
      </c>
      <c r="H933" s="213">
        <f t="shared" si="14"/>
        <v>4016</v>
      </c>
      <c r="I933" s="45"/>
      <c r="J933" s="154"/>
      <c r="L933" s="45"/>
      <c r="M933" s="98"/>
      <c r="N933" s="90"/>
      <c r="O933" s="90"/>
    </row>
    <row r="934" spans="1:15" s="69" customFormat="1" ht="12.75" x14ac:dyDescent="0.2">
      <c r="A934" s="201">
        <v>44821</v>
      </c>
      <c r="B934" s="190">
        <v>-8.1999999999999993</v>
      </c>
      <c r="C934" s="190">
        <v>-2.971428571428572</v>
      </c>
      <c r="D934" s="191">
        <v>3730.6</v>
      </c>
      <c r="E934" s="198">
        <v>2</v>
      </c>
      <c r="F934" s="233">
        <v>4866</v>
      </c>
      <c r="G934" s="249">
        <v>2</v>
      </c>
      <c r="H934" s="213">
        <f t="shared" si="14"/>
        <v>4018</v>
      </c>
      <c r="I934" s="45"/>
      <c r="J934" s="154"/>
      <c r="L934" s="45"/>
      <c r="M934" s="98"/>
      <c r="N934" s="90"/>
      <c r="O934" s="90"/>
    </row>
    <row r="935" spans="1:15" s="69" customFormat="1" ht="12.75" x14ac:dyDescent="0.2">
      <c r="A935" s="201">
        <v>44822</v>
      </c>
      <c r="B935" s="190">
        <v>-6.6</v>
      </c>
      <c r="C935" s="190">
        <v>-2.7714285714285714</v>
      </c>
      <c r="D935" s="191">
        <v>3724</v>
      </c>
      <c r="E935" s="198">
        <v>0</v>
      </c>
      <c r="F935" s="233">
        <v>4866</v>
      </c>
      <c r="G935" s="249">
        <v>0</v>
      </c>
      <c r="H935" s="213">
        <f t="shared" si="14"/>
        <v>4018</v>
      </c>
      <c r="I935" s="45"/>
      <c r="J935" s="154"/>
      <c r="L935" s="45"/>
      <c r="M935" s="98"/>
      <c r="N935" s="90"/>
      <c r="O935" s="90"/>
    </row>
    <row r="936" spans="1:15" s="69" customFormat="1" ht="12.75" x14ac:dyDescent="0.2">
      <c r="A936" s="201">
        <v>44823</v>
      </c>
      <c r="B936" s="190">
        <v>5.4</v>
      </c>
      <c r="C936" s="190">
        <v>-3.3714285714285714</v>
      </c>
      <c r="D936" s="191">
        <v>3729.4</v>
      </c>
      <c r="E936" s="198">
        <v>0</v>
      </c>
      <c r="F936" s="233">
        <v>4866</v>
      </c>
      <c r="G936" s="249">
        <v>0</v>
      </c>
      <c r="H936" s="213">
        <f t="shared" si="14"/>
        <v>4018</v>
      </c>
      <c r="I936" s="45"/>
      <c r="J936" s="154"/>
      <c r="L936" s="45"/>
      <c r="M936" s="98"/>
      <c r="N936" s="90"/>
      <c r="O936" s="90"/>
    </row>
    <row r="937" spans="1:15" s="69" customFormat="1" ht="12.75" x14ac:dyDescent="0.2">
      <c r="A937" s="201">
        <v>44824</v>
      </c>
      <c r="B937" s="190">
        <v>2</v>
      </c>
      <c r="C937" s="190">
        <v>-2.9714285714285711</v>
      </c>
      <c r="D937" s="191">
        <v>3731.4</v>
      </c>
      <c r="E937" s="198">
        <v>2</v>
      </c>
      <c r="F937" s="233">
        <v>4868</v>
      </c>
      <c r="G937" s="249">
        <v>0</v>
      </c>
      <c r="H937" s="213">
        <f t="shared" si="14"/>
        <v>4018</v>
      </c>
      <c r="I937" s="45"/>
      <c r="J937" s="154"/>
      <c r="L937" s="45"/>
      <c r="M937" s="98"/>
      <c r="N937" s="90"/>
      <c r="O937" s="90"/>
    </row>
    <row r="938" spans="1:15" s="69" customFormat="1" ht="12.75" x14ac:dyDescent="0.2">
      <c r="A938" s="201">
        <v>44825</v>
      </c>
      <c r="B938" s="190">
        <v>-6</v>
      </c>
      <c r="C938" s="190">
        <v>-3.3714285714285714</v>
      </c>
      <c r="D938" s="191">
        <v>3725.4</v>
      </c>
      <c r="E938" s="198">
        <v>0</v>
      </c>
      <c r="F938" s="233">
        <v>4868</v>
      </c>
      <c r="G938" s="249">
        <v>0</v>
      </c>
      <c r="H938" s="213">
        <f t="shared" si="14"/>
        <v>4018</v>
      </c>
      <c r="I938" s="45"/>
      <c r="J938" s="154"/>
      <c r="L938" s="45"/>
      <c r="M938" s="98"/>
      <c r="N938" s="90"/>
      <c r="O938" s="90"/>
    </row>
    <row r="939" spans="1:15" s="69" customFormat="1" ht="12.75" x14ac:dyDescent="0.2">
      <c r="A939" s="201">
        <v>44826</v>
      </c>
      <c r="B939" s="190">
        <v>-5</v>
      </c>
      <c r="C939" s="190">
        <v>-2.6285714285714286</v>
      </c>
      <c r="D939" s="191">
        <v>3720.4</v>
      </c>
      <c r="E939" s="198">
        <v>2</v>
      </c>
      <c r="F939" s="233">
        <v>4870</v>
      </c>
      <c r="G939" s="249">
        <v>0</v>
      </c>
      <c r="H939" s="213">
        <f t="shared" si="14"/>
        <v>4018</v>
      </c>
      <c r="I939" s="45"/>
      <c r="J939" s="154"/>
      <c r="L939" s="45"/>
      <c r="M939" s="98"/>
      <c r="N939" s="90"/>
      <c r="O939" s="90"/>
    </row>
    <row r="940" spans="1:15" s="69" customFormat="1" ht="12.75" x14ac:dyDescent="0.2">
      <c r="A940" s="201">
        <v>44827</v>
      </c>
      <c r="B940" s="190">
        <v>-2.4</v>
      </c>
      <c r="C940" s="190">
        <v>-3.9428571428571426</v>
      </c>
      <c r="D940" s="191">
        <v>3718</v>
      </c>
      <c r="E940" s="198">
        <v>0</v>
      </c>
      <c r="F940" s="233">
        <v>4870</v>
      </c>
      <c r="G940" s="249">
        <v>0</v>
      </c>
      <c r="H940" s="213">
        <f t="shared" si="14"/>
        <v>4018</v>
      </c>
      <c r="I940" s="45"/>
      <c r="J940" s="154"/>
      <c r="L940" s="45"/>
      <c r="M940" s="98"/>
      <c r="N940" s="90"/>
      <c r="O940" s="90"/>
    </row>
    <row r="941" spans="1:15" s="69" customFormat="1" ht="12.75" x14ac:dyDescent="0.2">
      <c r="A941" s="201">
        <v>44828</v>
      </c>
      <c r="B941" s="190">
        <v>-11</v>
      </c>
      <c r="C941" s="190">
        <v>-4.371428571428571</v>
      </c>
      <c r="D941" s="191">
        <v>3707</v>
      </c>
      <c r="E941" s="198">
        <v>0</v>
      </c>
      <c r="F941" s="233">
        <v>4870</v>
      </c>
      <c r="G941" s="249">
        <v>0</v>
      </c>
      <c r="H941" s="213">
        <f t="shared" si="14"/>
        <v>4018</v>
      </c>
      <c r="I941" s="45"/>
      <c r="J941" s="154"/>
      <c r="L941" s="45"/>
      <c r="M941" s="98"/>
      <c r="N941" s="90"/>
      <c r="O941" s="90"/>
    </row>
    <row r="942" spans="1:15" s="69" customFormat="1" ht="12.75" x14ac:dyDescent="0.2">
      <c r="A942" s="201">
        <v>44829</v>
      </c>
      <c r="B942" s="190">
        <v>-1.4</v>
      </c>
      <c r="C942" s="190">
        <v>-4.4571428571428564</v>
      </c>
      <c r="D942" s="191">
        <v>3705.6</v>
      </c>
      <c r="E942" s="198">
        <v>1</v>
      </c>
      <c r="F942" s="233">
        <v>4871</v>
      </c>
      <c r="G942" s="249">
        <v>0</v>
      </c>
      <c r="H942" s="213">
        <f t="shared" si="14"/>
        <v>4018</v>
      </c>
      <c r="I942" s="45"/>
      <c r="J942" s="154"/>
      <c r="L942" s="45"/>
      <c r="M942" s="98"/>
      <c r="N942" s="90"/>
      <c r="O942" s="90"/>
    </row>
    <row r="943" spans="1:15" s="69" customFormat="1" ht="12.75" x14ac:dyDescent="0.2">
      <c r="A943" s="201">
        <v>44830</v>
      </c>
      <c r="B943" s="190">
        <v>-3.8</v>
      </c>
      <c r="C943" s="190">
        <v>-4.0857142857142863</v>
      </c>
      <c r="D943" s="191">
        <v>3701.8</v>
      </c>
      <c r="E943" s="198">
        <v>2</v>
      </c>
      <c r="F943" s="233">
        <v>4873</v>
      </c>
      <c r="G943" s="249">
        <v>2</v>
      </c>
      <c r="H943" s="213">
        <f t="shared" si="14"/>
        <v>4020</v>
      </c>
      <c r="I943" s="45"/>
      <c r="J943" s="154"/>
      <c r="L943" s="45"/>
      <c r="M943" s="98"/>
      <c r="N943" s="90"/>
      <c r="O943" s="90"/>
    </row>
    <row r="944" spans="1:15" s="69" customFormat="1" ht="12.75" x14ac:dyDescent="0.2">
      <c r="A944" s="201">
        <v>44831</v>
      </c>
      <c r="B944" s="190">
        <v>-1</v>
      </c>
      <c r="C944" s="190">
        <v>-4.1428571428571423</v>
      </c>
      <c r="D944" s="191">
        <v>3700.8</v>
      </c>
      <c r="E944" s="198">
        <v>2</v>
      </c>
      <c r="F944" s="233">
        <v>4875</v>
      </c>
      <c r="G944" s="249">
        <v>1</v>
      </c>
      <c r="H944" s="213">
        <f t="shared" si="14"/>
        <v>4021</v>
      </c>
      <c r="I944" s="45"/>
      <c r="J944" s="154"/>
      <c r="L944" s="45"/>
      <c r="M944" s="98"/>
      <c r="N944" s="90"/>
      <c r="O944" s="90"/>
    </row>
    <row r="945" spans="1:15" s="69" customFormat="1" ht="12.75" x14ac:dyDescent="0.2">
      <c r="A945" s="201">
        <v>44832</v>
      </c>
      <c r="B945" s="190">
        <v>-6.6</v>
      </c>
      <c r="C945" s="190">
        <v>-2.2285714285714286</v>
      </c>
      <c r="D945" s="191">
        <v>3694.2</v>
      </c>
      <c r="E945" s="198">
        <v>2</v>
      </c>
      <c r="F945" s="233">
        <v>4877</v>
      </c>
      <c r="G945" s="249">
        <v>2</v>
      </c>
      <c r="H945" s="213">
        <f t="shared" si="14"/>
        <v>4023</v>
      </c>
      <c r="I945" s="45"/>
      <c r="J945" s="154"/>
      <c r="L945" s="45"/>
      <c r="M945" s="98"/>
      <c r="N945" s="90"/>
      <c r="O945" s="90"/>
    </row>
    <row r="946" spans="1:15" s="69" customFormat="1" ht="12.75" x14ac:dyDescent="0.2">
      <c r="A946" s="201">
        <v>44833</v>
      </c>
      <c r="B946" s="190">
        <v>-2.4</v>
      </c>
      <c r="C946" s="190">
        <v>-2.1142857142857139</v>
      </c>
      <c r="D946" s="191">
        <v>3691.8</v>
      </c>
      <c r="E946" s="198">
        <v>3</v>
      </c>
      <c r="F946" s="233">
        <v>4880</v>
      </c>
      <c r="G946" s="249">
        <v>2</v>
      </c>
      <c r="H946" s="213">
        <f t="shared" si="14"/>
        <v>4025</v>
      </c>
      <c r="I946" s="45"/>
      <c r="J946" s="154"/>
      <c r="L946" s="45"/>
      <c r="M946" s="98"/>
      <c r="N946" s="90"/>
      <c r="O946" s="90"/>
    </row>
    <row r="947" spans="1:15" s="69" customFormat="1" ht="12.75" x14ac:dyDescent="0.2">
      <c r="A947" s="43">
        <v>44834</v>
      </c>
      <c r="B947" s="194">
        <v>-2.8</v>
      </c>
      <c r="C947" s="194">
        <v>0.59999999999999987</v>
      </c>
      <c r="D947" s="195">
        <v>3689</v>
      </c>
      <c r="E947" s="200">
        <v>4</v>
      </c>
      <c r="F947" s="234">
        <v>4884</v>
      </c>
      <c r="G947" s="251">
        <v>3</v>
      </c>
      <c r="H947" s="215">
        <f t="shared" si="14"/>
        <v>4028</v>
      </c>
      <c r="I947" s="45"/>
      <c r="J947" s="154"/>
      <c r="L947" s="45"/>
      <c r="M947" s="98"/>
      <c r="N947" s="90"/>
      <c r="O947" s="90"/>
    </row>
    <row r="948" spans="1:15" s="69" customFormat="1" ht="12.75" x14ac:dyDescent="0.2">
      <c r="A948" s="201">
        <v>44835</v>
      </c>
      <c r="B948" s="190">
        <v>2.4</v>
      </c>
      <c r="C948" s="190">
        <v>0.57142857142857129</v>
      </c>
      <c r="D948" s="191">
        <v>3691.4</v>
      </c>
      <c r="E948" s="198">
        <v>3</v>
      </c>
      <c r="F948" s="233">
        <v>4887</v>
      </c>
      <c r="G948" s="249">
        <v>3</v>
      </c>
      <c r="H948" s="213">
        <f t="shared" si="14"/>
        <v>4031</v>
      </c>
      <c r="I948" s="45"/>
      <c r="J948" s="154"/>
      <c r="L948" s="45"/>
      <c r="M948" s="98"/>
      <c r="N948" s="90"/>
      <c r="O948" s="90"/>
    </row>
    <row r="949" spans="1:15" s="69" customFormat="1" ht="12.75" x14ac:dyDescent="0.2">
      <c r="A949" s="201">
        <v>44836</v>
      </c>
      <c r="B949" s="190">
        <v>-0.6</v>
      </c>
      <c r="C949" s="190">
        <v>2.8000000000000003</v>
      </c>
      <c r="D949" s="191">
        <v>3690.8</v>
      </c>
      <c r="E949" s="198">
        <v>1</v>
      </c>
      <c r="F949" s="233">
        <v>4888</v>
      </c>
      <c r="G949" s="249">
        <v>1</v>
      </c>
      <c r="H949" s="213">
        <f t="shared" si="14"/>
        <v>4032</v>
      </c>
      <c r="I949" s="45"/>
      <c r="J949" s="154"/>
      <c r="L949" s="45"/>
      <c r="M949" s="98"/>
      <c r="N949" s="90"/>
      <c r="O949" s="90"/>
    </row>
    <row r="950" spans="1:15" s="69" customFormat="1" ht="12.75" x14ac:dyDescent="0.2">
      <c r="A950" s="201">
        <v>44837</v>
      </c>
      <c r="B950" s="190">
        <v>15.2</v>
      </c>
      <c r="C950" s="190">
        <v>2.8571428571428572</v>
      </c>
      <c r="D950" s="191">
        <v>3706</v>
      </c>
      <c r="E950" s="198">
        <v>2</v>
      </c>
      <c r="F950" s="233">
        <v>4890</v>
      </c>
      <c r="G950" s="249">
        <v>1</v>
      </c>
      <c r="H950" s="213">
        <f t="shared" si="14"/>
        <v>4033</v>
      </c>
      <c r="I950" s="45"/>
      <c r="J950" s="154"/>
      <c r="L950" s="45"/>
      <c r="M950" s="98"/>
      <c r="N950" s="90"/>
      <c r="O950" s="90"/>
    </row>
    <row r="951" spans="1:15" s="69" customFormat="1" ht="12.75" x14ac:dyDescent="0.2">
      <c r="A951" s="201">
        <v>44838</v>
      </c>
      <c r="B951" s="190">
        <v>-1.2</v>
      </c>
      <c r="C951" s="190">
        <v>2.1142857142857143</v>
      </c>
      <c r="D951" s="191">
        <v>3704.8</v>
      </c>
      <c r="E951" s="198">
        <v>1</v>
      </c>
      <c r="F951" s="233">
        <v>4891</v>
      </c>
      <c r="G951" s="249">
        <v>0</v>
      </c>
      <c r="H951" s="213">
        <f t="shared" si="14"/>
        <v>4033</v>
      </c>
      <c r="I951" s="45"/>
      <c r="J951" s="154"/>
      <c r="L951" s="45"/>
      <c r="M951" s="98"/>
      <c r="N951" s="90"/>
      <c r="O951" s="90"/>
    </row>
    <row r="952" spans="1:15" s="69" customFormat="1" ht="12.75" x14ac:dyDescent="0.2">
      <c r="A952" s="201">
        <v>44839</v>
      </c>
      <c r="B952" s="190">
        <v>9</v>
      </c>
      <c r="C952" s="190">
        <v>1.1142857142857141</v>
      </c>
      <c r="D952" s="191">
        <v>3713.8</v>
      </c>
      <c r="E952" s="198">
        <v>1</v>
      </c>
      <c r="F952" s="233">
        <v>4892</v>
      </c>
      <c r="G952" s="249">
        <v>0</v>
      </c>
      <c r="H952" s="213">
        <f t="shared" si="14"/>
        <v>4033</v>
      </c>
      <c r="I952" s="45"/>
      <c r="J952" s="154"/>
      <c r="L952" s="45"/>
      <c r="M952" s="98"/>
      <c r="N952" s="90"/>
      <c r="O952" s="90"/>
    </row>
    <row r="953" spans="1:15" s="69" customFormat="1" ht="12.75" x14ac:dyDescent="0.2">
      <c r="A953" s="201">
        <v>44840</v>
      </c>
      <c r="B953" s="190">
        <v>-2</v>
      </c>
      <c r="C953" s="190">
        <v>1.8000000000000003</v>
      </c>
      <c r="D953" s="191">
        <v>3711.8</v>
      </c>
      <c r="E953" s="198">
        <v>0</v>
      </c>
      <c r="F953" s="233">
        <v>4892</v>
      </c>
      <c r="G953" s="249">
        <v>0</v>
      </c>
      <c r="H953" s="213">
        <f t="shared" si="14"/>
        <v>4033</v>
      </c>
      <c r="I953" s="45"/>
      <c r="J953" s="154"/>
      <c r="L953" s="45"/>
      <c r="M953" s="98"/>
      <c r="N953" s="90"/>
      <c r="O953" s="90"/>
    </row>
    <row r="954" spans="1:15" s="69" customFormat="1" ht="12.75" x14ac:dyDescent="0.2">
      <c r="A954" s="201">
        <v>44841</v>
      </c>
      <c r="B954" s="190">
        <v>-8</v>
      </c>
      <c r="C954" s="190">
        <v>0.48571428571428577</v>
      </c>
      <c r="D954" s="191">
        <v>3703.8</v>
      </c>
      <c r="E954" s="198">
        <v>1</v>
      </c>
      <c r="F954" s="233">
        <v>4893</v>
      </c>
      <c r="G954" s="249">
        <v>1</v>
      </c>
      <c r="H954" s="213">
        <f t="shared" si="14"/>
        <v>4034</v>
      </c>
      <c r="I954" s="45"/>
      <c r="J954" s="154"/>
      <c r="L954" s="45"/>
      <c r="M954" s="98"/>
      <c r="N954" s="90"/>
      <c r="O954" s="90"/>
    </row>
    <row r="955" spans="1:15" s="69" customFormat="1" ht="12.75" x14ac:dyDescent="0.2">
      <c r="A955" s="201">
        <v>44842</v>
      </c>
      <c r="B955" s="190">
        <v>-4.5999999999999996</v>
      </c>
      <c r="C955" s="190">
        <v>1.8000000000000003</v>
      </c>
      <c r="D955" s="191">
        <v>3699.2</v>
      </c>
      <c r="E955" s="198">
        <v>0</v>
      </c>
      <c r="F955" s="233">
        <v>4893</v>
      </c>
      <c r="G955" s="249">
        <v>0</v>
      </c>
      <c r="H955" s="213">
        <f t="shared" si="14"/>
        <v>4034</v>
      </c>
      <c r="I955" s="45"/>
      <c r="J955" s="154"/>
      <c r="L955" s="45"/>
      <c r="M955" s="98"/>
      <c r="N955" s="90"/>
      <c r="O955" s="90"/>
    </row>
    <row r="956" spans="1:15" s="69" customFormat="1" ht="12.75" x14ac:dyDescent="0.2">
      <c r="A956" s="201">
        <v>44843</v>
      </c>
      <c r="B956" s="190">
        <v>4.2</v>
      </c>
      <c r="C956" s="190">
        <v>-0.42857142857142833</v>
      </c>
      <c r="D956" s="191">
        <v>3703.4</v>
      </c>
      <c r="E956" s="198">
        <v>5</v>
      </c>
      <c r="F956" s="233">
        <v>4898</v>
      </c>
      <c r="G956" s="249">
        <v>5</v>
      </c>
      <c r="H956" s="213">
        <f t="shared" si="14"/>
        <v>4039</v>
      </c>
      <c r="I956" s="45"/>
      <c r="J956" s="154"/>
      <c r="L956" s="45"/>
      <c r="M956" s="98"/>
      <c r="N956" s="90"/>
      <c r="O956" s="90"/>
    </row>
    <row r="957" spans="1:15" s="69" customFormat="1" ht="12.75" x14ac:dyDescent="0.2">
      <c r="A957" s="201">
        <v>44844</v>
      </c>
      <c r="B957" s="190">
        <v>6</v>
      </c>
      <c r="C957" s="190">
        <v>0.37142857142857172</v>
      </c>
      <c r="D957" s="191">
        <v>3709.4</v>
      </c>
      <c r="E957" s="198">
        <v>2</v>
      </c>
      <c r="F957" s="233">
        <v>4900</v>
      </c>
      <c r="G957" s="249">
        <v>2</v>
      </c>
      <c r="H957" s="213">
        <f t="shared" si="14"/>
        <v>4041</v>
      </c>
      <c r="I957" s="45"/>
      <c r="J957" s="154"/>
      <c r="L957" s="45"/>
      <c r="M957" s="98"/>
      <c r="N957" s="90"/>
      <c r="O957" s="90"/>
    </row>
    <row r="958" spans="1:15" s="69" customFormat="1" ht="12.75" x14ac:dyDescent="0.2">
      <c r="A958" s="201">
        <v>44845</v>
      </c>
      <c r="B958" s="190">
        <v>8</v>
      </c>
      <c r="C958" s="190">
        <v>1.8285714285714287</v>
      </c>
      <c r="D958" s="191">
        <v>3717.4</v>
      </c>
      <c r="E958" s="198">
        <v>0</v>
      </c>
      <c r="F958" s="233">
        <v>4900</v>
      </c>
      <c r="G958" s="249">
        <v>0</v>
      </c>
      <c r="H958" s="213">
        <f t="shared" si="14"/>
        <v>4041</v>
      </c>
      <c r="I958" s="45"/>
      <c r="J958" s="154"/>
      <c r="L958" s="45"/>
      <c r="M958" s="98"/>
      <c r="N958" s="90"/>
      <c r="O958" s="90"/>
    </row>
    <row r="959" spans="1:15" s="69" customFormat="1" ht="12.75" x14ac:dyDescent="0.2">
      <c r="A959" s="201">
        <v>44846</v>
      </c>
      <c r="B959" s="190">
        <v>-6.6</v>
      </c>
      <c r="C959" s="190">
        <v>2.3142857142857141</v>
      </c>
      <c r="D959" s="191">
        <v>3710.8</v>
      </c>
      <c r="E959" s="198">
        <v>0</v>
      </c>
      <c r="F959" s="233">
        <v>4900</v>
      </c>
      <c r="G959" s="249">
        <v>0</v>
      </c>
      <c r="H959" s="213">
        <f t="shared" si="14"/>
        <v>4041</v>
      </c>
      <c r="I959" s="45"/>
      <c r="J959" s="154"/>
      <c r="L959" s="45"/>
      <c r="M959" s="98"/>
      <c r="N959" s="90"/>
      <c r="O959" s="90"/>
    </row>
    <row r="960" spans="1:15" s="69" customFormat="1" ht="12.75" x14ac:dyDescent="0.2">
      <c r="A960" s="201">
        <v>44847</v>
      </c>
      <c r="B960" s="190">
        <v>3.6</v>
      </c>
      <c r="C960" s="190">
        <v>1.4857142857142858</v>
      </c>
      <c r="D960" s="191">
        <v>3714.4</v>
      </c>
      <c r="E960" s="198">
        <v>3</v>
      </c>
      <c r="F960" s="233">
        <v>4903</v>
      </c>
      <c r="G960" s="249">
        <v>2</v>
      </c>
      <c r="H960" s="213">
        <f t="shared" si="14"/>
        <v>4043</v>
      </c>
      <c r="I960" s="45"/>
      <c r="J960" s="154"/>
      <c r="L960" s="45"/>
      <c r="M960" s="98"/>
      <c r="N960" s="90"/>
      <c r="O960" s="90"/>
    </row>
    <row r="961" spans="1:15" s="69" customFormat="1" ht="12.75" x14ac:dyDescent="0.2">
      <c r="A961" s="201">
        <v>44848</v>
      </c>
      <c r="B961" s="190">
        <v>2.2000000000000002</v>
      </c>
      <c r="C961" s="190">
        <v>2.4285714285714284</v>
      </c>
      <c r="D961" s="191">
        <v>3716.6</v>
      </c>
      <c r="E961" s="198">
        <v>1</v>
      </c>
      <c r="F961" s="233">
        <v>4904</v>
      </c>
      <c r="G961" s="249">
        <v>0</v>
      </c>
      <c r="H961" s="213">
        <f t="shared" si="14"/>
        <v>4043</v>
      </c>
      <c r="I961" s="45"/>
      <c r="J961" s="154"/>
      <c r="L961" s="45"/>
      <c r="M961" s="98"/>
      <c r="N961" s="90"/>
      <c r="O961" s="90"/>
    </row>
    <row r="962" spans="1:15" s="69" customFormat="1" ht="12.75" x14ac:dyDescent="0.2">
      <c r="A962" s="201">
        <v>44849</v>
      </c>
      <c r="B962" s="190">
        <v>-1.2</v>
      </c>
      <c r="C962" s="190">
        <v>3.5714285714285716</v>
      </c>
      <c r="D962" s="191">
        <v>3715.4</v>
      </c>
      <c r="E962" s="198">
        <v>0</v>
      </c>
      <c r="F962" s="233">
        <v>4904</v>
      </c>
      <c r="G962" s="249">
        <v>0</v>
      </c>
      <c r="H962" s="213">
        <f t="shared" si="14"/>
        <v>4043</v>
      </c>
      <c r="I962" s="45"/>
      <c r="J962" s="154"/>
      <c r="L962" s="45"/>
      <c r="M962" s="98"/>
      <c r="N962" s="90"/>
      <c r="O962" s="90"/>
    </row>
    <row r="963" spans="1:15" s="69" customFormat="1" ht="12.75" x14ac:dyDescent="0.2">
      <c r="A963" s="201">
        <v>44850</v>
      </c>
      <c r="B963" s="190">
        <v>-1.6</v>
      </c>
      <c r="C963" s="190">
        <v>6.7428571428571429</v>
      </c>
      <c r="D963" s="191">
        <v>3713.8</v>
      </c>
      <c r="E963" s="198">
        <v>1</v>
      </c>
      <c r="F963" s="233">
        <v>4905</v>
      </c>
      <c r="G963" s="249">
        <v>1</v>
      </c>
      <c r="H963" s="213">
        <f t="shared" si="14"/>
        <v>4044</v>
      </c>
      <c r="I963" s="45"/>
      <c r="J963" s="154"/>
      <c r="L963" s="45"/>
      <c r="M963" s="98"/>
      <c r="N963" s="90"/>
      <c r="O963" s="90"/>
    </row>
    <row r="964" spans="1:15" s="69" customFormat="1" ht="12.75" x14ac:dyDescent="0.2">
      <c r="A964" s="201">
        <v>44851</v>
      </c>
      <c r="B964" s="190">
        <v>12.6</v>
      </c>
      <c r="C964" s="190">
        <v>6.8285714285714292</v>
      </c>
      <c r="D964" s="191">
        <v>3726.4</v>
      </c>
      <c r="E964" s="198">
        <v>1</v>
      </c>
      <c r="F964" s="233">
        <v>4906</v>
      </c>
      <c r="G964" s="249">
        <v>1</v>
      </c>
      <c r="H964" s="213">
        <f t="shared" si="14"/>
        <v>4045</v>
      </c>
      <c r="I964" s="45"/>
      <c r="J964" s="154"/>
      <c r="L964" s="45"/>
      <c r="M964" s="98"/>
      <c r="N964" s="90"/>
      <c r="O964" s="90"/>
    </row>
    <row r="965" spans="1:15" s="69" customFormat="1" ht="12.75" x14ac:dyDescent="0.2">
      <c r="A965" s="201">
        <v>44852</v>
      </c>
      <c r="B965" s="190">
        <v>16</v>
      </c>
      <c r="C965" s="190">
        <v>6.7142857142857144</v>
      </c>
      <c r="D965" s="191">
        <v>3742.4</v>
      </c>
      <c r="E965" s="198">
        <v>3</v>
      </c>
      <c r="F965" s="233">
        <v>4909</v>
      </c>
      <c r="G965" s="249">
        <v>3</v>
      </c>
      <c r="H965" s="213">
        <f t="shared" si="14"/>
        <v>4048</v>
      </c>
      <c r="I965" s="45"/>
      <c r="J965" s="154"/>
      <c r="L965" s="45"/>
      <c r="M965" s="98"/>
      <c r="N965" s="90"/>
      <c r="O965" s="90"/>
    </row>
    <row r="966" spans="1:15" s="69" customFormat="1" ht="12.75" x14ac:dyDescent="0.2">
      <c r="A966" s="201">
        <v>44853</v>
      </c>
      <c r="B966" s="190">
        <v>15.6</v>
      </c>
      <c r="C966" s="190">
        <v>6.7428571428571429</v>
      </c>
      <c r="D966" s="191">
        <v>3758</v>
      </c>
      <c r="E966" s="198">
        <v>3</v>
      </c>
      <c r="F966" s="233">
        <v>4912</v>
      </c>
      <c r="G966" s="249">
        <v>1</v>
      </c>
      <c r="H966" s="213">
        <f t="shared" ref="H966:H1029" si="15">H965+G966</f>
        <v>4049</v>
      </c>
      <c r="I966" s="45"/>
      <c r="J966" s="154"/>
      <c r="L966" s="45"/>
      <c r="M966" s="98"/>
      <c r="N966" s="90"/>
      <c r="O966" s="90"/>
    </row>
    <row r="967" spans="1:15" s="69" customFormat="1" ht="12.75" x14ac:dyDescent="0.2">
      <c r="A967" s="201">
        <v>44854</v>
      </c>
      <c r="B967" s="190">
        <v>4.2</v>
      </c>
      <c r="C967" s="190">
        <v>7.9714285714285724</v>
      </c>
      <c r="D967" s="191">
        <v>3762.2</v>
      </c>
      <c r="E967" s="198">
        <v>3</v>
      </c>
      <c r="F967" s="233">
        <v>4915</v>
      </c>
      <c r="G967" s="249">
        <v>1</v>
      </c>
      <c r="H967" s="213">
        <f t="shared" si="15"/>
        <v>4050</v>
      </c>
      <c r="I967" s="45"/>
      <c r="J967" s="154"/>
      <c r="L967" s="45"/>
      <c r="M967" s="98"/>
      <c r="N967" s="90"/>
      <c r="O967" s="90"/>
    </row>
    <row r="968" spans="1:15" s="69" customFormat="1" ht="12.75" x14ac:dyDescent="0.2">
      <c r="A968" s="201">
        <v>44855</v>
      </c>
      <c r="B968" s="190">
        <v>1.4</v>
      </c>
      <c r="C968" s="190">
        <v>5.0571428571428578</v>
      </c>
      <c r="D968" s="191">
        <v>3763.6</v>
      </c>
      <c r="E968" s="198">
        <v>2</v>
      </c>
      <c r="F968" s="233">
        <v>4917</v>
      </c>
      <c r="G968" s="249">
        <v>1</v>
      </c>
      <c r="H968" s="213">
        <f t="shared" si="15"/>
        <v>4051</v>
      </c>
      <c r="I968" s="45"/>
      <c r="J968" s="154"/>
      <c r="L968" s="45"/>
      <c r="M968" s="98"/>
      <c r="N968" s="90"/>
      <c r="O968" s="90"/>
    </row>
    <row r="969" spans="1:15" s="69" customFormat="1" ht="12.75" x14ac:dyDescent="0.2">
      <c r="A969" s="201">
        <v>44856</v>
      </c>
      <c r="B969" s="190">
        <v>-1</v>
      </c>
      <c r="C969" s="190">
        <v>5.2285714285714278</v>
      </c>
      <c r="D969" s="191">
        <v>3762.6</v>
      </c>
      <c r="E969" s="198">
        <v>1</v>
      </c>
      <c r="F969" s="233">
        <v>4918</v>
      </c>
      <c r="G969" s="249">
        <v>1</v>
      </c>
      <c r="H969" s="213">
        <f t="shared" si="15"/>
        <v>4052</v>
      </c>
      <c r="I969" s="45"/>
      <c r="J969" s="154"/>
      <c r="L969" s="45"/>
      <c r="M969" s="98"/>
      <c r="N969" s="90"/>
      <c r="O969" s="90"/>
    </row>
    <row r="970" spans="1:15" s="69" customFormat="1" ht="12.75" x14ac:dyDescent="0.2">
      <c r="A970" s="201">
        <v>44857</v>
      </c>
      <c r="B970" s="190">
        <v>7</v>
      </c>
      <c r="C970" s="190">
        <v>2.7714285714285714</v>
      </c>
      <c r="D970" s="191">
        <v>3769.6</v>
      </c>
      <c r="E970" s="198">
        <v>4</v>
      </c>
      <c r="F970" s="233">
        <v>4922</v>
      </c>
      <c r="G970" s="249">
        <v>3</v>
      </c>
      <c r="H970" s="213">
        <f t="shared" si="15"/>
        <v>4055</v>
      </c>
      <c r="I970" s="45"/>
      <c r="J970" s="154"/>
      <c r="L970" s="45"/>
      <c r="M970" s="98"/>
      <c r="N970" s="90"/>
      <c r="O970" s="90"/>
    </row>
    <row r="971" spans="1:15" s="69" customFormat="1" ht="12.75" x14ac:dyDescent="0.2">
      <c r="A971" s="201">
        <v>44858</v>
      </c>
      <c r="B971" s="190">
        <v>-7.8</v>
      </c>
      <c r="C971" s="190">
        <v>3.0571428571428574</v>
      </c>
      <c r="D971" s="191">
        <v>3761.8</v>
      </c>
      <c r="E971" s="198">
        <v>1</v>
      </c>
      <c r="F971" s="233">
        <v>4923</v>
      </c>
      <c r="G971" s="249">
        <v>0</v>
      </c>
      <c r="H971" s="213">
        <f t="shared" si="15"/>
        <v>4055</v>
      </c>
      <c r="I971" s="45"/>
      <c r="J971" s="154"/>
      <c r="L971" s="45"/>
      <c r="M971" s="98"/>
      <c r="N971" s="90"/>
      <c r="O971" s="90"/>
    </row>
    <row r="972" spans="1:15" s="69" customFormat="1" ht="12.75" x14ac:dyDescent="0.2">
      <c r="A972" s="201">
        <v>44859</v>
      </c>
      <c r="B972" s="190">
        <v>17.2</v>
      </c>
      <c r="C972" s="190">
        <v>4.2571428571428571</v>
      </c>
      <c r="D972" s="191">
        <v>3779</v>
      </c>
      <c r="E972" s="198">
        <v>6</v>
      </c>
      <c r="F972" s="233">
        <v>4929</v>
      </c>
      <c r="G972" s="249">
        <v>5</v>
      </c>
      <c r="H972" s="213">
        <f t="shared" si="15"/>
        <v>4060</v>
      </c>
      <c r="I972" s="45"/>
      <c r="J972" s="154"/>
      <c r="L972" s="45"/>
      <c r="M972" s="98"/>
      <c r="N972" s="90"/>
      <c r="O972" s="90"/>
    </row>
    <row r="973" spans="1:15" s="69" customFormat="1" ht="12.75" x14ac:dyDescent="0.2">
      <c r="A973" s="201">
        <v>44860</v>
      </c>
      <c r="B973" s="190">
        <v>-1.6</v>
      </c>
      <c r="C973" s="190">
        <v>4.6285714285714281</v>
      </c>
      <c r="D973" s="191">
        <v>3777.4</v>
      </c>
      <c r="E973" s="198">
        <v>0</v>
      </c>
      <c r="F973" s="233">
        <v>4929</v>
      </c>
      <c r="G973" s="249">
        <v>0</v>
      </c>
      <c r="H973" s="213">
        <f t="shared" si="15"/>
        <v>4060</v>
      </c>
      <c r="I973" s="45"/>
      <c r="J973" s="154"/>
      <c r="L973" s="45"/>
      <c r="M973" s="98"/>
      <c r="N973" s="90"/>
      <c r="O973" s="90"/>
    </row>
    <row r="974" spans="1:15" s="69" customFormat="1" ht="12.75" x14ac:dyDescent="0.2">
      <c r="A974" s="201">
        <v>44861</v>
      </c>
      <c r="B974" s="190">
        <v>6.2</v>
      </c>
      <c r="C974" s="190">
        <v>5.3142857142857149</v>
      </c>
      <c r="D974" s="191">
        <v>3783.6</v>
      </c>
      <c r="E974" s="198">
        <v>3</v>
      </c>
      <c r="F974" s="233">
        <v>4932</v>
      </c>
      <c r="G974" s="249">
        <v>3</v>
      </c>
      <c r="H974" s="213">
        <f t="shared" si="15"/>
        <v>4063</v>
      </c>
      <c r="I974" s="45"/>
      <c r="J974" s="154"/>
      <c r="L974" s="45"/>
      <c r="M974" s="98"/>
      <c r="N974" s="90"/>
      <c r="O974" s="90"/>
    </row>
    <row r="975" spans="1:15" s="69" customFormat="1" ht="12.75" x14ac:dyDescent="0.2">
      <c r="A975" s="201">
        <v>44862</v>
      </c>
      <c r="B975" s="190">
        <v>9.8000000000000007</v>
      </c>
      <c r="C975" s="190">
        <v>5.8571428571428568</v>
      </c>
      <c r="D975" s="191">
        <v>3793.4</v>
      </c>
      <c r="E975" s="198">
        <v>2</v>
      </c>
      <c r="F975" s="233">
        <v>4934</v>
      </c>
      <c r="G975" s="249">
        <v>0</v>
      </c>
      <c r="H975" s="213">
        <f t="shared" si="15"/>
        <v>4063</v>
      </c>
      <c r="I975" s="45"/>
      <c r="J975" s="154"/>
      <c r="L975" s="45"/>
      <c r="M975" s="98"/>
      <c r="N975" s="90"/>
      <c r="O975" s="90"/>
    </row>
    <row r="976" spans="1:15" s="69" customFormat="1" ht="12.75" x14ac:dyDescent="0.2">
      <c r="A976" s="201">
        <v>44863</v>
      </c>
      <c r="B976" s="190">
        <v>1.6</v>
      </c>
      <c r="C976" s="190">
        <v>5.4571428571428573</v>
      </c>
      <c r="D976" s="191">
        <v>3795</v>
      </c>
      <c r="E976" s="198">
        <v>1</v>
      </c>
      <c r="F976" s="233">
        <v>4935</v>
      </c>
      <c r="G976" s="249">
        <v>1</v>
      </c>
      <c r="H976" s="213">
        <f t="shared" si="15"/>
        <v>4064</v>
      </c>
      <c r="I976" s="45"/>
      <c r="J976" s="154"/>
      <c r="L976" s="45"/>
      <c r="M976" s="98"/>
      <c r="N976" s="90"/>
      <c r="O976" s="90"/>
    </row>
    <row r="977" spans="1:15" s="69" customFormat="1" ht="12.75" x14ac:dyDescent="0.2">
      <c r="A977" s="201">
        <v>44864</v>
      </c>
      <c r="B977" s="190">
        <v>11.8</v>
      </c>
      <c r="C977" s="190">
        <v>5.5714285714285721</v>
      </c>
      <c r="D977" s="191">
        <v>3806.8</v>
      </c>
      <c r="E977" s="198">
        <v>0</v>
      </c>
      <c r="F977" s="233">
        <v>4935</v>
      </c>
      <c r="G977" s="249">
        <v>0</v>
      </c>
      <c r="H977" s="213">
        <f t="shared" si="15"/>
        <v>4064</v>
      </c>
      <c r="I977" s="45"/>
      <c r="J977" s="154"/>
      <c r="L977" s="45"/>
      <c r="M977" s="98"/>
      <c r="O977" s="90"/>
    </row>
    <row r="978" spans="1:15" s="69" customFormat="1" ht="12.75" x14ac:dyDescent="0.2">
      <c r="A978" s="43">
        <v>44865</v>
      </c>
      <c r="B978" s="194">
        <v>-4</v>
      </c>
      <c r="C978" s="194">
        <v>6.0285714285714294</v>
      </c>
      <c r="D978" s="195">
        <v>3802.8</v>
      </c>
      <c r="E978" s="200">
        <v>2</v>
      </c>
      <c r="F978" s="234">
        <v>4937</v>
      </c>
      <c r="G978" s="251">
        <v>1</v>
      </c>
      <c r="H978" s="215">
        <f t="shared" si="15"/>
        <v>4065</v>
      </c>
      <c r="I978" s="45"/>
      <c r="J978" s="154"/>
      <c r="L978" s="45"/>
      <c r="M978" s="98"/>
      <c r="O978" s="90"/>
    </row>
    <row r="979" spans="1:15" s="69" customFormat="1" ht="12.75" x14ac:dyDescent="0.2">
      <c r="A979" s="201">
        <v>44866</v>
      </c>
      <c r="B979" s="190">
        <v>14.4</v>
      </c>
      <c r="C979" s="190">
        <v>5.6857142857142851</v>
      </c>
      <c r="D979" s="191">
        <v>3817.2</v>
      </c>
      <c r="E979" s="198">
        <v>2</v>
      </c>
      <c r="F979" s="233">
        <v>4939</v>
      </c>
      <c r="G979" s="249">
        <v>1</v>
      </c>
      <c r="H979" s="213">
        <f t="shared" si="15"/>
        <v>4066</v>
      </c>
      <c r="I979" s="45"/>
      <c r="J979" s="154"/>
      <c r="L979" s="45"/>
      <c r="M979" s="98"/>
      <c r="O979" s="90"/>
    </row>
    <row r="980" spans="1:15" s="69" customFormat="1" ht="12.75" x14ac:dyDescent="0.2">
      <c r="A980" s="201">
        <v>44867</v>
      </c>
      <c r="B980" s="190">
        <v>-0.8</v>
      </c>
      <c r="C980" s="190">
        <v>5.628571428571429</v>
      </c>
      <c r="D980" s="191">
        <v>3816.4</v>
      </c>
      <c r="E980" s="198">
        <v>2</v>
      </c>
      <c r="F980" s="233">
        <v>4941</v>
      </c>
      <c r="G980" s="249">
        <v>1</v>
      </c>
      <c r="H980" s="213">
        <f t="shared" si="15"/>
        <v>4067</v>
      </c>
      <c r="I980" s="45"/>
      <c r="J980" s="154"/>
      <c r="L980" s="45"/>
      <c r="M980" s="98"/>
      <c r="O980" s="90"/>
    </row>
    <row r="981" spans="1:15" s="69" customFormat="1" ht="12.75" x14ac:dyDescent="0.2">
      <c r="A981" s="201">
        <v>44868</v>
      </c>
      <c r="B981" s="190">
        <v>9.4</v>
      </c>
      <c r="C981" s="190">
        <v>5.5142857142857133</v>
      </c>
      <c r="D981" s="191">
        <v>3825.8</v>
      </c>
      <c r="E981" s="198">
        <v>2</v>
      </c>
      <c r="F981" s="233">
        <v>4943</v>
      </c>
      <c r="G981" s="249">
        <v>2</v>
      </c>
      <c r="H981" s="213">
        <f t="shared" si="15"/>
        <v>4069</v>
      </c>
      <c r="I981" s="45"/>
      <c r="J981" s="154"/>
      <c r="L981" s="45"/>
      <c r="M981" s="98"/>
      <c r="O981" s="90"/>
    </row>
    <row r="982" spans="1:15" s="69" customFormat="1" ht="12.75" x14ac:dyDescent="0.2">
      <c r="A982" s="201">
        <v>44869</v>
      </c>
      <c r="B982" s="190">
        <v>7.4</v>
      </c>
      <c r="C982" s="190">
        <v>6.8571428571428559</v>
      </c>
      <c r="D982" s="191">
        <v>3833.2</v>
      </c>
      <c r="E982" s="198">
        <v>3</v>
      </c>
      <c r="F982" s="233">
        <v>4946</v>
      </c>
      <c r="G982" s="249">
        <v>3</v>
      </c>
      <c r="H982" s="213">
        <f t="shared" si="15"/>
        <v>4072</v>
      </c>
      <c r="I982" s="45"/>
      <c r="J982" s="154"/>
      <c r="L982" s="45"/>
      <c r="M982" s="98"/>
      <c r="O982" s="90"/>
    </row>
    <row r="983" spans="1:15" s="69" customFormat="1" ht="12.75" x14ac:dyDescent="0.2">
      <c r="A983" s="201">
        <v>44870</v>
      </c>
      <c r="B983" s="190">
        <v>1.2</v>
      </c>
      <c r="C983" s="190">
        <v>4.0571428571428578</v>
      </c>
      <c r="D983" s="191">
        <v>3834.4</v>
      </c>
      <c r="E983" s="198">
        <v>4</v>
      </c>
      <c r="F983" s="233">
        <v>4950</v>
      </c>
      <c r="G983" s="249">
        <v>3</v>
      </c>
      <c r="H983" s="213">
        <f t="shared" si="15"/>
        <v>4075</v>
      </c>
      <c r="I983" s="45"/>
      <c r="J983" s="154"/>
      <c r="L983" s="45"/>
      <c r="M983" s="98"/>
      <c r="O983" s="90"/>
    </row>
    <row r="984" spans="1:15" s="69" customFormat="1" ht="12.75" x14ac:dyDescent="0.2">
      <c r="A984" s="201">
        <v>44871</v>
      </c>
      <c r="B984" s="190">
        <v>11</v>
      </c>
      <c r="C984" s="190">
        <v>3.0285714285714285</v>
      </c>
      <c r="D984" s="191">
        <v>3845.4</v>
      </c>
      <c r="E984" s="198">
        <v>1</v>
      </c>
      <c r="F984" s="233">
        <v>4951</v>
      </c>
      <c r="G984" s="249">
        <v>0</v>
      </c>
      <c r="H984" s="213">
        <f t="shared" si="15"/>
        <v>4075</v>
      </c>
      <c r="I984" s="45"/>
      <c r="J984" s="154"/>
      <c r="L984" s="45"/>
      <c r="M984" s="98"/>
      <c r="O984" s="90"/>
    </row>
    <row r="985" spans="1:15" s="69" customFormat="1" ht="12.75" x14ac:dyDescent="0.2">
      <c r="A985" s="201">
        <v>44872</v>
      </c>
      <c r="B985" s="190">
        <v>5.4</v>
      </c>
      <c r="C985" s="190">
        <v>2.2000000000000002</v>
      </c>
      <c r="D985" s="191">
        <v>3850.8</v>
      </c>
      <c r="E985" s="198">
        <v>2</v>
      </c>
      <c r="F985" s="233">
        <v>4953</v>
      </c>
      <c r="G985" s="249">
        <v>1</v>
      </c>
      <c r="H985" s="213">
        <f t="shared" si="15"/>
        <v>4076</v>
      </c>
      <c r="I985" s="45"/>
      <c r="J985" s="154"/>
      <c r="L985" s="45"/>
      <c r="M985" s="98"/>
      <c r="O985" s="90"/>
    </row>
    <row r="986" spans="1:15" s="69" customFormat="1" ht="12.75" x14ac:dyDescent="0.2">
      <c r="A986" s="201">
        <v>44873</v>
      </c>
      <c r="B986" s="190">
        <v>-5.2</v>
      </c>
      <c r="C986" s="190">
        <v>2.2285714285714286</v>
      </c>
      <c r="D986" s="191">
        <v>3845.6</v>
      </c>
      <c r="E986" s="198">
        <v>0</v>
      </c>
      <c r="F986" s="233">
        <v>4953</v>
      </c>
      <c r="G986" s="249">
        <v>0</v>
      </c>
      <c r="H986" s="213">
        <f t="shared" si="15"/>
        <v>4076</v>
      </c>
      <c r="I986" s="45"/>
      <c r="J986" s="154"/>
      <c r="L986" s="45"/>
      <c r="M986" s="98"/>
      <c r="O986" s="90"/>
    </row>
    <row r="987" spans="1:15" s="69" customFormat="1" ht="12.75" x14ac:dyDescent="0.2">
      <c r="A987" s="201">
        <v>44874</v>
      </c>
      <c r="B987" s="190">
        <v>-8</v>
      </c>
      <c r="C987" s="190">
        <v>3.2285714285714282</v>
      </c>
      <c r="D987" s="191">
        <v>3837.6</v>
      </c>
      <c r="E987" s="198">
        <v>2</v>
      </c>
      <c r="F987" s="233">
        <v>4955</v>
      </c>
      <c r="G987" s="249">
        <v>1</v>
      </c>
      <c r="H987" s="213">
        <f t="shared" si="15"/>
        <v>4077</v>
      </c>
      <c r="I987" s="45"/>
      <c r="J987" s="154"/>
      <c r="L987" s="45"/>
      <c r="M987" s="98"/>
      <c r="O987" s="90"/>
    </row>
    <row r="988" spans="1:15" s="69" customFormat="1" ht="12.75" x14ac:dyDescent="0.2">
      <c r="A988" s="201">
        <v>44875</v>
      </c>
      <c r="B988" s="190">
        <v>3.6</v>
      </c>
      <c r="C988" s="190">
        <v>2.6285714285714286</v>
      </c>
      <c r="D988" s="191">
        <v>3841.2</v>
      </c>
      <c r="E988" s="198">
        <v>0</v>
      </c>
      <c r="F988" s="233">
        <v>4955</v>
      </c>
      <c r="G988" s="249">
        <v>0</v>
      </c>
      <c r="H988" s="213">
        <f t="shared" si="15"/>
        <v>4077</v>
      </c>
      <c r="I988" s="45"/>
      <c r="J988" s="154"/>
      <c r="L988" s="45"/>
      <c r="M988" s="98"/>
      <c r="O988" s="90"/>
    </row>
    <row r="989" spans="1:15" s="69" customFormat="1" ht="12.75" x14ac:dyDescent="0.2">
      <c r="A989" s="201">
        <v>44876</v>
      </c>
      <c r="B989" s="190">
        <v>7.6</v>
      </c>
      <c r="C989" s="190">
        <v>-8.571428571428566E-2</v>
      </c>
      <c r="D989" s="191">
        <v>3848.8</v>
      </c>
      <c r="E989" s="198">
        <v>0</v>
      </c>
      <c r="F989" s="233">
        <v>4955</v>
      </c>
      <c r="G989" s="249">
        <v>0</v>
      </c>
      <c r="H989" s="213">
        <f t="shared" si="15"/>
        <v>4077</v>
      </c>
      <c r="I989" s="45"/>
      <c r="J989" s="154"/>
      <c r="L989" s="45"/>
      <c r="M989" s="98"/>
      <c r="O989" s="90"/>
    </row>
    <row r="990" spans="1:15" s="69" customFormat="1" ht="12.75" x14ac:dyDescent="0.2">
      <c r="A990" s="201">
        <v>44877</v>
      </c>
      <c r="B990" s="190">
        <v>8.1999999999999993</v>
      </c>
      <c r="C990" s="190">
        <v>0.7142857142857143</v>
      </c>
      <c r="D990" s="191">
        <v>3857</v>
      </c>
      <c r="E990" s="198">
        <v>0</v>
      </c>
      <c r="F990" s="233">
        <v>4955</v>
      </c>
      <c r="G990" s="249">
        <v>0</v>
      </c>
      <c r="H990" s="213">
        <f t="shared" si="15"/>
        <v>4077</v>
      </c>
      <c r="I990" s="45"/>
      <c r="J990" s="154"/>
      <c r="L990" s="45"/>
      <c r="M990" s="98"/>
      <c r="O990" s="90"/>
    </row>
    <row r="991" spans="1:15" s="69" customFormat="1" ht="12.75" x14ac:dyDescent="0.2">
      <c r="A991" s="201">
        <v>44878</v>
      </c>
      <c r="B991" s="190">
        <v>6.8</v>
      </c>
      <c r="C991" s="190">
        <v>3.2857142857142856</v>
      </c>
      <c r="D991" s="191">
        <v>3863.8</v>
      </c>
      <c r="E991" s="198">
        <v>4</v>
      </c>
      <c r="F991" s="233">
        <v>4959</v>
      </c>
      <c r="G991" s="249">
        <v>3</v>
      </c>
      <c r="H991" s="213">
        <f t="shared" si="15"/>
        <v>4080</v>
      </c>
      <c r="I991" s="45"/>
      <c r="J991" s="154"/>
      <c r="L991" s="45"/>
      <c r="M991" s="98"/>
      <c r="O991" s="90"/>
    </row>
    <row r="992" spans="1:15" s="69" customFormat="1" ht="12.75" x14ac:dyDescent="0.2">
      <c r="A992" s="201">
        <v>44879</v>
      </c>
      <c r="B992" s="190">
        <v>-13.6</v>
      </c>
      <c r="C992" s="190">
        <v>5.5142857142857133</v>
      </c>
      <c r="D992" s="191">
        <v>3850.2</v>
      </c>
      <c r="E992" s="198">
        <v>0</v>
      </c>
      <c r="F992" s="233">
        <v>4959</v>
      </c>
      <c r="G992" s="249">
        <v>0</v>
      </c>
      <c r="H992" s="213">
        <f t="shared" si="15"/>
        <v>4080</v>
      </c>
      <c r="I992" s="45"/>
      <c r="J992" s="154"/>
      <c r="L992" s="45"/>
      <c r="M992" s="98"/>
      <c r="O992" s="90"/>
    </row>
    <row r="993" spans="1:15" s="69" customFormat="1" ht="12.75" x14ac:dyDescent="0.2">
      <c r="A993" s="201">
        <v>44880</v>
      </c>
      <c r="B993" s="190">
        <v>0.4</v>
      </c>
      <c r="C993" s="190">
        <v>4.4571428571428573</v>
      </c>
      <c r="D993" s="191">
        <v>3850.6</v>
      </c>
      <c r="E993" s="198">
        <v>1</v>
      </c>
      <c r="F993" s="233">
        <v>4960</v>
      </c>
      <c r="G993" s="249">
        <v>1</v>
      </c>
      <c r="H993" s="213">
        <f t="shared" si="15"/>
        <v>4081</v>
      </c>
      <c r="I993" s="45"/>
      <c r="J993" s="154"/>
      <c r="L993" s="45"/>
      <c r="M993" s="98"/>
      <c r="O993" s="90"/>
    </row>
    <row r="994" spans="1:15" s="69" customFormat="1" ht="12.75" x14ac:dyDescent="0.2">
      <c r="A994" s="201">
        <v>44881</v>
      </c>
      <c r="B994" s="190">
        <v>10</v>
      </c>
      <c r="C994" s="190">
        <v>2.1714285714285713</v>
      </c>
      <c r="D994" s="191">
        <v>3860.6</v>
      </c>
      <c r="E994" s="198">
        <v>4</v>
      </c>
      <c r="F994" s="233">
        <v>4964</v>
      </c>
      <c r="G994" s="249">
        <v>2</v>
      </c>
      <c r="H994" s="213">
        <f t="shared" si="15"/>
        <v>4083</v>
      </c>
      <c r="I994" s="45"/>
      <c r="J994" s="154"/>
      <c r="L994" s="45"/>
      <c r="M994" s="98"/>
      <c r="O994" s="90"/>
    </row>
    <row r="995" spans="1:15" s="69" customFormat="1" ht="12.75" x14ac:dyDescent="0.2">
      <c r="A995" s="201">
        <v>44882</v>
      </c>
      <c r="B995" s="190">
        <v>19.2</v>
      </c>
      <c r="C995" s="190">
        <v>2.2857142857142856</v>
      </c>
      <c r="D995" s="191">
        <v>3879.8</v>
      </c>
      <c r="E995" s="198">
        <v>2</v>
      </c>
      <c r="F995" s="233">
        <v>4966</v>
      </c>
      <c r="G995" s="249">
        <v>2</v>
      </c>
      <c r="H995" s="213">
        <f t="shared" si="15"/>
        <v>4085</v>
      </c>
      <c r="I995" s="45"/>
      <c r="J995" s="154"/>
      <c r="L995" s="45"/>
      <c r="M995" s="98"/>
      <c r="O995" s="90"/>
    </row>
    <row r="996" spans="1:15" s="69" customFormat="1" ht="12.75" x14ac:dyDescent="0.2">
      <c r="A996" s="201">
        <v>44883</v>
      </c>
      <c r="B996" s="190">
        <v>0.2</v>
      </c>
      <c r="C996" s="190">
        <v>4.1142857142857148</v>
      </c>
      <c r="D996" s="191">
        <v>3880</v>
      </c>
      <c r="E996" s="198">
        <v>0</v>
      </c>
      <c r="F996" s="233">
        <v>4966</v>
      </c>
      <c r="G996" s="249">
        <v>0</v>
      </c>
      <c r="H996" s="213">
        <f t="shared" si="15"/>
        <v>4085</v>
      </c>
      <c r="I996" s="45"/>
      <c r="J996" s="154"/>
      <c r="L996" s="45"/>
      <c r="M996" s="98"/>
      <c r="O996" s="90"/>
    </row>
    <row r="997" spans="1:15" s="69" customFormat="1" ht="12.75" x14ac:dyDescent="0.2">
      <c r="A997" s="201">
        <v>44884</v>
      </c>
      <c r="B997" s="190">
        <v>-7.8</v>
      </c>
      <c r="C997" s="190">
        <v>4.5428571428571418</v>
      </c>
      <c r="D997" s="191">
        <v>3872.2</v>
      </c>
      <c r="E997" s="198">
        <v>3</v>
      </c>
      <c r="F997" s="233">
        <v>4969</v>
      </c>
      <c r="G997" s="249">
        <v>2</v>
      </c>
      <c r="H997" s="213">
        <f t="shared" si="15"/>
        <v>4087</v>
      </c>
      <c r="I997" s="45"/>
      <c r="J997" s="154"/>
      <c r="L997" s="45"/>
      <c r="M997" s="98"/>
      <c r="O997" s="90"/>
    </row>
    <row r="998" spans="1:15" s="69" customFormat="1" ht="12.75" x14ac:dyDescent="0.2">
      <c r="A998" s="201">
        <v>44885</v>
      </c>
      <c r="B998" s="190">
        <v>7.6</v>
      </c>
      <c r="C998" s="190">
        <v>3.2571428571428562</v>
      </c>
      <c r="D998" s="191">
        <v>3879.8</v>
      </c>
      <c r="E998" s="198">
        <v>1</v>
      </c>
      <c r="F998" s="233">
        <v>4970</v>
      </c>
      <c r="G998" s="249">
        <v>1</v>
      </c>
      <c r="H998" s="213">
        <f t="shared" si="15"/>
        <v>4088</v>
      </c>
      <c r="I998" s="45"/>
      <c r="J998" s="154"/>
      <c r="L998" s="45"/>
      <c r="M998" s="98"/>
      <c r="O998" s="90"/>
    </row>
    <row r="999" spans="1:15" s="69" customFormat="1" ht="12.75" x14ac:dyDescent="0.2">
      <c r="A999" s="201">
        <v>44886</v>
      </c>
      <c r="B999" s="190">
        <v>-0.8</v>
      </c>
      <c r="C999" s="190">
        <v>1</v>
      </c>
      <c r="D999" s="191">
        <v>3879</v>
      </c>
      <c r="E999" s="198">
        <v>2</v>
      </c>
      <c r="F999" s="233">
        <v>4972</v>
      </c>
      <c r="G999" s="249">
        <v>2</v>
      </c>
      <c r="H999" s="213">
        <f t="shared" si="15"/>
        <v>4090</v>
      </c>
      <c r="I999" s="45"/>
      <c r="J999" s="154"/>
      <c r="L999" s="45"/>
      <c r="M999" s="98"/>
      <c r="O999" s="90"/>
    </row>
    <row r="1000" spans="1:15" s="69" customFormat="1" ht="12.75" x14ac:dyDescent="0.2">
      <c r="A1000" s="201">
        <v>44887</v>
      </c>
      <c r="B1000" s="190">
        <v>3.4</v>
      </c>
      <c r="C1000" s="190">
        <v>1.4857142857142855</v>
      </c>
      <c r="D1000" s="191">
        <v>3882.4</v>
      </c>
      <c r="E1000" s="198">
        <v>3</v>
      </c>
      <c r="F1000" s="233">
        <v>4975</v>
      </c>
      <c r="G1000" s="249">
        <v>2</v>
      </c>
      <c r="H1000" s="213">
        <f t="shared" si="15"/>
        <v>4092</v>
      </c>
      <c r="I1000" s="45"/>
      <c r="J1000" s="154"/>
      <c r="L1000" s="45"/>
      <c r="M1000" s="98"/>
      <c r="O1000" s="90"/>
    </row>
    <row r="1001" spans="1:15" s="69" customFormat="1" ht="12.75" x14ac:dyDescent="0.2">
      <c r="A1001" s="201">
        <v>44888</v>
      </c>
      <c r="B1001" s="190">
        <v>1</v>
      </c>
      <c r="C1001" s="190">
        <v>1.8285714285714285</v>
      </c>
      <c r="D1001" s="191">
        <v>3883.4</v>
      </c>
      <c r="E1001" s="198">
        <v>4</v>
      </c>
      <c r="F1001" s="233">
        <v>4979</v>
      </c>
      <c r="G1001" s="249">
        <v>2</v>
      </c>
      <c r="H1001" s="213">
        <f t="shared" si="15"/>
        <v>4094</v>
      </c>
      <c r="I1001" s="45"/>
      <c r="J1001" s="154"/>
      <c r="L1001" s="45"/>
      <c r="M1001" s="98"/>
      <c r="O1001" s="90"/>
    </row>
    <row r="1002" spans="1:15" s="69" customFormat="1" ht="12.75" x14ac:dyDescent="0.2">
      <c r="A1002" s="201">
        <v>44889</v>
      </c>
      <c r="B1002" s="190">
        <v>3.4</v>
      </c>
      <c r="C1002" s="190">
        <v>1.4571428571428571</v>
      </c>
      <c r="D1002" s="191">
        <v>3886.8</v>
      </c>
      <c r="E1002" s="198">
        <v>2</v>
      </c>
      <c r="F1002" s="233">
        <v>4981</v>
      </c>
      <c r="G1002" s="249">
        <v>2</v>
      </c>
      <c r="H1002" s="213">
        <f t="shared" si="15"/>
        <v>4096</v>
      </c>
      <c r="I1002" s="45"/>
      <c r="J1002" s="154"/>
      <c r="L1002" s="45"/>
      <c r="M1002" s="98"/>
      <c r="O1002" s="90"/>
    </row>
    <row r="1003" spans="1:15" s="69" customFormat="1" ht="12.75" x14ac:dyDescent="0.2">
      <c r="A1003" s="201">
        <v>44890</v>
      </c>
      <c r="B1003" s="190">
        <v>3.6</v>
      </c>
      <c r="C1003" s="190">
        <v>1.8</v>
      </c>
      <c r="D1003" s="191">
        <v>3890.4</v>
      </c>
      <c r="E1003" s="198">
        <v>0</v>
      </c>
      <c r="F1003" s="233">
        <v>4981</v>
      </c>
      <c r="G1003" s="249">
        <v>0</v>
      </c>
      <c r="H1003" s="213">
        <f t="shared" si="15"/>
        <v>4096</v>
      </c>
      <c r="I1003" s="45"/>
      <c r="J1003" s="154"/>
      <c r="L1003" s="45"/>
      <c r="M1003" s="98"/>
      <c r="O1003" s="90"/>
    </row>
    <row r="1004" spans="1:15" s="69" customFormat="1" ht="12.75" x14ac:dyDescent="0.2">
      <c r="A1004" s="201">
        <v>44891</v>
      </c>
      <c r="B1004" s="190">
        <v>-5.4</v>
      </c>
      <c r="C1004" s="190">
        <v>0.62857142857142845</v>
      </c>
      <c r="D1004" s="191">
        <v>3885</v>
      </c>
      <c r="E1004" s="198">
        <v>2</v>
      </c>
      <c r="F1004" s="233">
        <v>4983</v>
      </c>
      <c r="G1004" s="249">
        <v>1</v>
      </c>
      <c r="H1004" s="213">
        <f t="shared" si="15"/>
        <v>4097</v>
      </c>
      <c r="I1004" s="45"/>
      <c r="J1004" s="154"/>
      <c r="L1004" s="45"/>
      <c r="M1004" s="98"/>
      <c r="O1004" s="90"/>
    </row>
    <row r="1005" spans="1:15" s="69" customFormat="1" ht="12.75" x14ac:dyDescent="0.2">
      <c r="A1005" s="201">
        <v>44892</v>
      </c>
      <c r="B1005" s="190">
        <v>5</v>
      </c>
      <c r="C1005" s="190">
        <v>1.3714285714285714</v>
      </c>
      <c r="D1005" s="191">
        <v>3890</v>
      </c>
      <c r="E1005" s="198">
        <v>2</v>
      </c>
      <c r="F1005" s="233">
        <v>4985</v>
      </c>
      <c r="G1005" s="249">
        <v>2</v>
      </c>
      <c r="H1005" s="213">
        <f t="shared" si="15"/>
        <v>4099</v>
      </c>
      <c r="I1005" s="45"/>
      <c r="J1005" s="154"/>
      <c r="L1005" s="45"/>
      <c r="M1005" s="98"/>
      <c r="O1005" s="90"/>
    </row>
    <row r="1006" spans="1:15" s="69" customFormat="1" ht="12.75" x14ac:dyDescent="0.2">
      <c r="A1006" s="201">
        <v>44893</v>
      </c>
      <c r="B1006" s="190">
        <v>1.6</v>
      </c>
      <c r="C1006" s="190">
        <v>1.8857142857142857</v>
      </c>
      <c r="D1006" s="191">
        <v>3891.6</v>
      </c>
      <c r="E1006" s="198">
        <v>0</v>
      </c>
      <c r="F1006" s="233">
        <v>4985</v>
      </c>
      <c r="G1006" s="249">
        <v>0</v>
      </c>
      <c r="H1006" s="213">
        <f t="shared" si="15"/>
        <v>4099</v>
      </c>
      <c r="I1006" s="45"/>
      <c r="J1006" s="154"/>
      <c r="L1006" s="45"/>
      <c r="M1006" s="98"/>
      <c r="O1006" s="90"/>
    </row>
    <row r="1007" spans="1:15" s="69" customFormat="1" ht="12.75" x14ac:dyDescent="0.2">
      <c r="A1007" s="201">
        <v>44894</v>
      </c>
      <c r="B1007" s="190">
        <v>-4.8</v>
      </c>
      <c r="C1007" s="190">
        <v>1.342857142857143</v>
      </c>
      <c r="D1007" s="191">
        <v>3886.8</v>
      </c>
      <c r="E1007" s="198">
        <v>4</v>
      </c>
      <c r="F1007" s="233">
        <v>4989</v>
      </c>
      <c r="G1007" s="249">
        <v>3</v>
      </c>
      <c r="H1007" s="213">
        <f t="shared" si="15"/>
        <v>4102</v>
      </c>
      <c r="I1007" s="45"/>
      <c r="J1007" s="154"/>
      <c r="L1007" s="45"/>
      <c r="M1007" s="98"/>
      <c r="O1007" s="90"/>
    </row>
    <row r="1008" spans="1:15" s="69" customFormat="1" ht="12.75" x14ac:dyDescent="0.2">
      <c r="A1008" s="43">
        <v>44895</v>
      </c>
      <c r="B1008" s="194">
        <v>6.2</v>
      </c>
      <c r="C1008" s="194">
        <v>4.628571428571429</v>
      </c>
      <c r="D1008" s="195">
        <v>3893</v>
      </c>
      <c r="E1008" s="200">
        <v>2</v>
      </c>
      <c r="F1008" s="234">
        <v>4991</v>
      </c>
      <c r="G1008" s="251">
        <v>1</v>
      </c>
      <c r="H1008" s="215">
        <f t="shared" si="15"/>
        <v>4103</v>
      </c>
      <c r="I1008" s="45"/>
      <c r="J1008" s="154"/>
      <c r="L1008" s="45"/>
      <c r="M1008" s="98"/>
      <c r="O1008" s="90"/>
    </row>
    <row r="1009" spans="1:15" s="69" customFormat="1" ht="12.75" x14ac:dyDescent="0.2">
      <c r="A1009" s="201">
        <v>44896</v>
      </c>
      <c r="B1009" s="190">
        <v>7</v>
      </c>
      <c r="C1009" s="190">
        <v>2.1142857142857148</v>
      </c>
      <c r="D1009" s="191">
        <v>3900</v>
      </c>
      <c r="E1009" s="198">
        <v>0</v>
      </c>
      <c r="F1009" s="233">
        <v>4991</v>
      </c>
      <c r="G1009" s="249">
        <v>0</v>
      </c>
      <c r="H1009" s="213">
        <f t="shared" si="15"/>
        <v>4103</v>
      </c>
      <c r="I1009" s="45"/>
      <c r="J1009" s="154"/>
      <c r="L1009" s="45"/>
      <c r="M1009" s="98"/>
      <c r="O1009" s="90"/>
    </row>
    <row r="1010" spans="1:15" s="69" customFormat="1" ht="12.75" x14ac:dyDescent="0.2">
      <c r="A1010" s="201">
        <v>44897</v>
      </c>
      <c r="B1010" s="190">
        <v>-0.2</v>
      </c>
      <c r="C1010" s="190">
        <v>2.8285714285714292</v>
      </c>
      <c r="D1010" s="191">
        <v>3899.8</v>
      </c>
      <c r="E1010" s="198">
        <v>0</v>
      </c>
      <c r="F1010" s="233">
        <v>4991</v>
      </c>
      <c r="G1010" s="249">
        <v>0</v>
      </c>
      <c r="H1010" s="213">
        <f t="shared" si="15"/>
        <v>4103</v>
      </c>
      <c r="I1010" s="45"/>
      <c r="J1010" s="154"/>
      <c r="L1010" s="45"/>
      <c r="M1010" s="98"/>
      <c r="O1010" s="90"/>
    </row>
    <row r="1011" spans="1:15" s="69" customFormat="1" ht="12.75" x14ac:dyDescent="0.2">
      <c r="A1011" s="201">
        <v>44898</v>
      </c>
      <c r="B1011" s="190">
        <v>17.600000000000001</v>
      </c>
      <c r="C1011" s="190">
        <v>3.342857142857143</v>
      </c>
      <c r="D1011" s="191">
        <v>3917.4</v>
      </c>
      <c r="E1011" s="198">
        <v>3</v>
      </c>
      <c r="F1011" s="233">
        <v>4994</v>
      </c>
      <c r="G1011" s="249">
        <v>3</v>
      </c>
      <c r="H1011" s="213">
        <f t="shared" si="15"/>
        <v>4106</v>
      </c>
      <c r="I1011" s="45"/>
      <c r="J1011" s="154"/>
      <c r="L1011" s="45"/>
      <c r="M1011" s="98"/>
      <c r="O1011" s="90"/>
    </row>
    <row r="1012" spans="1:15" s="69" customFormat="1" ht="12.75" x14ac:dyDescent="0.2">
      <c r="A1012" s="201">
        <v>44899</v>
      </c>
      <c r="B1012" s="190">
        <v>-12.6</v>
      </c>
      <c r="C1012" s="190">
        <v>2.8571428571428577</v>
      </c>
      <c r="D1012" s="191">
        <v>3904.8</v>
      </c>
      <c r="E1012" s="198">
        <v>3</v>
      </c>
      <c r="F1012" s="233">
        <v>4997</v>
      </c>
      <c r="G1012" s="249">
        <v>0</v>
      </c>
      <c r="H1012" s="213">
        <f t="shared" si="15"/>
        <v>4106</v>
      </c>
      <c r="I1012" s="45"/>
      <c r="J1012" s="154"/>
      <c r="L1012" s="45"/>
      <c r="M1012" s="98"/>
      <c r="O1012" s="90"/>
    </row>
    <row r="1013" spans="1:15" s="69" customFormat="1" ht="12.75" x14ac:dyDescent="0.2">
      <c r="A1013" s="201">
        <v>44900</v>
      </c>
      <c r="B1013" s="190">
        <v>6.6</v>
      </c>
      <c r="C1013" s="190">
        <v>0.62857142857142911</v>
      </c>
      <c r="D1013" s="191">
        <v>3911.4</v>
      </c>
      <c r="E1013" s="198">
        <v>1</v>
      </c>
      <c r="F1013" s="233">
        <v>4998</v>
      </c>
      <c r="G1013" s="249">
        <v>0</v>
      </c>
      <c r="H1013" s="213">
        <f t="shared" si="15"/>
        <v>4106</v>
      </c>
      <c r="I1013" s="45"/>
      <c r="J1013" s="154"/>
      <c r="L1013" s="45"/>
      <c r="M1013" s="98"/>
      <c r="O1013" s="90"/>
    </row>
    <row r="1014" spans="1:15" s="69" customFormat="1" ht="12.75" x14ac:dyDescent="0.2">
      <c r="A1014" s="201">
        <v>44901</v>
      </c>
      <c r="B1014" s="190">
        <v>-1.2</v>
      </c>
      <c r="C1014" s="190">
        <v>2.8571428571428976E-2</v>
      </c>
      <c r="D1014" s="191">
        <v>3910.2</v>
      </c>
      <c r="E1014" s="198">
        <v>2</v>
      </c>
      <c r="F1014" s="233">
        <v>5000</v>
      </c>
      <c r="G1014" s="249">
        <v>2</v>
      </c>
      <c r="H1014" s="213">
        <f t="shared" si="15"/>
        <v>4108</v>
      </c>
      <c r="I1014" s="45"/>
      <c r="J1014" s="154"/>
      <c r="L1014" s="45"/>
      <c r="M1014" s="98"/>
      <c r="O1014" s="90"/>
    </row>
    <row r="1015" spans="1:15" s="69" customFormat="1" ht="12.75" x14ac:dyDescent="0.2">
      <c r="A1015" s="201">
        <v>44902</v>
      </c>
      <c r="B1015" s="190">
        <v>2.8</v>
      </c>
      <c r="C1015" s="190">
        <v>-2.8857142857142857</v>
      </c>
      <c r="D1015" s="191">
        <v>3913</v>
      </c>
      <c r="E1015" s="198">
        <v>3</v>
      </c>
      <c r="F1015" s="233">
        <v>5003</v>
      </c>
      <c r="G1015" s="249">
        <v>2</v>
      </c>
      <c r="H1015" s="213">
        <f t="shared" si="15"/>
        <v>4110</v>
      </c>
      <c r="I1015" s="45"/>
      <c r="J1015" s="154"/>
      <c r="L1015" s="45"/>
      <c r="M1015" s="98"/>
      <c r="O1015" s="90"/>
    </row>
    <row r="1016" spans="1:15" s="69" customFormat="1" ht="12.75" x14ac:dyDescent="0.2">
      <c r="A1016" s="201">
        <v>44903</v>
      </c>
      <c r="B1016" s="190">
        <v>-8.6</v>
      </c>
      <c r="C1016" s="190">
        <v>-2.6</v>
      </c>
      <c r="D1016" s="191">
        <v>3904.4</v>
      </c>
      <c r="E1016" s="198">
        <v>1</v>
      </c>
      <c r="F1016" s="233">
        <v>5004</v>
      </c>
      <c r="G1016" s="249">
        <v>1</v>
      </c>
      <c r="H1016" s="213">
        <f t="shared" si="15"/>
        <v>4111</v>
      </c>
      <c r="I1016" s="45"/>
      <c r="J1016" s="154"/>
      <c r="L1016" s="45"/>
      <c r="M1016" s="98"/>
      <c r="O1016" s="90"/>
    </row>
    <row r="1017" spans="1:15" s="69" customFormat="1" ht="12.75" x14ac:dyDescent="0.2">
      <c r="A1017" s="201">
        <v>44904</v>
      </c>
      <c r="B1017" s="190">
        <v>-4.4000000000000004</v>
      </c>
      <c r="C1017" s="190">
        <v>-2.4857142857142853</v>
      </c>
      <c r="D1017" s="191">
        <v>3900</v>
      </c>
      <c r="E1017" s="198">
        <v>2</v>
      </c>
      <c r="F1017" s="233">
        <v>5006</v>
      </c>
      <c r="G1017" s="249">
        <v>0</v>
      </c>
      <c r="H1017" s="213">
        <f t="shared" si="15"/>
        <v>4111</v>
      </c>
      <c r="I1017" s="45"/>
      <c r="J1017" s="154"/>
      <c r="L1017" s="45"/>
      <c r="M1017" s="98"/>
      <c r="O1017" s="90"/>
    </row>
    <row r="1018" spans="1:15" s="69" customFormat="1" ht="12.75" x14ac:dyDescent="0.2">
      <c r="A1018" s="201">
        <v>44905</v>
      </c>
      <c r="B1018" s="190">
        <v>-2.8</v>
      </c>
      <c r="C1018" s="190">
        <v>-0.94285714285714328</v>
      </c>
      <c r="D1018" s="191">
        <v>3897.2</v>
      </c>
      <c r="E1018" s="198">
        <v>2</v>
      </c>
      <c r="F1018" s="233">
        <v>5008</v>
      </c>
      <c r="G1018" s="249">
        <v>1</v>
      </c>
      <c r="H1018" s="213">
        <f t="shared" si="15"/>
        <v>4112</v>
      </c>
      <c r="I1018" s="45"/>
      <c r="J1018" s="154"/>
      <c r="L1018" s="45"/>
      <c r="M1018" s="98"/>
      <c r="O1018" s="90"/>
    </row>
    <row r="1019" spans="1:15" s="69" customFormat="1" ht="12.75" x14ac:dyDescent="0.2">
      <c r="A1019" s="201">
        <v>44906</v>
      </c>
      <c r="B1019" s="190">
        <v>-10.6</v>
      </c>
      <c r="C1019" s="190">
        <v>-0.31428571428571433</v>
      </c>
      <c r="D1019" s="191">
        <v>3886.6</v>
      </c>
      <c r="E1019" s="198">
        <v>1</v>
      </c>
      <c r="F1019" s="233">
        <v>5009</v>
      </c>
      <c r="G1019" s="249">
        <v>1</v>
      </c>
      <c r="H1019" s="213">
        <f t="shared" si="15"/>
        <v>4113</v>
      </c>
      <c r="I1019" s="45"/>
      <c r="J1019" s="154"/>
      <c r="L1019" s="45"/>
      <c r="M1019" s="98"/>
      <c r="O1019" s="90"/>
    </row>
    <row r="1020" spans="1:15" s="69" customFormat="1" ht="12.75" x14ac:dyDescent="0.2">
      <c r="A1020" s="201">
        <v>44907</v>
      </c>
      <c r="B1020" s="190">
        <v>7.4</v>
      </c>
      <c r="C1020" s="190">
        <v>1.3714285714285714</v>
      </c>
      <c r="D1020" s="191">
        <v>3894</v>
      </c>
      <c r="E1020" s="198">
        <v>0</v>
      </c>
      <c r="F1020" s="233">
        <v>5009</v>
      </c>
      <c r="G1020" s="249">
        <v>0</v>
      </c>
      <c r="H1020" s="213">
        <f t="shared" si="15"/>
        <v>4113</v>
      </c>
      <c r="I1020" s="45"/>
      <c r="J1020" s="154"/>
      <c r="L1020" s="45"/>
      <c r="M1020" s="98"/>
      <c r="O1020" s="90"/>
    </row>
    <row r="1021" spans="1:15" s="69" customFormat="1" ht="12.75" x14ac:dyDescent="0.2">
      <c r="A1021" s="201">
        <v>44908</v>
      </c>
      <c r="B1021" s="190">
        <v>9.6</v>
      </c>
      <c r="C1021" s="190">
        <v>2.6857142857142859</v>
      </c>
      <c r="D1021" s="191">
        <v>3903.6</v>
      </c>
      <c r="E1021" s="198">
        <v>1</v>
      </c>
      <c r="F1021" s="233">
        <v>5010</v>
      </c>
      <c r="G1021" s="249">
        <v>0</v>
      </c>
      <c r="H1021" s="213">
        <f t="shared" si="15"/>
        <v>4113</v>
      </c>
      <c r="I1021" s="45"/>
      <c r="J1021" s="154"/>
      <c r="L1021" s="45"/>
      <c r="M1021" s="98"/>
      <c r="O1021" s="90"/>
    </row>
    <row r="1022" spans="1:15" s="69" customFormat="1" ht="12.75" x14ac:dyDescent="0.2">
      <c r="A1022" s="201">
        <v>44909</v>
      </c>
      <c r="B1022" s="190">
        <v>7.2</v>
      </c>
      <c r="C1022" s="190">
        <v>5.0571428571428578</v>
      </c>
      <c r="D1022" s="191">
        <v>3910.8</v>
      </c>
      <c r="E1022" s="198">
        <v>2</v>
      </c>
      <c r="F1022" s="233">
        <v>5012</v>
      </c>
      <c r="G1022" s="249">
        <v>1</v>
      </c>
      <c r="H1022" s="213">
        <f t="shared" si="15"/>
        <v>4114</v>
      </c>
      <c r="I1022" s="45"/>
      <c r="J1022" s="154"/>
      <c r="L1022" s="45"/>
      <c r="M1022" s="98"/>
      <c r="O1022" s="90"/>
    </row>
    <row r="1023" spans="1:15" s="69" customFormat="1" ht="12.75" x14ac:dyDescent="0.2">
      <c r="A1023" s="201">
        <v>44910</v>
      </c>
      <c r="B1023" s="190">
        <v>3.2</v>
      </c>
      <c r="C1023" s="190">
        <v>7.5714285714285712</v>
      </c>
      <c r="D1023" s="191">
        <v>3914</v>
      </c>
      <c r="E1023" s="198">
        <v>3</v>
      </c>
      <c r="F1023" s="233">
        <v>5015</v>
      </c>
      <c r="G1023" s="249">
        <v>1</v>
      </c>
      <c r="H1023" s="213">
        <f t="shared" si="15"/>
        <v>4115</v>
      </c>
      <c r="I1023" s="45"/>
      <c r="J1023" s="154"/>
      <c r="L1023" s="45"/>
      <c r="M1023" s="98"/>
      <c r="O1023" s="90"/>
    </row>
    <row r="1024" spans="1:15" s="69" customFormat="1" ht="12.75" x14ac:dyDescent="0.2">
      <c r="A1024" s="201">
        <v>44911</v>
      </c>
      <c r="B1024" s="190">
        <v>4.8</v>
      </c>
      <c r="C1024" s="190">
        <v>8.3714285714285719</v>
      </c>
      <c r="D1024" s="191">
        <v>3918.8</v>
      </c>
      <c r="E1024" s="198">
        <v>3</v>
      </c>
      <c r="F1024" s="233">
        <v>5018</v>
      </c>
      <c r="G1024" s="249">
        <v>3</v>
      </c>
      <c r="H1024" s="213">
        <f t="shared" si="15"/>
        <v>4118</v>
      </c>
      <c r="I1024" s="45"/>
      <c r="J1024" s="154"/>
      <c r="L1024" s="45"/>
      <c r="M1024" s="98"/>
      <c r="O1024" s="90"/>
    </row>
    <row r="1025" spans="1:15" s="69" customFormat="1" ht="12.75" x14ac:dyDescent="0.2">
      <c r="A1025" s="201">
        <v>44912</v>
      </c>
      <c r="B1025" s="190">
        <v>13.8</v>
      </c>
      <c r="C1025" s="190">
        <v>9.2571428571428562</v>
      </c>
      <c r="D1025" s="191">
        <v>3932.6</v>
      </c>
      <c r="E1025" s="198">
        <v>2</v>
      </c>
      <c r="F1025" s="233">
        <v>5020</v>
      </c>
      <c r="G1025" s="249">
        <v>1</v>
      </c>
      <c r="H1025" s="213">
        <f t="shared" si="15"/>
        <v>4119</v>
      </c>
      <c r="I1025" s="45"/>
      <c r="J1025" s="154"/>
      <c r="L1025" s="45"/>
      <c r="M1025" s="98"/>
      <c r="O1025" s="90"/>
    </row>
    <row r="1026" spans="1:15" s="69" customFormat="1" ht="12.75" x14ac:dyDescent="0.2">
      <c r="A1026" s="201">
        <v>44913</v>
      </c>
      <c r="B1026" s="190">
        <v>7</v>
      </c>
      <c r="C1026" s="190">
        <v>9.742857142857142</v>
      </c>
      <c r="D1026" s="191">
        <v>3939.6</v>
      </c>
      <c r="E1026" s="198">
        <v>1</v>
      </c>
      <c r="F1026" s="233">
        <v>5021</v>
      </c>
      <c r="G1026" s="249">
        <v>0</v>
      </c>
      <c r="H1026" s="213">
        <f t="shared" si="15"/>
        <v>4119</v>
      </c>
      <c r="I1026" s="45"/>
      <c r="J1026" s="154"/>
      <c r="L1026" s="45"/>
      <c r="M1026" s="98"/>
      <c r="O1026" s="90"/>
    </row>
    <row r="1027" spans="1:15" s="69" customFormat="1" ht="12.75" x14ac:dyDescent="0.2">
      <c r="A1027" s="201">
        <v>44914</v>
      </c>
      <c r="B1027" s="190">
        <v>13</v>
      </c>
      <c r="C1027" s="190">
        <v>11.771428571428572</v>
      </c>
      <c r="D1027" s="191">
        <v>3952.6</v>
      </c>
      <c r="E1027" s="198">
        <v>1</v>
      </c>
      <c r="F1027" s="233">
        <v>5022</v>
      </c>
      <c r="G1027" s="249">
        <v>1</v>
      </c>
      <c r="H1027" s="213">
        <f t="shared" si="15"/>
        <v>4120</v>
      </c>
      <c r="I1027" s="45"/>
      <c r="J1027" s="154"/>
      <c r="L1027" s="45"/>
      <c r="M1027" s="98"/>
      <c r="O1027" s="90"/>
    </row>
    <row r="1028" spans="1:15" s="69" customFormat="1" ht="12.75" x14ac:dyDescent="0.2">
      <c r="A1028" s="201">
        <v>44915</v>
      </c>
      <c r="B1028" s="190">
        <v>15.8</v>
      </c>
      <c r="C1028" s="190">
        <v>13.114285714285714</v>
      </c>
      <c r="D1028" s="191">
        <v>3968.4</v>
      </c>
      <c r="E1028" s="198">
        <v>2</v>
      </c>
      <c r="F1028" s="233">
        <v>5024</v>
      </c>
      <c r="G1028" s="249">
        <v>0</v>
      </c>
      <c r="H1028" s="213">
        <f t="shared" si="15"/>
        <v>4120</v>
      </c>
      <c r="I1028" s="45"/>
      <c r="J1028" s="154"/>
      <c r="L1028" s="45"/>
      <c r="M1028" s="98"/>
      <c r="O1028" s="90"/>
    </row>
    <row r="1029" spans="1:15" s="69" customFormat="1" ht="12.75" x14ac:dyDescent="0.2">
      <c r="A1029" s="201">
        <v>44916</v>
      </c>
      <c r="B1029" s="190">
        <v>10.6</v>
      </c>
      <c r="C1029" s="190">
        <v>11.857142857142858</v>
      </c>
      <c r="D1029" s="191">
        <v>3979</v>
      </c>
      <c r="E1029" s="198">
        <v>4</v>
      </c>
      <c r="F1029" s="233">
        <v>5028</v>
      </c>
      <c r="G1029" s="249">
        <v>3</v>
      </c>
      <c r="H1029" s="213">
        <f t="shared" si="15"/>
        <v>4123</v>
      </c>
      <c r="I1029" s="45"/>
      <c r="J1029" s="154"/>
      <c r="L1029" s="45"/>
      <c r="M1029" s="98"/>
      <c r="O1029" s="90"/>
    </row>
    <row r="1030" spans="1:15" s="69" customFormat="1" ht="12.75" x14ac:dyDescent="0.2">
      <c r="A1030" s="201">
        <v>44917</v>
      </c>
      <c r="B1030" s="190">
        <v>17.399999999999999</v>
      </c>
      <c r="C1030" s="190">
        <v>13.657142857142857</v>
      </c>
      <c r="D1030" s="191">
        <v>3996.4</v>
      </c>
      <c r="E1030" s="198">
        <v>8</v>
      </c>
      <c r="F1030" s="233">
        <v>5036</v>
      </c>
      <c r="G1030" s="249">
        <v>2</v>
      </c>
      <c r="H1030" s="213">
        <f t="shared" ref="H1030:H1039" si="16">H1029+G1030</f>
        <v>4125</v>
      </c>
      <c r="I1030" s="45"/>
      <c r="J1030" s="154"/>
      <c r="L1030" s="45"/>
      <c r="M1030" s="98"/>
      <c r="O1030" s="90"/>
    </row>
    <row r="1031" spans="1:15" s="69" customFormat="1" ht="12.75" x14ac:dyDescent="0.2">
      <c r="A1031" s="201">
        <v>44918</v>
      </c>
      <c r="B1031" s="190">
        <v>14.2</v>
      </c>
      <c r="C1031" s="190">
        <v>12.428571428571429</v>
      </c>
      <c r="D1031" s="191">
        <v>4010.6</v>
      </c>
      <c r="E1031" s="198">
        <v>2</v>
      </c>
      <c r="F1031" s="233">
        <v>5038</v>
      </c>
      <c r="G1031" s="249">
        <v>1</v>
      </c>
      <c r="H1031" s="213">
        <f t="shared" si="16"/>
        <v>4126</v>
      </c>
      <c r="I1031" s="45"/>
      <c r="J1031" s="154"/>
      <c r="L1031" s="45"/>
      <c r="M1031" s="98"/>
      <c r="O1031" s="90"/>
    </row>
    <row r="1032" spans="1:15" s="69" customFormat="1" ht="12.75" x14ac:dyDescent="0.2">
      <c r="A1032" s="201">
        <v>44919</v>
      </c>
      <c r="B1032" s="190">
        <v>5</v>
      </c>
      <c r="C1032" s="190">
        <v>11.428571428571431</v>
      </c>
      <c r="D1032" s="191">
        <v>4015.6</v>
      </c>
      <c r="E1032" s="198">
        <v>3</v>
      </c>
      <c r="F1032" s="233">
        <v>5041</v>
      </c>
      <c r="G1032" s="249">
        <v>1</v>
      </c>
      <c r="H1032" s="213">
        <f t="shared" si="16"/>
        <v>4127</v>
      </c>
      <c r="I1032" s="45"/>
      <c r="J1032" s="154"/>
      <c r="L1032" s="45"/>
      <c r="M1032" s="98"/>
      <c r="O1032" s="90"/>
    </row>
    <row r="1033" spans="1:15" s="69" customFormat="1" ht="12.75" x14ac:dyDescent="0.2">
      <c r="A1033" s="201">
        <v>44920</v>
      </c>
      <c r="B1033" s="190">
        <v>19.600000000000001</v>
      </c>
      <c r="C1033" s="190">
        <v>13.085714285714285</v>
      </c>
      <c r="D1033" s="191">
        <v>4035.2</v>
      </c>
      <c r="E1033" s="198">
        <v>2</v>
      </c>
      <c r="F1033" s="233">
        <v>5043</v>
      </c>
      <c r="G1033" s="249">
        <v>1</v>
      </c>
      <c r="H1033" s="213">
        <f t="shared" si="16"/>
        <v>4128</v>
      </c>
      <c r="I1033" s="45"/>
      <c r="J1033" s="154"/>
      <c r="L1033" s="45"/>
      <c r="M1033" s="98"/>
      <c r="O1033" s="90"/>
    </row>
    <row r="1034" spans="1:15" s="69" customFormat="1" ht="12.75" x14ac:dyDescent="0.2">
      <c r="A1034" s="201">
        <v>44921</v>
      </c>
      <c r="B1034" s="190">
        <v>4.4000000000000004</v>
      </c>
      <c r="C1034" s="190">
        <v>12.62857142857143</v>
      </c>
      <c r="D1034" s="191">
        <v>4039.6</v>
      </c>
      <c r="E1034" s="198">
        <v>1</v>
      </c>
      <c r="F1034" s="233">
        <v>5044</v>
      </c>
      <c r="G1034" s="249">
        <v>0</v>
      </c>
      <c r="H1034" s="213">
        <f t="shared" si="16"/>
        <v>4128</v>
      </c>
      <c r="I1034" s="45"/>
      <c r="J1034" s="154"/>
      <c r="L1034" s="45"/>
      <c r="M1034" s="98"/>
      <c r="O1034" s="90"/>
    </row>
    <row r="1035" spans="1:15" s="69" customFormat="1" ht="12.75" x14ac:dyDescent="0.2">
      <c r="A1035" s="201">
        <v>44922</v>
      </c>
      <c r="B1035" s="190">
        <v>8.8000000000000007</v>
      </c>
      <c r="C1035" s="190">
        <v>13.057142857142859</v>
      </c>
      <c r="D1035" s="191">
        <v>4048.4</v>
      </c>
      <c r="E1035" s="198">
        <v>1</v>
      </c>
      <c r="F1035" s="233">
        <v>5045</v>
      </c>
      <c r="G1035" s="249">
        <v>0</v>
      </c>
      <c r="H1035" s="213">
        <f t="shared" si="16"/>
        <v>4128</v>
      </c>
      <c r="I1035" s="45"/>
      <c r="J1035" s="154"/>
      <c r="L1035" s="45"/>
      <c r="M1035" s="98"/>
      <c r="O1035" s="90"/>
    </row>
    <row r="1036" spans="1:15" s="69" customFormat="1" ht="12.75" x14ac:dyDescent="0.2">
      <c r="A1036" s="201">
        <v>44923</v>
      </c>
      <c r="B1036" s="190">
        <v>22.2</v>
      </c>
      <c r="C1036" s="190">
        <v>12.571428571428571</v>
      </c>
      <c r="D1036" s="191">
        <v>4070.6</v>
      </c>
      <c r="E1036" s="198">
        <v>5</v>
      </c>
      <c r="F1036" s="233">
        <v>5050</v>
      </c>
      <c r="G1036" s="249">
        <v>0</v>
      </c>
      <c r="H1036" s="213">
        <f t="shared" si="16"/>
        <v>4128</v>
      </c>
      <c r="I1036" s="45"/>
      <c r="J1036" s="154"/>
      <c r="L1036" s="45"/>
      <c r="M1036" s="98"/>
      <c r="O1036" s="90"/>
    </row>
    <row r="1037" spans="1:15" s="69" customFormat="1" ht="12.75" x14ac:dyDescent="0.2">
      <c r="A1037" s="201">
        <v>44924</v>
      </c>
      <c r="B1037" s="190">
        <v>14.2</v>
      </c>
      <c r="C1037" s="190">
        <v>11.399999999999999</v>
      </c>
      <c r="D1037" s="191">
        <v>4084.8</v>
      </c>
      <c r="E1037" s="198">
        <v>3</v>
      </c>
      <c r="F1037" s="233">
        <v>5053</v>
      </c>
      <c r="G1037" s="249">
        <v>0</v>
      </c>
      <c r="H1037" s="213">
        <f t="shared" si="16"/>
        <v>4128</v>
      </c>
      <c r="I1037" s="45"/>
      <c r="J1037" s="154"/>
      <c r="L1037" s="45"/>
      <c r="M1037" s="98"/>
      <c r="O1037" s="90"/>
    </row>
    <row r="1038" spans="1:15" s="69" customFormat="1" ht="12.75" x14ac:dyDescent="0.2">
      <c r="A1038" s="201">
        <v>44925</v>
      </c>
      <c r="B1038" s="190">
        <v>17.2</v>
      </c>
      <c r="C1038" s="190">
        <v>12.8</v>
      </c>
      <c r="D1038" s="191">
        <v>4102</v>
      </c>
      <c r="E1038" s="198">
        <v>6</v>
      </c>
      <c r="F1038" s="233">
        <v>5059</v>
      </c>
      <c r="G1038" s="249">
        <v>1</v>
      </c>
      <c r="H1038" s="213">
        <f t="shared" si="16"/>
        <v>4129</v>
      </c>
      <c r="I1038" s="45"/>
      <c r="J1038" s="154"/>
      <c r="L1038" s="45"/>
      <c r="M1038" s="98"/>
      <c r="O1038" s="90"/>
    </row>
    <row r="1039" spans="1:15" s="69" customFormat="1" ht="12.75" x14ac:dyDescent="0.2">
      <c r="A1039" s="43">
        <v>44926</v>
      </c>
      <c r="B1039" s="194">
        <v>1.6</v>
      </c>
      <c r="C1039" s="194">
        <v>13.799999999999999</v>
      </c>
      <c r="D1039" s="195">
        <v>4103.6000000000004</v>
      </c>
      <c r="E1039" s="200">
        <v>1</v>
      </c>
      <c r="F1039" s="234">
        <v>5060</v>
      </c>
      <c r="G1039" s="251">
        <v>0</v>
      </c>
      <c r="H1039" s="215">
        <f t="shared" si="16"/>
        <v>4129</v>
      </c>
      <c r="I1039" s="45"/>
      <c r="J1039" s="154"/>
      <c r="L1039" s="45"/>
      <c r="M1039" s="98"/>
      <c r="O1039" s="90"/>
    </row>
    <row r="1040" spans="1:15" x14ac:dyDescent="0.25">
      <c r="A1040" s="25" t="s">
        <v>16</v>
      </c>
      <c r="I1040" s="45"/>
    </row>
    <row r="1041" spans="1:11" ht="12.75" x14ac:dyDescent="0.2">
      <c r="A1041" s="20" t="s">
        <v>615</v>
      </c>
      <c r="B1041" s="179"/>
      <c r="H1041" s="224"/>
    </row>
    <row r="1042" spans="1:11" s="69" customFormat="1" ht="12.75" x14ac:dyDescent="0.2">
      <c r="A1042" s="69" t="s">
        <v>616</v>
      </c>
      <c r="B1042" s="179"/>
      <c r="C1042" s="67"/>
      <c r="D1042" s="67"/>
      <c r="E1042" s="67"/>
      <c r="F1042" s="67"/>
      <c r="G1042" s="67"/>
      <c r="H1042" s="224"/>
    </row>
    <row r="1043" spans="1:11" x14ac:dyDescent="0.25">
      <c r="A1043" s="19" t="s">
        <v>0</v>
      </c>
      <c r="B1043" s="179"/>
      <c r="C1043" s="40"/>
      <c r="D1043" s="27"/>
      <c r="E1043" s="28"/>
      <c r="F1043" s="27"/>
      <c r="G1043" s="76"/>
      <c r="H1043" s="224"/>
    </row>
    <row r="1044" spans="1:11" x14ac:dyDescent="0.25">
      <c r="B1044" s="28"/>
      <c r="C1044" s="28"/>
      <c r="D1044" s="28"/>
      <c r="E1044" s="28"/>
      <c r="F1044" s="28"/>
      <c r="G1044" s="77"/>
      <c r="H1044" s="77"/>
    </row>
    <row r="1045" spans="1:11" ht="14.25" customHeight="1" x14ac:dyDescent="0.25">
      <c r="B1045" s="28"/>
      <c r="C1045" s="28"/>
      <c r="D1045" s="28"/>
      <c r="E1045" s="28"/>
      <c r="F1045" s="28"/>
      <c r="G1045" s="77"/>
      <c r="H1045" s="77"/>
    </row>
    <row r="1046" spans="1:11" s="12" customFormat="1" x14ac:dyDescent="0.25">
      <c r="A1046" s="22"/>
      <c r="B1046" s="28"/>
      <c r="C1046" s="28"/>
      <c r="D1046" s="28"/>
      <c r="E1046" s="28"/>
      <c r="F1046" s="28"/>
      <c r="G1046" s="77"/>
      <c r="H1046" s="77"/>
      <c r="I1046" s="28"/>
      <c r="J1046" s="28"/>
      <c r="K1046" s="28"/>
    </row>
  </sheetData>
  <hyperlinks>
    <hyperlink ref="A1043" location="Contents!A1" display="Back to contents" xr:uid="{00000000-0004-0000-06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35"/>
  <sheetViews>
    <sheetView workbookViewId="0">
      <selection activeCell="A2" sqref="A2"/>
    </sheetView>
  </sheetViews>
  <sheetFormatPr defaultColWidth="0" defaultRowHeight="15" customHeight="1" zeroHeight="1" x14ac:dyDescent="0.25"/>
  <cols>
    <col min="1" max="11" width="9.140625" style="29" customWidth="1"/>
    <col min="12" max="14" width="9.140625" style="78" customWidth="1"/>
    <col min="15" max="19" width="9.140625" style="29" customWidth="1"/>
    <col min="20" max="16384" width="9.140625" style="29" hidden="1"/>
  </cols>
  <sheetData>
    <row r="1" spans="1:2" s="5" customFormat="1" ht="15.75" x14ac:dyDescent="0.25">
      <c r="A1" s="70" t="s">
        <v>447</v>
      </c>
      <c r="B1" s="10"/>
    </row>
    <row r="2" spans="1:2" s="5" customFormat="1" ht="15.75" x14ac:dyDescent="0.25">
      <c r="A2" s="189" t="s">
        <v>394</v>
      </c>
      <c r="B2" s="10"/>
    </row>
    <row r="3" spans="1:2" x14ac:dyDescent="0.25"/>
    <row r="4" spans="1:2" x14ac:dyDescent="0.25"/>
    <row r="5" spans="1:2" x14ac:dyDescent="0.25"/>
    <row r="6" spans="1:2" x14ac:dyDescent="0.25"/>
    <row r="7" spans="1:2" x14ac:dyDescent="0.25"/>
    <row r="8" spans="1:2" x14ac:dyDescent="0.25"/>
    <row r="9" spans="1:2" s="78" customFormat="1" x14ac:dyDescent="0.25"/>
    <row r="10" spans="1:2" s="78" customFormat="1" x14ac:dyDescent="0.25"/>
    <row r="11" spans="1:2" s="78" customFormat="1" x14ac:dyDescent="0.25"/>
    <row r="12" spans="1:2" s="78" customFormat="1" x14ac:dyDescent="0.25"/>
    <row r="13" spans="1:2" s="78" customFormat="1" x14ac:dyDescent="0.25"/>
    <row r="14" spans="1:2" x14ac:dyDescent="0.25"/>
    <row r="15" spans="1:2" x14ac:dyDescent="0.25"/>
    <row r="16" spans="1:2" x14ac:dyDescent="0.25"/>
    <row r="17" spans="1:14" x14ac:dyDescent="0.25"/>
    <row r="18" spans="1:14" x14ac:dyDescent="0.25"/>
    <row r="19" spans="1:14" x14ac:dyDescent="0.25"/>
    <row r="20" spans="1:14" x14ac:dyDescent="0.25"/>
    <row r="21" spans="1:14" x14ac:dyDescent="0.25"/>
    <row r="22" spans="1:14" x14ac:dyDescent="0.25"/>
    <row r="23" spans="1:14" x14ac:dyDescent="0.25"/>
    <row r="24" spans="1:14" x14ac:dyDescent="0.25"/>
    <row r="25" spans="1:14" x14ac:dyDescent="0.25"/>
    <row r="26" spans="1:14" ht="15.75" x14ac:dyDescent="0.25">
      <c r="A26" s="11" t="s">
        <v>0</v>
      </c>
      <c r="B26" s="39"/>
      <c r="C26" s="39"/>
      <c r="D26" s="39"/>
      <c r="E26" s="39"/>
      <c r="F26" s="39"/>
      <c r="G26" s="39"/>
    </row>
    <row r="27" spans="1:14" s="20" customFormat="1" ht="12.75" x14ac:dyDescent="0.2">
      <c r="A27" s="28"/>
      <c r="B27" s="40"/>
      <c r="C27" s="27"/>
      <c r="D27" s="28"/>
      <c r="E27" s="27"/>
      <c r="F27" s="28"/>
      <c r="G27" s="27"/>
      <c r="L27" s="69"/>
      <c r="M27" s="69"/>
      <c r="N27" s="69"/>
    </row>
    <row r="28" spans="1:14" s="20" customFormat="1" ht="12.75" customHeight="1" x14ac:dyDescent="0.2">
      <c r="A28" s="28"/>
      <c r="B28" s="28"/>
      <c r="C28" s="28"/>
      <c r="D28" s="28"/>
      <c r="E28" s="28"/>
      <c r="F28" s="28"/>
      <c r="G28" s="28"/>
      <c r="L28" s="69"/>
      <c r="M28" s="69"/>
      <c r="N28" s="69"/>
    </row>
    <row r="29" spans="1:14" s="20" customFormat="1" ht="14.25" hidden="1" customHeight="1" x14ac:dyDescent="0.2">
      <c r="A29" s="28"/>
      <c r="B29" s="28"/>
      <c r="C29" s="28"/>
      <c r="D29" s="28"/>
      <c r="E29" s="28"/>
      <c r="F29" s="28"/>
      <c r="G29" s="28"/>
      <c r="L29" s="69"/>
      <c r="M29" s="69"/>
      <c r="N29" s="69"/>
    </row>
    <row r="30" spans="1:14" s="12" customFormat="1" ht="12.75" hidden="1" x14ac:dyDescent="0.2">
      <c r="A30" s="28"/>
      <c r="B30" s="28"/>
      <c r="C30" s="28"/>
      <c r="D30" s="28"/>
      <c r="E30" s="28"/>
      <c r="F30" s="28"/>
      <c r="G30" s="28"/>
      <c r="H30" s="28"/>
      <c r="I30" s="28"/>
      <c r="J30" s="28"/>
      <c r="L30" s="67"/>
      <c r="M30" s="67"/>
      <c r="N30" s="67"/>
    </row>
    <row r="31" spans="1:14" s="6" customFormat="1" ht="15.75" hidden="1" x14ac:dyDescent="0.25">
      <c r="B31" s="41"/>
      <c r="C31" s="41"/>
      <c r="D31" s="41"/>
      <c r="E31" s="41"/>
      <c r="F31" s="41"/>
      <c r="G31" s="41"/>
      <c r="H31" s="5"/>
    </row>
    <row r="32" spans="1:14" s="6" customFormat="1" ht="15.75" hidden="1" x14ac:dyDescent="0.25">
      <c r="A32" s="41"/>
      <c r="B32" s="41"/>
      <c r="C32" s="41"/>
      <c r="D32" s="41"/>
      <c r="E32" s="41"/>
      <c r="F32" s="41"/>
      <c r="G32" s="41"/>
      <c r="H32" s="5"/>
    </row>
    <row r="33" spans="1:8" s="6" customFormat="1" ht="15.75" hidden="1" x14ac:dyDescent="0.25">
      <c r="A33" s="42"/>
      <c r="B33" s="41"/>
      <c r="C33" s="41"/>
      <c r="D33" s="41"/>
      <c r="E33" s="41"/>
      <c r="F33" s="41"/>
      <c r="G33" s="41"/>
      <c r="H33" s="5"/>
    </row>
    <row r="34" spans="1:8" hidden="1" x14ac:dyDescent="0.25"/>
    <row r="35" spans="1:8" hidden="1" x14ac:dyDescent="0.25"/>
  </sheetData>
  <hyperlinks>
    <hyperlink ref="A26" location="Contents!A1" display="Back to contents" xr:uid="{00000000-0004-0000-07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D3182-651A-40EA-B600-83D50A2AC77B}">
  <dimension ref="A1:O30"/>
  <sheetViews>
    <sheetView zoomScaleNormal="100" workbookViewId="0"/>
  </sheetViews>
  <sheetFormatPr defaultColWidth="0" defaultRowHeight="15" customHeight="1" zeroHeight="1" x14ac:dyDescent="0.25"/>
  <cols>
    <col min="1" max="15" width="9.140625" style="78" customWidth="1"/>
    <col min="16" max="16" width="9.140625" style="78" hidden="1" customWidth="1"/>
    <col min="17" max="16384" width="9.140625" style="78" hidden="1"/>
  </cols>
  <sheetData>
    <row r="1" spans="1:2" s="5" customFormat="1" ht="15.75" x14ac:dyDescent="0.25">
      <c r="A1" s="70" t="s">
        <v>448</v>
      </c>
      <c r="B1" s="10"/>
    </row>
    <row r="2" spans="1:2" s="5" customFormat="1" ht="15.75" x14ac:dyDescent="0.25">
      <c r="A2" s="189" t="s">
        <v>394</v>
      </c>
      <c r="B2" s="10"/>
    </row>
    <row r="3" spans="1:2" x14ac:dyDescent="0.25"/>
    <row r="4" spans="1:2" x14ac:dyDescent="0.25"/>
    <row r="5" spans="1:2" x14ac:dyDescent="0.25"/>
    <row r="6" spans="1:2" x14ac:dyDescent="0.25"/>
    <row r="7" spans="1:2" x14ac:dyDescent="0.25"/>
    <row r="8" spans="1:2" x14ac:dyDescent="0.25"/>
    <row r="9" spans="1:2" x14ac:dyDescent="0.25"/>
    <row r="10" spans="1:2" x14ac:dyDescent="0.25"/>
    <row r="11" spans="1:2" x14ac:dyDescent="0.25"/>
    <row r="12" spans="1:2" x14ac:dyDescent="0.25"/>
    <row r="13" spans="1:2" x14ac:dyDescent="0.25"/>
    <row r="14" spans="1:2" x14ac:dyDescent="0.25"/>
    <row r="15" spans="1:2" x14ac:dyDescent="0.25"/>
    <row r="16" spans="1:2" x14ac:dyDescent="0.25"/>
    <row r="17" spans="1:10" x14ac:dyDescent="0.25"/>
    <row r="18" spans="1:10" x14ac:dyDescent="0.25"/>
    <row r="19" spans="1:10" x14ac:dyDescent="0.25"/>
    <row r="20" spans="1:10" x14ac:dyDescent="0.25"/>
    <row r="21" spans="1:10" ht="15.75" x14ac:dyDescent="0.25">
      <c r="A21" s="11" t="s">
        <v>0</v>
      </c>
      <c r="B21" s="39"/>
      <c r="C21" s="39"/>
      <c r="D21" s="39"/>
      <c r="E21" s="39"/>
      <c r="F21" s="39"/>
      <c r="G21" s="39"/>
    </row>
    <row r="22" spans="1:10" s="69" customFormat="1" ht="12.75" x14ac:dyDescent="0.2">
      <c r="A22" s="77"/>
      <c r="B22" s="40"/>
      <c r="C22" s="76"/>
      <c r="D22" s="77"/>
      <c r="E22" s="76"/>
      <c r="F22" s="77"/>
      <c r="G22" s="76"/>
    </row>
    <row r="23" spans="1:10" s="69" customFormat="1" ht="12.75" customHeight="1" x14ac:dyDescent="0.2">
      <c r="A23" s="77"/>
      <c r="B23" s="77"/>
      <c r="C23" s="77"/>
      <c r="D23" s="77"/>
      <c r="E23" s="77"/>
      <c r="F23" s="77"/>
      <c r="G23" s="77"/>
    </row>
    <row r="24" spans="1:10" s="69" customFormat="1" ht="14.25" hidden="1" customHeight="1" x14ac:dyDescent="0.2">
      <c r="A24" s="77"/>
      <c r="B24" s="77"/>
      <c r="C24" s="77"/>
      <c r="D24" s="77"/>
      <c r="E24" s="77"/>
      <c r="F24" s="77"/>
      <c r="G24" s="77"/>
    </row>
    <row r="25" spans="1:10" s="67" customFormat="1" ht="12.75" hidden="1" x14ac:dyDescent="0.2">
      <c r="A25" s="77"/>
      <c r="B25" s="77"/>
      <c r="C25" s="77"/>
      <c r="D25" s="77"/>
      <c r="E25" s="77"/>
      <c r="F25" s="77"/>
      <c r="G25" s="77"/>
      <c r="H25" s="77"/>
      <c r="I25" s="77"/>
      <c r="J25" s="77"/>
    </row>
    <row r="26" spans="1:10" s="6" customFormat="1" ht="15.75" hidden="1" x14ac:dyDescent="0.25">
      <c r="B26" s="41"/>
      <c r="C26" s="41"/>
      <c r="D26" s="41"/>
      <c r="E26" s="41"/>
      <c r="F26" s="41"/>
      <c r="G26" s="41"/>
      <c r="H26" s="5"/>
    </row>
    <row r="27" spans="1:10" s="6" customFormat="1" ht="15.75" hidden="1" x14ac:dyDescent="0.25">
      <c r="A27" s="41"/>
      <c r="B27" s="41"/>
      <c r="C27" s="41"/>
      <c r="D27" s="41"/>
      <c r="E27" s="41"/>
      <c r="F27" s="41"/>
      <c r="G27" s="41"/>
      <c r="H27" s="5"/>
    </row>
    <row r="28" spans="1:10" s="6" customFormat="1" ht="15.75" hidden="1" x14ac:dyDescent="0.25">
      <c r="A28" s="42"/>
      <c r="B28" s="41"/>
      <c r="C28" s="41"/>
      <c r="D28" s="41"/>
      <c r="E28" s="41"/>
      <c r="F28" s="41"/>
      <c r="G28" s="41"/>
      <c r="H28" s="5"/>
    </row>
    <row r="29" spans="1:10" hidden="1" x14ac:dyDescent="0.25"/>
    <row r="30" spans="1:10" hidden="1" x14ac:dyDescent="0.25"/>
  </sheetData>
  <hyperlinks>
    <hyperlink ref="A21" location="Contents!A1" display="Back to contents" xr:uid="{4B8889A8-C2E3-47A6-8F9B-A8DE321B87A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1"/>
  <sheetViews>
    <sheetView workbookViewId="0"/>
  </sheetViews>
  <sheetFormatPr defaultColWidth="0" defaultRowHeight="15" customHeight="1" zeroHeight="1" x14ac:dyDescent="0.25"/>
  <cols>
    <col min="1" max="16" width="9.140625" style="29" customWidth="1"/>
    <col min="17" max="16384" width="9.140625" style="29" hidden="1"/>
  </cols>
  <sheetData>
    <row r="1" spans="1:2" s="5" customFormat="1" ht="15.75" x14ac:dyDescent="0.25">
      <c r="A1" s="70" t="s">
        <v>449</v>
      </c>
      <c r="B1" s="10"/>
    </row>
    <row r="2" spans="1:2" x14ac:dyDescent="0.25">
      <c r="A2" s="189" t="s">
        <v>395</v>
      </c>
    </row>
    <row r="3" spans="1:2" x14ac:dyDescent="0.25"/>
    <row r="4" spans="1:2" x14ac:dyDescent="0.25"/>
    <row r="5" spans="1:2" x14ac:dyDescent="0.25"/>
    <row r="6" spans="1:2" x14ac:dyDescent="0.25"/>
    <row r="7" spans="1:2" x14ac:dyDescent="0.25"/>
    <row r="8" spans="1:2" s="78" customFormat="1" x14ac:dyDescent="0.25"/>
    <row r="9" spans="1:2" s="78" customFormat="1" x14ac:dyDescent="0.25"/>
    <row r="10" spans="1:2" s="78" customFormat="1" x14ac:dyDescent="0.25"/>
    <row r="11" spans="1:2" s="78" customFormat="1" x14ac:dyDescent="0.25"/>
    <row r="12" spans="1:2" s="78" customFormat="1" x14ac:dyDescent="0.25"/>
    <row r="13" spans="1:2" s="78" customFormat="1" x14ac:dyDescent="0.25"/>
    <row r="14" spans="1:2" s="78" customFormat="1" x14ac:dyDescent="0.25"/>
    <row r="15" spans="1:2" x14ac:dyDescent="0.25"/>
    <row r="16" spans="1:2" x14ac:dyDescent="0.25"/>
    <row r="17" spans="1:7" x14ac:dyDescent="0.25"/>
    <row r="18" spans="1:7" s="78" customFormat="1" x14ac:dyDescent="0.25"/>
    <row r="19" spans="1:7" s="78" customFormat="1" x14ac:dyDescent="0.25"/>
    <row r="20" spans="1:7" s="78" customFormat="1" x14ac:dyDescent="0.25"/>
    <row r="21" spans="1:7" s="78" customFormat="1" x14ac:dyDescent="0.25"/>
    <row r="22" spans="1:7" s="78" customFormat="1" x14ac:dyDescent="0.25"/>
    <row r="23" spans="1:7" x14ac:dyDescent="0.25"/>
    <row r="24" spans="1:7" x14ac:dyDescent="0.25"/>
    <row r="25" spans="1:7" x14ac:dyDescent="0.25"/>
    <row r="26" spans="1:7" x14ac:dyDescent="0.25"/>
    <row r="27" spans="1:7" x14ac:dyDescent="0.25"/>
    <row r="28" spans="1:7" x14ac:dyDescent="0.25"/>
    <row r="29" spans="1:7" x14ac:dyDescent="0.25"/>
    <row r="30" spans="1:7" x14ac:dyDescent="0.25"/>
    <row r="31" spans="1:7" x14ac:dyDescent="0.25"/>
    <row r="32" spans="1:7" ht="15.75" x14ac:dyDescent="0.25">
      <c r="A32" s="11" t="s">
        <v>0</v>
      </c>
      <c r="B32" s="39"/>
      <c r="C32" s="39"/>
      <c r="D32" s="39"/>
      <c r="E32" s="39"/>
      <c r="F32" s="39"/>
      <c r="G32" s="39"/>
    </row>
    <row r="33" spans="1:10" s="20" customFormat="1" ht="12.75" x14ac:dyDescent="0.2">
      <c r="A33" s="28"/>
      <c r="B33" s="40"/>
      <c r="C33" s="27"/>
      <c r="D33" s="28"/>
      <c r="E33" s="27"/>
      <c r="F33" s="28"/>
      <c r="G33" s="27"/>
    </row>
    <row r="34" spans="1:10" s="20" customFormat="1" ht="12.75" customHeight="1" x14ac:dyDescent="0.2">
      <c r="A34" s="28"/>
      <c r="B34" s="28"/>
      <c r="C34" s="28"/>
      <c r="D34" s="28"/>
      <c r="E34" s="28"/>
      <c r="F34" s="28"/>
      <c r="G34" s="28"/>
    </row>
    <row r="35" spans="1:10" s="20" customFormat="1" ht="14.25" hidden="1" customHeight="1" x14ac:dyDescent="0.2">
      <c r="A35" s="28"/>
      <c r="B35" s="28"/>
      <c r="C35" s="28"/>
      <c r="D35" s="28"/>
      <c r="E35" s="28"/>
      <c r="F35" s="28"/>
      <c r="G35" s="28"/>
    </row>
    <row r="36" spans="1:10" s="12" customFormat="1" ht="12.75" hidden="1" x14ac:dyDescent="0.2">
      <c r="A36" s="28"/>
      <c r="B36" s="28"/>
      <c r="C36" s="28"/>
      <c r="D36" s="28"/>
      <c r="E36" s="28"/>
      <c r="F36" s="28"/>
      <c r="G36" s="28"/>
      <c r="H36" s="28"/>
      <c r="I36" s="28"/>
      <c r="J36" s="28"/>
    </row>
    <row r="37" spans="1:10" s="6" customFormat="1" ht="15.75" hidden="1" x14ac:dyDescent="0.25">
      <c r="B37" s="41"/>
      <c r="C37" s="41"/>
      <c r="D37" s="41"/>
      <c r="E37" s="41"/>
      <c r="F37" s="41"/>
      <c r="G37" s="41"/>
      <c r="H37" s="5"/>
    </row>
    <row r="38" spans="1:10" s="6" customFormat="1" ht="15.75" hidden="1" x14ac:dyDescent="0.25">
      <c r="A38" s="41"/>
      <c r="B38" s="41"/>
      <c r="C38" s="41"/>
      <c r="D38" s="41"/>
      <c r="E38" s="41"/>
      <c r="F38" s="41"/>
      <c r="G38" s="41"/>
      <c r="H38" s="5"/>
    </row>
    <row r="39" spans="1:10" s="6" customFormat="1" ht="15.75" hidden="1" x14ac:dyDescent="0.25">
      <c r="A39" s="42"/>
      <c r="B39" s="41"/>
      <c r="C39" s="41"/>
      <c r="D39" s="41"/>
      <c r="E39" s="41"/>
      <c r="F39" s="41"/>
      <c r="G39" s="41"/>
      <c r="H39" s="5"/>
    </row>
    <row r="40" spans="1:10" hidden="1" x14ac:dyDescent="0.25"/>
    <row r="41" spans="1:10" hidden="1" x14ac:dyDescent="0.25"/>
  </sheetData>
  <hyperlinks>
    <hyperlink ref="A32" location="Contents!A1" display="Back to contents" xr:uid="{00000000-0004-0000-08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DB4E2"/>
  </sheetPr>
  <dimension ref="A1:T27"/>
  <sheetViews>
    <sheetView workbookViewId="0"/>
  </sheetViews>
  <sheetFormatPr defaultColWidth="0" defaultRowHeight="15.6" customHeight="1" zeroHeight="1" x14ac:dyDescent="0.25"/>
  <cols>
    <col min="1" max="1" width="37.5703125" style="71" customWidth="1"/>
    <col min="2" max="2" width="7.28515625" style="67" customWidth="1"/>
    <col min="3" max="7" width="7.42578125" style="67" customWidth="1"/>
    <col min="8" max="18" width="7.42578125" style="69" customWidth="1"/>
    <col min="19" max="19" width="8.85546875" style="69" customWidth="1"/>
    <col min="20" max="20" width="13.7109375" style="69" bestFit="1" customWidth="1"/>
    <col min="21" max="16384" width="9.28515625" style="69" hidden="1"/>
  </cols>
  <sheetData>
    <row r="1" spans="1:20" s="71" customFormat="1" ht="15.75" x14ac:dyDescent="0.25">
      <c r="A1" s="70" t="s">
        <v>450</v>
      </c>
    </row>
    <row r="2" spans="1:20" s="71" customFormat="1" ht="15.75" x14ac:dyDescent="0.25">
      <c r="A2" s="189" t="s">
        <v>396</v>
      </c>
    </row>
    <row r="3" spans="1:20" ht="15.75" x14ac:dyDescent="0.25">
      <c r="A3" s="143" t="s">
        <v>360</v>
      </c>
      <c r="B3" s="128" t="s">
        <v>358</v>
      </c>
      <c r="C3" s="153" t="s">
        <v>333</v>
      </c>
      <c r="D3" s="153" t="s">
        <v>1</v>
      </c>
      <c r="E3" s="153" t="s">
        <v>2</v>
      </c>
      <c r="F3" s="153" t="s">
        <v>3</v>
      </c>
      <c r="G3" s="153" t="s">
        <v>4</v>
      </c>
      <c r="H3" s="153" t="s">
        <v>5</v>
      </c>
      <c r="I3" s="153" t="s">
        <v>6</v>
      </c>
      <c r="J3" s="153" t="s">
        <v>7</v>
      </c>
      <c r="K3" s="153" t="s">
        <v>8</v>
      </c>
      <c r="L3" s="153" t="s">
        <v>9</v>
      </c>
      <c r="M3" s="153" t="s">
        <v>10</v>
      </c>
      <c r="N3" s="153" t="s">
        <v>11</v>
      </c>
      <c r="O3" s="153" t="s">
        <v>12</v>
      </c>
      <c r="P3" s="153" t="s">
        <v>13</v>
      </c>
      <c r="Q3" s="153" t="s">
        <v>14</v>
      </c>
      <c r="R3" s="153" t="s">
        <v>15</v>
      </c>
      <c r="S3" s="152" t="s">
        <v>25</v>
      </c>
      <c r="T3" s="71"/>
    </row>
    <row r="4" spans="1:20" ht="15.75" x14ac:dyDescent="0.25">
      <c r="A4" s="123" t="s">
        <v>36</v>
      </c>
      <c r="B4" s="126" t="s">
        <v>329</v>
      </c>
      <c r="C4" s="131">
        <v>-26.599999999999994</v>
      </c>
      <c r="D4" s="131">
        <v>-3</v>
      </c>
      <c r="E4" s="131">
        <v>-25.800000000000004</v>
      </c>
      <c r="F4" s="131">
        <v>-4.1999999999999993</v>
      </c>
      <c r="G4" s="131">
        <v>-0.99999999999999822</v>
      </c>
      <c r="H4" s="131">
        <v>2.1999999999999975</v>
      </c>
      <c r="I4" s="131">
        <v>21.4</v>
      </c>
      <c r="J4" s="131">
        <v>32.800000000000004</v>
      </c>
      <c r="K4" s="131">
        <v>144.20000000000002</v>
      </c>
      <c r="L4" s="131">
        <v>139.99999999999997</v>
      </c>
      <c r="M4" s="131">
        <v>187</v>
      </c>
      <c r="N4" s="131">
        <v>143.19999999999999</v>
      </c>
      <c r="O4" s="131">
        <v>490.40000000000003</v>
      </c>
      <c r="P4" s="131">
        <v>441.6</v>
      </c>
      <c r="Q4" s="131">
        <v>399.40000000000003</v>
      </c>
      <c r="R4" s="131">
        <v>374.2</v>
      </c>
      <c r="S4" s="132">
        <v>2315.8000000000002</v>
      </c>
      <c r="T4" s="71"/>
    </row>
    <row r="5" spans="1:20" ht="15.75" x14ac:dyDescent="0.25">
      <c r="A5" s="124" t="s">
        <v>36</v>
      </c>
      <c r="B5" s="127" t="s">
        <v>330</v>
      </c>
      <c r="C5" s="133">
        <v>-28.2</v>
      </c>
      <c r="D5" s="133">
        <v>1.9999999999999987</v>
      </c>
      <c r="E5" s="133">
        <v>-10.4</v>
      </c>
      <c r="F5" s="133">
        <v>-11.599999999999998</v>
      </c>
      <c r="G5" s="133">
        <v>15.400000000000002</v>
      </c>
      <c r="H5" s="133">
        <v>4.6000000000000023</v>
      </c>
      <c r="I5" s="133">
        <v>-22.000000000000004</v>
      </c>
      <c r="J5" s="133">
        <v>-26.000000000000004</v>
      </c>
      <c r="K5" s="133">
        <v>78.999999999999986</v>
      </c>
      <c r="L5" s="133">
        <v>121.60000000000001</v>
      </c>
      <c r="M5" s="133">
        <v>129</v>
      </c>
      <c r="N5" s="133">
        <v>119.60000000000002</v>
      </c>
      <c r="O5" s="133">
        <v>325</v>
      </c>
      <c r="P5" s="133">
        <v>297</v>
      </c>
      <c r="Q5" s="133">
        <v>316</v>
      </c>
      <c r="R5" s="133">
        <v>448.4</v>
      </c>
      <c r="S5" s="134">
        <v>1759.4</v>
      </c>
      <c r="T5" s="71"/>
    </row>
    <row r="6" spans="1:20" s="71" customFormat="1" ht="15.75" x14ac:dyDescent="0.25">
      <c r="A6" s="144" t="s">
        <v>36</v>
      </c>
      <c r="B6" s="145" t="s">
        <v>25</v>
      </c>
      <c r="C6" s="146">
        <v>-54.8</v>
      </c>
      <c r="D6" s="146">
        <v>-1.0000000000000013</v>
      </c>
      <c r="E6" s="146">
        <v>-36.200000000000003</v>
      </c>
      <c r="F6" s="146">
        <v>-15.799999999999997</v>
      </c>
      <c r="G6" s="146">
        <v>14.400000000000004</v>
      </c>
      <c r="H6" s="146">
        <v>6.8</v>
      </c>
      <c r="I6" s="146">
        <v>-0.60000000000000497</v>
      </c>
      <c r="J6" s="146">
        <v>6.8000000000000007</v>
      </c>
      <c r="K6" s="146">
        <v>223.2</v>
      </c>
      <c r="L6" s="146">
        <v>261.59999999999997</v>
      </c>
      <c r="M6" s="146">
        <v>316</v>
      </c>
      <c r="N6" s="146">
        <v>262.8</v>
      </c>
      <c r="O6" s="146">
        <v>815.40000000000009</v>
      </c>
      <c r="P6" s="146">
        <v>738.6</v>
      </c>
      <c r="Q6" s="146">
        <v>715.40000000000009</v>
      </c>
      <c r="R6" s="146">
        <v>822.59999999999991</v>
      </c>
      <c r="S6" s="134">
        <v>4075.2000000000003</v>
      </c>
    </row>
    <row r="7" spans="1:20" s="71" customFormat="1" ht="15.75" x14ac:dyDescent="0.25">
      <c r="A7" s="123" t="s">
        <v>311</v>
      </c>
      <c r="B7" s="126" t="s">
        <v>329</v>
      </c>
      <c r="C7" s="137">
        <v>3</v>
      </c>
      <c r="D7" s="137">
        <v>2</v>
      </c>
      <c r="E7" s="137">
        <v>1</v>
      </c>
      <c r="F7" s="137">
        <v>4</v>
      </c>
      <c r="G7" s="137">
        <v>9</v>
      </c>
      <c r="H7" s="137">
        <v>14</v>
      </c>
      <c r="I7" s="137">
        <v>22</v>
      </c>
      <c r="J7" s="137">
        <v>55</v>
      </c>
      <c r="K7" s="137">
        <v>90</v>
      </c>
      <c r="L7" s="137">
        <v>123</v>
      </c>
      <c r="M7" s="137">
        <v>191</v>
      </c>
      <c r="N7" s="137">
        <v>287</v>
      </c>
      <c r="O7" s="137">
        <v>442</v>
      </c>
      <c r="P7" s="137">
        <v>552</v>
      </c>
      <c r="Q7" s="137">
        <v>493</v>
      </c>
      <c r="R7" s="137">
        <v>403</v>
      </c>
      <c r="S7" s="138">
        <v>2691</v>
      </c>
    </row>
    <row r="8" spans="1:20" s="71" customFormat="1" ht="15.75" x14ac:dyDescent="0.25">
      <c r="A8" s="124" t="s">
        <v>311</v>
      </c>
      <c r="B8" s="127" t="s">
        <v>330</v>
      </c>
      <c r="C8" s="139">
        <v>2</v>
      </c>
      <c r="D8" s="139">
        <v>1</v>
      </c>
      <c r="E8" s="139">
        <v>1</v>
      </c>
      <c r="F8" s="139">
        <v>3</v>
      </c>
      <c r="G8" s="139">
        <v>9</v>
      </c>
      <c r="H8" s="139">
        <v>17</v>
      </c>
      <c r="I8" s="139">
        <v>16</v>
      </c>
      <c r="J8" s="139">
        <v>35</v>
      </c>
      <c r="K8" s="139">
        <v>53</v>
      </c>
      <c r="L8" s="139">
        <v>92</v>
      </c>
      <c r="M8" s="139">
        <v>104</v>
      </c>
      <c r="N8" s="139">
        <v>193</v>
      </c>
      <c r="O8" s="139">
        <v>293</v>
      </c>
      <c r="P8" s="139">
        <v>383</v>
      </c>
      <c r="Q8" s="139">
        <v>513</v>
      </c>
      <c r="R8" s="139">
        <v>654</v>
      </c>
      <c r="S8" s="140">
        <v>2369</v>
      </c>
    </row>
    <row r="9" spans="1:20" s="71" customFormat="1" ht="15.75" x14ac:dyDescent="0.25">
      <c r="A9" s="147" t="s">
        <v>311</v>
      </c>
      <c r="B9" s="148" t="s">
        <v>25</v>
      </c>
      <c r="C9" s="149">
        <v>5</v>
      </c>
      <c r="D9" s="149">
        <v>3</v>
      </c>
      <c r="E9" s="149">
        <v>2</v>
      </c>
      <c r="F9" s="149">
        <v>7</v>
      </c>
      <c r="G9" s="149">
        <v>18</v>
      </c>
      <c r="H9" s="149">
        <v>31</v>
      </c>
      <c r="I9" s="149">
        <v>38</v>
      </c>
      <c r="J9" s="149">
        <v>90</v>
      </c>
      <c r="K9" s="149">
        <v>143</v>
      </c>
      <c r="L9" s="149">
        <v>215</v>
      </c>
      <c r="M9" s="149">
        <v>295</v>
      </c>
      <c r="N9" s="149">
        <v>480</v>
      </c>
      <c r="O9" s="149">
        <v>735</v>
      </c>
      <c r="P9" s="149">
        <v>935</v>
      </c>
      <c r="Q9" s="149">
        <v>1006</v>
      </c>
      <c r="R9" s="149">
        <v>1057</v>
      </c>
      <c r="S9" s="141">
        <v>5060</v>
      </c>
    </row>
    <row r="10" spans="1:20" ht="15.6" customHeight="1" x14ac:dyDescent="0.25">
      <c r="A10" s="125" t="s">
        <v>359</v>
      </c>
      <c r="B10" s="127" t="s">
        <v>329</v>
      </c>
      <c r="C10" s="133">
        <v>259.8</v>
      </c>
      <c r="D10" s="133">
        <v>127.4</v>
      </c>
      <c r="E10" s="133">
        <v>175</v>
      </c>
      <c r="F10" s="133">
        <v>198.8</v>
      </c>
      <c r="G10" s="133">
        <v>266.8</v>
      </c>
      <c r="H10" s="133">
        <v>295.39999999999998</v>
      </c>
      <c r="I10" s="133">
        <v>483.80000000000007</v>
      </c>
      <c r="J10" s="133">
        <v>740.40000000000009</v>
      </c>
      <c r="K10" s="133">
        <v>1037.4000000000001</v>
      </c>
      <c r="L10" s="133">
        <v>1377</v>
      </c>
      <c r="M10" s="133">
        <v>1861.6</v>
      </c>
      <c r="N10" s="133">
        <v>2633.8</v>
      </c>
      <c r="O10" s="133">
        <v>3186.8</v>
      </c>
      <c r="P10" s="133">
        <v>3662.6</v>
      </c>
      <c r="Q10" s="133">
        <v>3427.2000000000003</v>
      </c>
      <c r="R10" s="133">
        <v>2704.4</v>
      </c>
      <c r="S10" s="134">
        <v>22438.2</v>
      </c>
      <c r="T10" s="71"/>
    </row>
    <row r="11" spans="1:20" ht="15.6" customHeight="1" x14ac:dyDescent="0.25">
      <c r="A11" s="124" t="s">
        <v>359</v>
      </c>
      <c r="B11" s="127" t="s">
        <v>330</v>
      </c>
      <c r="C11" s="133">
        <v>206.60000000000002</v>
      </c>
      <c r="D11" s="133">
        <v>47.8</v>
      </c>
      <c r="E11" s="133">
        <v>59.800000000000004</v>
      </c>
      <c r="F11" s="133">
        <v>98</v>
      </c>
      <c r="G11" s="133">
        <v>124.80000000000001</v>
      </c>
      <c r="H11" s="133">
        <v>178.59999999999997</v>
      </c>
      <c r="I11" s="133">
        <v>323.60000000000002</v>
      </c>
      <c r="J11" s="133">
        <v>520.00000000000011</v>
      </c>
      <c r="K11" s="133">
        <v>755.4</v>
      </c>
      <c r="L11" s="133">
        <v>979</v>
      </c>
      <c r="M11" s="133">
        <v>1320.8000000000002</v>
      </c>
      <c r="N11" s="133">
        <v>2007.4</v>
      </c>
      <c r="O11" s="133">
        <v>2683.2</v>
      </c>
      <c r="P11" s="133">
        <v>3614.2</v>
      </c>
      <c r="Q11" s="133">
        <v>4432</v>
      </c>
      <c r="R11" s="133">
        <v>5701</v>
      </c>
      <c r="S11" s="134">
        <v>23052.2</v>
      </c>
      <c r="T11" s="71"/>
    </row>
    <row r="12" spans="1:20" ht="15.6" customHeight="1" x14ac:dyDescent="0.25">
      <c r="A12" s="147" t="s">
        <v>359</v>
      </c>
      <c r="B12" s="148" t="s">
        <v>25</v>
      </c>
      <c r="C12" s="150">
        <v>466.40000000000003</v>
      </c>
      <c r="D12" s="150">
        <v>175.2</v>
      </c>
      <c r="E12" s="150">
        <v>234.8</v>
      </c>
      <c r="F12" s="150">
        <v>296.8</v>
      </c>
      <c r="G12" s="150">
        <v>391.6</v>
      </c>
      <c r="H12" s="150">
        <v>473.99999999999994</v>
      </c>
      <c r="I12" s="150">
        <v>807.40000000000009</v>
      </c>
      <c r="J12" s="150">
        <v>1260.4000000000001</v>
      </c>
      <c r="K12" s="150">
        <v>1792.8000000000002</v>
      </c>
      <c r="L12" s="150">
        <v>2356</v>
      </c>
      <c r="M12" s="150">
        <v>3182.4</v>
      </c>
      <c r="N12" s="150">
        <v>4641.2000000000007</v>
      </c>
      <c r="O12" s="150">
        <v>5870</v>
      </c>
      <c r="P12" s="150">
        <v>7276.7999999999993</v>
      </c>
      <c r="Q12" s="150">
        <v>7859.2000000000007</v>
      </c>
      <c r="R12" s="150">
        <v>8405.4</v>
      </c>
      <c r="S12" s="136">
        <v>45490.400000000001</v>
      </c>
      <c r="T12" s="71"/>
    </row>
    <row r="13" spans="1:20" ht="15.6" customHeight="1" x14ac:dyDescent="0.25">
      <c r="A13" s="124" t="s">
        <v>331</v>
      </c>
      <c r="B13" s="127" t="s">
        <v>329</v>
      </c>
      <c r="C13" s="122">
        <v>-0.10238645111624324</v>
      </c>
      <c r="D13" s="122">
        <v>-2.3547880690737832E-2</v>
      </c>
      <c r="E13" s="122">
        <v>-0.14742857142857146</v>
      </c>
      <c r="F13" s="122">
        <v>-2.1126760563380278E-2</v>
      </c>
      <c r="G13" s="122">
        <v>-3.7481259370314773E-3</v>
      </c>
      <c r="H13" s="122">
        <v>7.4475287745429846E-3</v>
      </c>
      <c r="I13" s="122">
        <v>4.4233154195948733E-2</v>
      </c>
      <c r="J13" s="122">
        <v>4.4300378173960021E-2</v>
      </c>
      <c r="K13" s="122">
        <v>0.13900134952766532</v>
      </c>
      <c r="L13" s="122">
        <v>0.1016702977487291</v>
      </c>
      <c r="M13" s="122">
        <v>0.10045122475290073</v>
      </c>
      <c r="N13" s="122">
        <v>5.437011162578783E-2</v>
      </c>
      <c r="O13" s="122">
        <v>0.15388477469561943</v>
      </c>
      <c r="P13" s="122">
        <v>0.12057008682356797</v>
      </c>
      <c r="Q13" s="122">
        <v>0.11653828197945845</v>
      </c>
      <c r="R13" s="122">
        <v>0.1383671054577725</v>
      </c>
      <c r="S13" s="129">
        <v>0.10320792220409837</v>
      </c>
      <c r="T13" s="71"/>
    </row>
    <row r="14" spans="1:20" ht="15.6" customHeight="1" x14ac:dyDescent="0.2">
      <c r="A14" s="124" t="s">
        <v>331</v>
      </c>
      <c r="B14" s="127" t="s">
        <v>330</v>
      </c>
      <c r="C14" s="122">
        <v>-0.13649564375605033</v>
      </c>
      <c r="D14" s="122">
        <v>4.1841004184100396E-2</v>
      </c>
      <c r="E14" s="122">
        <v>-0.17391304347826086</v>
      </c>
      <c r="F14" s="122">
        <v>-0.11836734693877549</v>
      </c>
      <c r="G14" s="122">
        <v>0.1233974358974359</v>
      </c>
      <c r="H14" s="122">
        <v>2.5755879059350523E-2</v>
      </c>
      <c r="I14" s="122">
        <v>-6.7985166872682329E-2</v>
      </c>
      <c r="J14" s="122">
        <v>-4.9999999999999996E-2</v>
      </c>
      <c r="K14" s="122">
        <v>0.10458035477892506</v>
      </c>
      <c r="L14" s="122">
        <v>0.12420837589376917</v>
      </c>
      <c r="M14" s="122">
        <v>9.7668079951544501E-2</v>
      </c>
      <c r="N14" s="122">
        <v>5.9579555644116773E-2</v>
      </c>
      <c r="O14" s="122">
        <v>0.12112403100775194</v>
      </c>
      <c r="P14" s="122">
        <v>8.2175861878147308E-2</v>
      </c>
      <c r="Q14" s="122">
        <v>7.1299638989169675E-2</v>
      </c>
      <c r="R14" s="122">
        <v>7.8652867917909139E-2</v>
      </c>
      <c r="S14" s="129">
        <v>7.6322433433685291E-2</v>
      </c>
    </row>
    <row r="15" spans="1:20" ht="15.6" customHeight="1" x14ac:dyDescent="0.2">
      <c r="A15" s="147" t="s">
        <v>331</v>
      </c>
      <c r="B15" s="148" t="s">
        <v>25</v>
      </c>
      <c r="C15" s="151">
        <v>-0.11749571183533446</v>
      </c>
      <c r="D15" s="151">
        <v>-5.7077625570776339E-3</v>
      </c>
      <c r="E15" s="151">
        <v>-0.15417376490630325</v>
      </c>
      <c r="F15" s="151">
        <v>-5.3234501347708886E-2</v>
      </c>
      <c r="G15" s="151">
        <v>3.6772216547497454E-2</v>
      </c>
      <c r="H15" s="151">
        <v>1.4345991561181435E-2</v>
      </c>
      <c r="I15" s="151">
        <v>-7.4312608372554482E-4</v>
      </c>
      <c r="J15" s="151">
        <v>5.3951126626467791E-3</v>
      </c>
      <c r="K15" s="151">
        <v>0.12449799196787147</v>
      </c>
      <c r="L15" s="151">
        <v>0.11103565365025465</v>
      </c>
      <c r="M15" s="151">
        <v>9.9296128707893408E-2</v>
      </c>
      <c r="N15" s="151">
        <v>5.6623287080927343E-2</v>
      </c>
      <c r="O15" s="151">
        <v>0.13890971039182284</v>
      </c>
      <c r="P15" s="151">
        <v>0.10150065963060688</v>
      </c>
      <c r="Q15" s="151">
        <v>9.1027076547231273E-2</v>
      </c>
      <c r="R15" s="151">
        <v>9.7865657791419799E-2</v>
      </c>
      <c r="S15" s="130">
        <v>8.9583736348768095E-2</v>
      </c>
    </row>
    <row r="16" spans="1:20" ht="15.6" customHeight="1" x14ac:dyDescent="0.25">
      <c r="A16" s="74" t="s">
        <v>16</v>
      </c>
      <c r="B16" s="69"/>
      <c r="C16" s="69"/>
      <c r="D16" s="69"/>
      <c r="E16" s="69"/>
      <c r="F16" s="69"/>
      <c r="G16" s="69"/>
    </row>
    <row r="17" spans="1:7" ht="15.6" customHeight="1" x14ac:dyDescent="0.25">
      <c r="A17" s="68" t="s">
        <v>0</v>
      </c>
      <c r="B17" s="69"/>
      <c r="C17" s="69"/>
      <c r="D17" s="69"/>
      <c r="E17" s="69"/>
      <c r="F17" s="69"/>
      <c r="G17" s="69"/>
    </row>
    <row r="18" spans="1:7" ht="15.6" customHeight="1" x14ac:dyDescent="0.2">
      <c r="A18" s="69"/>
      <c r="B18" s="69"/>
      <c r="C18" s="69"/>
      <c r="D18" s="69"/>
      <c r="E18" s="69"/>
      <c r="F18" s="69"/>
      <c r="G18" s="69"/>
    </row>
    <row r="19" spans="1:7" ht="15.6" customHeight="1" x14ac:dyDescent="0.25"/>
    <row r="23" spans="1:7" ht="15.6" hidden="1" customHeight="1" x14ac:dyDescent="0.25">
      <c r="C23" s="184"/>
    </row>
    <row r="24" spans="1:7" ht="15.6" hidden="1" customHeight="1" x14ac:dyDescent="0.25">
      <c r="C24" s="223"/>
    </row>
    <row r="25" spans="1:7" ht="15.6" hidden="1" customHeight="1" x14ac:dyDescent="0.25">
      <c r="C25" s="184"/>
    </row>
    <row r="26" spans="1:7" ht="15.6" hidden="1" customHeight="1" x14ac:dyDescent="0.25">
      <c r="C26" s="223"/>
    </row>
    <row r="27" spans="1:7" ht="15.6" hidden="1" customHeight="1" x14ac:dyDescent="0.25">
      <c r="C27" s="184"/>
    </row>
  </sheetData>
  <hyperlinks>
    <hyperlink ref="A17" location="Contents!A1" display="Back to contents" xr:uid="{00000000-0004-0000-0A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43</vt:i4>
      </vt:variant>
    </vt:vector>
  </HeadingPairs>
  <TitlesOfParts>
    <vt:vector size="43" baseType="lpstr">
      <vt:lpstr>Contents</vt:lpstr>
      <vt:lpstr>Background</vt:lpstr>
      <vt:lpstr>Definitions</vt:lpstr>
      <vt:lpstr>T1</vt:lpstr>
      <vt:lpstr>T2</vt:lpstr>
      <vt:lpstr>C1</vt:lpstr>
      <vt:lpstr>C2</vt:lpstr>
      <vt:lpstr>C3</vt:lpstr>
      <vt:lpstr>T3</vt:lpstr>
      <vt:lpstr>T4</vt:lpstr>
      <vt:lpstr>C4</vt:lpstr>
      <vt:lpstr>C5</vt:lpstr>
      <vt:lpstr>C6</vt:lpstr>
      <vt:lpstr>T5</vt:lpstr>
      <vt:lpstr>T6</vt:lpstr>
      <vt:lpstr>C7</vt:lpstr>
      <vt:lpstr>C8</vt:lpstr>
      <vt:lpstr>C9</vt:lpstr>
      <vt:lpstr>T7</vt:lpstr>
      <vt:lpstr>C10</vt:lpstr>
      <vt:lpstr>T8</vt:lpstr>
      <vt:lpstr>T9</vt:lpstr>
      <vt:lpstr>C11</vt:lpstr>
      <vt:lpstr>C12</vt:lpstr>
      <vt:lpstr>T10</vt:lpstr>
      <vt:lpstr>T11</vt:lpstr>
      <vt:lpstr>C13</vt:lpstr>
      <vt:lpstr>C14</vt:lpstr>
      <vt:lpstr>C15</vt:lpstr>
      <vt:lpstr>T12</vt:lpstr>
      <vt:lpstr>T13</vt:lpstr>
      <vt:lpstr>C16</vt:lpstr>
      <vt:lpstr>T14</vt:lpstr>
      <vt:lpstr>T15</vt:lpstr>
      <vt:lpstr>T16</vt:lpstr>
      <vt:lpstr>T17</vt:lpstr>
      <vt:lpstr>T18</vt:lpstr>
      <vt:lpstr>T19</vt:lpstr>
      <vt:lpstr>T20</vt:lpstr>
      <vt:lpstr>C17</vt:lpstr>
      <vt:lpstr>T21</vt:lpstr>
      <vt:lpstr>C18</vt:lpstr>
      <vt:lpstr>T22</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Ijpelaar, Jos</dc:creator>
  <cp:lastModifiedBy>Jos Ijpelaar</cp:lastModifiedBy>
  <dcterms:created xsi:type="dcterms:W3CDTF">2020-06-03T08:47:12Z</dcterms:created>
  <dcterms:modified xsi:type="dcterms:W3CDTF">2023-03-09T08:21:19Z</dcterms:modified>
</cp:coreProperties>
</file>