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defaultThemeVersion="124226"/>
  <mc:AlternateContent xmlns:mc="http://schemas.openxmlformats.org/markup-compatibility/2006">
    <mc:Choice Requires="x15">
      <x15ac:absPath xmlns:x15ac="http://schemas.microsoft.com/office/spreadsheetml/2010/11/ac" url="G:\Tourism\PUBLICATIONS\2024\Quarter 1\"/>
    </mc:Choice>
  </mc:AlternateContent>
  <xr:revisionPtr revIDLastSave="0" documentId="13_ncr:1_{83476032-01AE-452E-9EA8-23CFD0BC5929}" xr6:coauthVersionLast="47" xr6:coauthVersionMax="47" xr10:uidLastSave="{00000000-0000-0000-0000-000000000000}"/>
  <bookViews>
    <workbookView xWindow="22908" yWindow="-132" windowWidth="30984" windowHeight="16824" tabRatio="896" activeTab="1" xr2:uid="{00000000-000D-0000-FFFF-FFFF00000000}"/>
  </bookViews>
  <sheets>
    <sheet name="Contact" sheetId="1" r:id="rId1"/>
    <sheet name="Contents " sheetId="2" r:id="rId2"/>
    <sheet name="Key messages" sheetId="71" r:id="rId3"/>
    <sheet name="Table 1" sheetId="3" r:id="rId4"/>
    <sheet name="Table 1a" sheetId="61" r:id="rId5"/>
    <sheet name="Table 2" sheetId="5" r:id="rId6"/>
    <sheet name="Table 2a" sheetId="62" r:id="rId7"/>
    <sheet name="Table 3" sheetId="6" r:id="rId8"/>
    <sheet name="Table 3a" sheetId="63" r:id="rId9"/>
    <sheet name="Table 4" sheetId="7" r:id="rId10"/>
    <sheet name="Table 4a" sheetId="64" r:id="rId11"/>
    <sheet name="Table 5" sheetId="8" r:id="rId12"/>
    <sheet name="Table 5a" sheetId="65" r:id="rId13"/>
    <sheet name="Table 6" sheetId="9" r:id="rId14"/>
    <sheet name="Table 6a" sheetId="66" r:id="rId15"/>
    <sheet name="Table 7" sheetId="10" r:id="rId16"/>
    <sheet name="Table 7a" sheetId="67" r:id="rId17"/>
    <sheet name="Table 8" sheetId="25" r:id="rId18"/>
    <sheet name="Table 8a" sheetId="69" r:id="rId19"/>
    <sheet name="Table 9" sheetId="70" r:id="rId20"/>
    <sheet name="Table 10" sheetId="72" r:id="rId21"/>
    <sheet name="Table 10a" sheetId="73" r:id="rId22"/>
    <sheet name="Table 11" sheetId="74"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74" l="1"/>
  <c r="D16" i="74"/>
  <c r="D17" i="74"/>
  <c r="D18" i="74"/>
  <c r="D19" i="74"/>
  <c r="D20" i="74"/>
  <c r="D14" i="74"/>
  <c r="C15" i="74"/>
  <c r="C16" i="74"/>
  <c r="C17" i="74"/>
  <c r="C18" i="74"/>
  <c r="C19" i="74"/>
  <c r="C20" i="74"/>
  <c r="C14" i="74"/>
  <c r="B14" i="74"/>
  <c r="B15" i="74"/>
  <c r="B16" i="74"/>
  <c r="B17" i="74"/>
  <c r="B18" i="74"/>
  <c r="B19" i="74"/>
  <c r="B20" i="74"/>
  <c r="C20" i="73"/>
  <c r="D20" i="73"/>
  <c r="B20" i="73"/>
  <c r="C20" i="72"/>
  <c r="D20" i="72"/>
  <c r="B20" i="72"/>
  <c r="B20" i="70"/>
  <c r="B21" i="70"/>
  <c r="M14" i="69" l="1"/>
  <c r="M13" i="69"/>
  <c r="M12" i="69"/>
  <c r="M11" i="69"/>
  <c r="L11" i="25"/>
  <c r="L12" i="25"/>
  <c r="L13" i="25"/>
  <c r="L14" i="25"/>
  <c r="N15" i="67" l="1"/>
  <c r="N16" i="67"/>
  <c r="N17" i="67"/>
  <c r="N18" i="67"/>
  <c r="N19" i="67"/>
  <c r="N20" i="67"/>
  <c r="N21" i="67"/>
  <c r="N15" i="66"/>
  <c r="N16" i="66"/>
  <c r="N17" i="66"/>
  <c r="N18" i="66"/>
  <c r="N19" i="66"/>
  <c r="N20" i="66"/>
  <c r="N21" i="66"/>
  <c r="N15" i="65" l="1"/>
  <c r="N16" i="65"/>
  <c r="N17" i="65"/>
  <c r="N18" i="65"/>
  <c r="N19" i="65"/>
  <c r="N20" i="65"/>
  <c r="N21" i="65"/>
  <c r="N22" i="65"/>
  <c r="N23" i="65"/>
  <c r="N24" i="65"/>
  <c r="N25" i="65"/>
  <c r="N26" i="65"/>
  <c r="N27" i="65"/>
  <c r="N28" i="65"/>
  <c r="N29" i="65"/>
  <c r="N30" i="65"/>
  <c r="N31" i="65"/>
  <c r="N32" i="65"/>
  <c r="N34" i="65"/>
  <c r="N35" i="65"/>
  <c r="N36" i="65"/>
  <c r="N37" i="65"/>
  <c r="N38" i="65"/>
  <c r="N39" i="65"/>
  <c r="N15" i="64"/>
  <c r="N16" i="64"/>
  <c r="N17" i="64"/>
  <c r="N15" i="63"/>
  <c r="N16" i="63"/>
  <c r="N17" i="63"/>
  <c r="N18" i="63"/>
  <c r="N19" i="63"/>
  <c r="N20" i="63"/>
  <c r="N21" i="63"/>
  <c r="N15" i="62"/>
  <c r="N16" i="62"/>
  <c r="N17" i="62"/>
  <c r="N18" i="62"/>
  <c r="L29" i="62"/>
  <c r="L24" i="62"/>
  <c r="L19" i="62"/>
  <c r="M19" i="62" l="1"/>
  <c r="N19" i="62" s="1"/>
  <c r="N20" i="62" l="1"/>
  <c r="N21" i="62"/>
  <c r="N22" i="62" l="1"/>
  <c r="N23" i="62"/>
  <c r="M24" i="62" l="1"/>
  <c r="B29" i="62"/>
  <c r="B24" i="62"/>
  <c r="B19" i="62"/>
  <c r="C29" i="5"/>
  <c r="D29" i="5"/>
  <c r="E29" i="5"/>
  <c r="F29" i="5"/>
  <c r="G29" i="5"/>
  <c r="H29" i="5"/>
  <c r="C24" i="5"/>
  <c r="D24" i="5"/>
  <c r="E24" i="5"/>
  <c r="F24" i="5"/>
  <c r="G24" i="5"/>
  <c r="H24" i="5"/>
  <c r="C19" i="5"/>
  <c r="D19" i="5"/>
  <c r="E19" i="5"/>
  <c r="F19" i="5"/>
  <c r="G19" i="5"/>
  <c r="H19" i="5"/>
  <c r="B29" i="5"/>
  <c r="B24" i="5"/>
  <c r="B19" i="5"/>
  <c r="N25" i="62" l="1"/>
  <c r="N24" i="62"/>
  <c r="N26" i="62"/>
  <c r="C19" i="62"/>
  <c r="M19" i="5"/>
  <c r="N28" i="62" l="1"/>
  <c r="N27" i="62"/>
  <c r="M29" i="62"/>
  <c r="N29" i="62" s="1"/>
  <c r="E19" i="62"/>
  <c r="D19" i="62"/>
  <c r="G19" i="62"/>
  <c r="H19" i="62"/>
  <c r="F19" i="62" l="1"/>
  <c r="M24" i="5"/>
  <c r="C24" i="62" l="1"/>
  <c r="D24" i="62"/>
  <c r="H24" i="62"/>
  <c r="N15" i="61"/>
  <c r="N16" i="61"/>
  <c r="N17" i="61"/>
  <c r="E24" i="62" l="1"/>
  <c r="C29" i="62"/>
  <c r="G24" i="62"/>
  <c r="F24" i="62"/>
  <c r="M29" i="5"/>
  <c r="D29" i="62" l="1"/>
  <c r="H29" i="62" l="1"/>
  <c r="E29" i="62"/>
  <c r="G29" i="62" l="1"/>
  <c r="F29" i="62"/>
</calcChain>
</file>

<file path=xl/sharedStrings.xml><?xml version="1.0" encoding="utf-8"?>
<sst xmlns="http://schemas.openxmlformats.org/spreadsheetml/2006/main" count="1183" uniqueCount="228">
  <si>
    <t>Statistical Theme:</t>
  </si>
  <si>
    <t xml:space="preserve">People and Places </t>
  </si>
  <si>
    <t>Data Subset:</t>
  </si>
  <si>
    <t>Dataset Title:</t>
  </si>
  <si>
    <t>Coverage:</t>
  </si>
  <si>
    <t xml:space="preserve">Northern Ireland </t>
  </si>
  <si>
    <t>Source:</t>
  </si>
  <si>
    <t xml:space="preserve">Tourism Statistics Branch (NISRA) </t>
  </si>
  <si>
    <t>Responsible Statistician:</t>
  </si>
  <si>
    <t>National Statistics Data?</t>
  </si>
  <si>
    <t>Publication Date:</t>
  </si>
  <si>
    <t>Total Overnight Trips</t>
  </si>
  <si>
    <t>Total outside NI and RoI Nights</t>
  </si>
  <si>
    <t>Total outside NI Nights</t>
  </si>
  <si>
    <t xml:space="preserve">Total Nights </t>
  </si>
  <si>
    <t>Total outside UK and RoI Expenditure</t>
  </si>
  <si>
    <t>Total outside NI Expenditure</t>
  </si>
  <si>
    <t>Total Expenditure</t>
  </si>
  <si>
    <t>Overnight Trips</t>
  </si>
  <si>
    <t>028 9025 5163</t>
  </si>
  <si>
    <t xml:space="preserve">Number of Nights </t>
  </si>
  <si>
    <t>Expenditure (£)</t>
  </si>
  <si>
    <t>joanne.henderson@nisra.gov.uk</t>
  </si>
  <si>
    <t>Joanne Henderson</t>
  </si>
  <si>
    <t>tourismstatistics@nisra.gov.uk</t>
  </si>
  <si>
    <t>C</t>
  </si>
  <si>
    <t>Definition of Industries included within Tourism Related Industries</t>
  </si>
  <si>
    <t>Link to Contact</t>
  </si>
  <si>
    <t>Link to Contents</t>
  </si>
  <si>
    <t xml:space="preserve">[note 1] All surveys are based on sample surveys and therefore have an associated degree of sampling error. Information on confidence intervals where these are available and sample sizes are provided in the background notes. </t>
  </si>
  <si>
    <t>[note 2] Figures for visitors who have exited through a port in NI have been derived from the Northern Ireland Passenger Survey (NIPS) conducted by the Northern Ireland Statistics and Research Agency (NISRA)</t>
  </si>
  <si>
    <t>[note 3] Figures for visitors who have exited through a port in ROI were derived from the Survey of Overseas Travellers (Failte Ireland) until 2019 and from Central Statistics Office from 2023 onwards.</t>
  </si>
  <si>
    <t>[note 4] Figures for NI residents who have taken an overnight trip within NI have been derived from the Continuous Household Survey, conducted by NISRA</t>
  </si>
  <si>
    <t>Source: NISRA Tourism Statistics</t>
  </si>
  <si>
    <t>[note 6] Due to changes in methodology, users should err caution in comparing 2023 data to previous years.</t>
  </si>
  <si>
    <t>[note 7] C=no data collected due to COVID restrictions in surveys.</t>
  </si>
  <si>
    <t>Variable</t>
  </si>
  <si>
    <t>This sheet contains one table of data</t>
  </si>
  <si>
    <t>[note 8] 2019 data was revised due to change in NI residents methodology</t>
  </si>
  <si>
    <t>Market</t>
  </si>
  <si>
    <t>GB Overnight Trips</t>
  </si>
  <si>
    <t xml:space="preserve">Outside UK and RoI Overnight Trips </t>
  </si>
  <si>
    <t>ROI Overnight Trips</t>
  </si>
  <si>
    <t>[note 5] Figures for ROI residents who have taken an overnight trip to NI have been derived from the Household Travel Survey, conducted by CSO. 2018 and 2019 figures in particular should be treated with caution.</t>
  </si>
  <si>
    <t>NI Overnight Trips</t>
  </si>
  <si>
    <t xml:space="preserve">Total Overnight Trips </t>
  </si>
  <si>
    <t>GB - Holiday</t>
  </si>
  <si>
    <t>GB - Visiting friends/relatives</t>
  </si>
  <si>
    <t>GB - Business</t>
  </si>
  <si>
    <t>GB - Other</t>
  </si>
  <si>
    <t>GB - All Overnight Trips</t>
  </si>
  <si>
    <t>External Visitors (Outside UK and RoI) - All Overnight Trips</t>
  </si>
  <si>
    <t>ROI - Holiday</t>
  </si>
  <si>
    <t>ROI - Visiting friends/relatives</t>
  </si>
  <si>
    <t>ROI - Business</t>
  </si>
  <si>
    <t>ROI - Other</t>
  </si>
  <si>
    <t>ROI - All Overnight Trips</t>
  </si>
  <si>
    <t>NI - Holiday</t>
  </si>
  <si>
    <t>NI - Visiting friends/relatives</t>
  </si>
  <si>
    <t>NI - Business</t>
  </si>
  <si>
    <t>NI - Other</t>
  </si>
  <si>
    <t>NI - All Overnight Trips</t>
  </si>
  <si>
    <t>Total - Holiday</t>
  </si>
  <si>
    <t>Total - Visiting friends/relatives</t>
  </si>
  <si>
    <t>Total - Business</t>
  </si>
  <si>
    <t>Total - Other</t>
  </si>
  <si>
    <t>GB Nights</t>
  </si>
  <si>
    <t>Outside UK and RoI Nights</t>
  </si>
  <si>
    <t>RoI Nights</t>
  </si>
  <si>
    <t xml:space="preserve">NI Nights </t>
  </si>
  <si>
    <t>GB Expenditure</t>
  </si>
  <si>
    <t>Outside UK and RoI Expenditure</t>
  </si>
  <si>
    <t>RoI Expenditure</t>
  </si>
  <si>
    <t>NI Expenditure</t>
  </si>
  <si>
    <t xml:space="preserve">[note 1] All results are based on sample surveys and therefore have an associated degree of sampling error. Information on confidence intervals where these are available and sample sizes are provided in the background notes. </t>
  </si>
  <si>
    <t>[note 3] Response rates for these surveys remain low, so figures should be erred with caution.</t>
  </si>
  <si>
    <t xml:space="preserve">[note 2] Figures for Hotels are based on a monthly Census and figures for Other Accommodation on monthly sample survey. </t>
  </si>
  <si>
    <t>[note 4] COVID-19 Impact. During 2020 and 2021, accommodation providers were required to close their establishments at different times. Further information can be found in background notes.</t>
  </si>
  <si>
    <t xml:space="preserve"> </t>
  </si>
  <si>
    <t>Reference Years</t>
  </si>
  <si>
    <t>Telephone number:</t>
  </si>
  <si>
    <t>Email:</t>
  </si>
  <si>
    <t>Alternative email:</t>
  </si>
  <si>
    <t>This worksheet contains a table with links to Tables within the workbook</t>
  </si>
  <si>
    <t>Overnight Trips - Holiday</t>
  </si>
  <si>
    <t>Overnight Trips - Visiting friends/relatives</t>
  </si>
  <si>
    <t>Overnight Trips - Business</t>
  </si>
  <si>
    <t>Overnight Trips - Other</t>
  </si>
  <si>
    <t>Overnight Nights - Holiday</t>
  </si>
  <si>
    <t>Overnight Nights - Visiting friends/relatives</t>
  </si>
  <si>
    <t>Overnight Nights - Business</t>
  </si>
  <si>
    <t>Overnight Nights - Other</t>
  </si>
  <si>
    <t>Total Overnight Nights</t>
  </si>
  <si>
    <t>Overnight Expenditure (£) - Holiday</t>
  </si>
  <si>
    <t>Overnight Expenditure (£) - Visiting friends/relatives</t>
  </si>
  <si>
    <t>Overnight Expenditure (£) - Business</t>
  </si>
  <si>
    <t>Overnight Expenditure (£) - Other</t>
  </si>
  <si>
    <t>Total Overnight Expenditure (£)</t>
  </si>
  <si>
    <t>Official Statistics</t>
  </si>
  <si>
    <t>Table 1 Estimated number of overnight trips, nights and associated expenditure in NI (all visitors) - 12 months to March [note 1] [note 2] [note 3] [note 4] [note 5] [note 6] [note 7] [note 8]</t>
  </si>
  <si>
    <t>Table 2 Estimated number of overnight trips in NI (all visitors) by Reason for Visit -12 months to March [note 1] [note 2] [note 3] [note 4] [note 5] [note 6] [note 7] [note 8]</t>
  </si>
  <si>
    <t>Table 2a Estimated number of overnight trips in NI (all visitors) by Reason for Visit - Quarter 1 [note 1] [note 2] [note 3] [note 4] [note 5] [note 6] [note 7] [note 8]</t>
  </si>
  <si>
    <t>Table 3 Estimated number of overnight trips in NI (all visitors) by Market - 12 months to March [note 1] [note 2] [note 3] [note 4] [note 5] [note 6] [note 7] [note 8]</t>
  </si>
  <si>
    <t>Table 5 Estimated number of overnight trips in NI by reason for visit and market - 12 months to March [note 1] [note 2] [note 3] [note 4] [note 5] [note 6] [note 7] [note 8]</t>
  </si>
  <si>
    <t>Table 1a Estimated number of overnight trips, nights and associated expenditure in NI (all visitors) - Quarter 1 [note 1] [note 2] [note 3] [note 4] [note 5] [note 6] [note 7] [note 8]</t>
  </si>
  <si>
    <t>Table 4a Estimated number of overnight trips in NI, nights and associated expenditure in NI  -  (excluding NI residents) - Quarter 1 [note 1] [note 2] [note 3] [note 4] [note 5] [note 6] [note 7] [note 8]</t>
  </si>
  <si>
    <t>Table 4 Estimated number of overnight trips in NI, nights and associated expenditure in NI  (excluding NI residents) -12 months to March [note 1] [note 2] [note 3] [note 4] [note 5] [note 6] [note 7] [note 8]</t>
  </si>
  <si>
    <t>Table 6 Estimated number of overnights spent in NI during overnight trips (all visitors) by Market - 12 months to March [note 1] [note 2] [note 3] [note 4] [note 5] [note 6] [note 7] [note 8]</t>
  </si>
  <si>
    <t>Table 6a Estimated number of overnights spent in NI during overnight trips (all visitors) by Market - Quarter 1 [note 1] [note 2] [note 3] [note 4] [note 5] [note 6] [note 7] [note 8]</t>
  </si>
  <si>
    <t>Table 5a Estimated number of overnight trips in NI by reason for visit and market - Quarter 1 [note 1] [note 2] [note 3] [note 4] [note 5] [note 6] [note 7] [note 8]</t>
  </si>
  <si>
    <t>Table 7 Estimated Expenditure (£) in NI during overnight trips (all visitors) by Market - 12 months to March [note 1] [note 2] [note 3] [note 4] [note 5] [note 6] [note 7] [note 8]</t>
  </si>
  <si>
    <t>Table 7a Estimated Expenditure (£) in NI during overnight trips (all visitors) by Market - Quarter 1 [note 1] [note 2] [note 3] [note 4] [note 5] [note 6] [note 7] [note 8]</t>
  </si>
  <si>
    <t>12 months to March 2013</t>
  </si>
  <si>
    <t>12 months to March 2014</t>
  </si>
  <si>
    <t>12 months to March 2015</t>
  </si>
  <si>
    <t>12 months to March 2016</t>
  </si>
  <si>
    <t>12 months to March 2017</t>
  </si>
  <si>
    <t>12 months to March 2018</t>
  </si>
  <si>
    <t>12 months to March 2019</t>
  </si>
  <si>
    <t>12 months to March 2020</t>
  </si>
  <si>
    <t>12 months to March 2021</t>
  </si>
  <si>
    <t>12 months to March 2022</t>
  </si>
  <si>
    <t>12 months to March 2023</t>
  </si>
  <si>
    <t>12 months to March 2024</t>
  </si>
  <si>
    <t>Quarter 1 2013</t>
  </si>
  <si>
    <t>Quarter 1 2014</t>
  </si>
  <si>
    <t>Quarter 1 2015</t>
  </si>
  <si>
    <t>Quarter 1 2016</t>
  </si>
  <si>
    <t>Quarter 1 2017</t>
  </si>
  <si>
    <t>Quarter 1 2018</t>
  </si>
  <si>
    <t>Quarter 1 2019</t>
  </si>
  <si>
    <t>Quarter 1 2020</t>
  </si>
  <si>
    <t>Quarter 1 2021</t>
  </si>
  <si>
    <t>Quarter 1 2022</t>
  </si>
  <si>
    <t>Quarter 1 2023</t>
  </si>
  <si>
    <t>Quarter 1 2024</t>
  </si>
  <si>
    <t>Change 2023-2024</t>
  </si>
  <si>
    <t>Table 1a Estimated number of overnight trips, nights and expenditure in NI (all visitors) -  Quarter 1</t>
  </si>
  <si>
    <t>Table 2a Estimated number of overnight trips in NI (all visitors) by reason for visit - Quarter 1</t>
  </si>
  <si>
    <t>Table 3a Estimated number of overnight trips in NI (all visitors) by Market - Quarter 1 [note 1] [note 2] [note 3] [note 4] [note 5] [note 6] [note 7] [note 8]</t>
  </si>
  <si>
    <t>Outside UK and ROI - Holiday</t>
  </si>
  <si>
    <t>Outside NI and ROI - Visiting friends/relatives</t>
  </si>
  <si>
    <t>Outside NI and ROI -  Business</t>
  </si>
  <si>
    <t>Outside NI and ROI-  Other</t>
  </si>
  <si>
    <t>Total Overnight Trips from outside UK and ROI</t>
  </si>
  <si>
    <t xml:space="preserve">Total Overnight Trips from outside NI </t>
  </si>
  <si>
    <t>Total Overnight Trips from outside NI and UK</t>
  </si>
  <si>
    <t>Outside UK and RoI - All Overnight Trips</t>
  </si>
  <si>
    <t>Various up to Quarter 1 2024</t>
  </si>
  <si>
    <t>Tourism Statistics, Northern Ireland</t>
  </si>
  <si>
    <t>Table 3a Estimated number of overnight trips in NI by market - Quarter 1</t>
  </si>
  <si>
    <t>Table 4a Estimated number of external overnight trips, nights and expenditure in NI (excluding NI residents) - Quarter 1</t>
  </si>
  <si>
    <t>Table 5a Estimated number of overnight trips to NI by reason for visit - Quarter 1</t>
  </si>
  <si>
    <t>Table 6a Estimated nights spent in NI (all visitors) - Quarter 1</t>
  </si>
  <si>
    <t>Table 7a Estimated expenditure (£) spent in NI (all visitors) - Quarter 1</t>
  </si>
  <si>
    <t>Table 8a Rooms sold in Establishments in NI - Quarter 1</t>
  </si>
  <si>
    <t>[note 4] COVID-19 Impact. During 2020 and 2021, accommodation providers were required to close their establishments at different times. Further information can be found in background notes</t>
  </si>
  <si>
    <t xml:space="preserve">[note 5] Figures for ROI residents who have taken an overnight trip to NI have been derived from the Household Travel Survey, conducted by CSO. </t>
  </si>
  <si>
    <t>NI - Same Day Trips</t>
  </si>
  <si>
    <t>NI - Expenditure (£)</t>
  </si>
  <si>
    <t>ROI - Same Day Trips</t>
  </si>
  <si>
    <t>ROI - Expenditure (£)</t>
  </si>
  <si>
    <t>GB - Same Day Trips</t>
  </si>
  <si>
    <t>GB - Expenditure (£)</t>
  </si>
  <si>
    <t>Other - Same Day Trips</t>
  </si>
  <si>
    <t>Other  - Expenditure (£)</t>
  </si>
  <si>
    <t>Same Day Trips</t>
  </si>
  <si>
    <t>Expenditure on overnight trips in the first quarter of 2024 was £223 million, showing no change from the same period in 2023.</t>
  </si>
  <si>
    <t>NISRA recommends that users use 12 months rolling data to exclude any seasonal impacts. (In this case - 12 months to March 2024 or April 2023-March 2024).</t>
  </si>
  <si>
    <t>Over half (52%) of overnight trips in the twelve months to March 2024 were for holiday purposes. Another 37% were to visit friends and relatives and 7% for business purposes.</t>
  </si>
  <si>
    <t>In quarter 1 2024, two fifths (41%) of overnight trips taken in NI were by the domestic market (NI residents taking a trip away from home), another fifth (21%) were by Republic of Ireland residents, 30% by Great British residents</t>
  </si>
  <si>
    <t>The majority of day trips taken in NI were by NI residents (14.3 million trips or 88%) accounting for the same proportion of expenditure (88% or £978 million). A further 10% of day trips were made by ROI residents (1.7 million) with an associated £88 million expenditure (8% of the total).</t>
  </si>
  <si>
    <t>NISRA Tourism Statistics for Northern Ireland to Quarter 1 2024</t>
  </si>
  <si>
    <t>Total outside NI and RoI Expenditure</t>
  </si>
  <si>
    <t>Outside NI and RoI Expenditure</t>
  </si>
  <si>
    <t>Key messages</t>
  </si>
  <si>
    <t>In the 12 months to March 2024, 2.7 million rooms were occupied in hotels and other small service accommodation in NI - this showed a fall of 6% from the same period to March 2023.</t>
  </si>
  <si>
    <t>Table 1 Estimated number of overnight trips, nights and expenditure in NI (all visitors) - 12 months to March</t>
  </si>
  <si>
    <t>Table 2 Estimated number of overnight trips in NI (all visitors) by reason for visit - 12 months to March</t>
  </si>
  <si>
    <t>Table 3 Estimated number of overnight trips in NI by market - 12 months to March</t>
  </si>
  <si>
    <t>Table 4 Estimated number of external overnight trips, nights and expenditure in NI (excluding NI residents)- 12 months to March</t>
  </si>
  <si>
    <t>Table 5 Estimated number of overnight trips to NI by reason for visit - 12 months to March</t>
  </si>
  <si>
    <t>Table 6 Estimated nights spent in NI (all visitors)- 12 months to March</t>
  </si>
  <si>
    <t>Table 7 Estimated expenditure (£) spent in NI (all visitors)- 12 months to March</t>
  </si>
  <si>
    <t>Table 8 Rooms sold in Establishments in NI- 12 months to March</t>
  </si>
  <si>
    <t>Table 9 Day trips to NI - 12 months to March</t>
  </si>
  <si>
    <t>For the first time, NISRA has included an estimate on day trips taken in NI. This shows that in the twelve months to March 2024, there were an estimated 16.3 million day trips taken with an associated £1.1 billion spend.</t>
  </si>
  <si>
    <t>Overnights</t>
  </si>
  <si>
    <t>Spend (£)</t>
  </si>
  <si>
    <t>Table 9 Estimated number of same day trips and associated expenditure in NI - 12 months to March 2024 [note 1] [note 2] [note 3] [note 4] [note 5]</t>
  </si>
  <si>
    <t>Great Britain</t>
  </si>
  <si>
    <t>Other Europe</t>
  </si>
  <si>
    <t>North America</t>
  </si>
  <si>
    <t xml:space="preserve">Other overseas </t>
  </si>
  <si>
    <t xml:space="preserve">ROI </t>
  </si>
  <si>
    <t xml:space="preserve">NI </t>
  </si>
  <si>
    <t>Total</t>
  </si>
  <si>
    <t>Table 10 Estimated number of overnight trips in NI by reason for visit and market - 12 months to March [note 1] [note 2] [note 3] [note 4] [note 5] [note 6] [note 7]</t>
  </si>
  <si>
    <t>Table 10a Estimated number of overnight trips in NI by reason for visit and market -Quarter 1 [note 1] [note 2] [note 3] [note 4] [note 5] [note 6] [note 7]</t>
  </si>
  <si>
    <t>In the twelve months to March 2024, there were an estimated 5.4 million overnight trips taken in NI with an associated 16.5 million overnights and £1.2 billion expenditure.</t>
  </si>
  <si>
    <t>In the first quarter of 2024 (Jan-Mar), there were an estimated 920 thousand overnight trips taken in NI.</t>
  </si>
  <si>
    <t xml:space="preserve">Quarterly statistics should be used with caution due to sample size. </t>
  </si>
  <si>
    <t>Table 10 Estimated overnight trips in NI by detailed market - 12 months to March</t>
  </si>
  <si>
    <t>Table 10a Estimated overnight trips in NI by detailed market - Quarter 1</t>
  </si>
  <si>
    <t>Table 11 Estimated Spend per trip, Spend per Night, Nights per trip - 12 months to March [note 1] [note 2] [note 3] [note 4] [note 5] [note 6] [note 7]</t>
  </si>
  <si>
    <t>Overnight Trips - Nights per trip</t>
  </si>
  <si>
    <t>Day Trips - Spend per trip (£)</t>
  </si>
  <si>
    <t>Overnight Trips - Spend per trip (£)</t>
  </si>
  <si>
    <t>Overnight Trips - Spend per night (£)</t>
  </si>
  <si>
    <t xml:space="preserve">GB </t>
  </si>
  <si>
    <t>Outside UK and RoI</t>
  </si>
  <si>
    <t>Total from outside UK and ROI</t>
  </si>
  <si>
    <t xml:space="preserve">Total from outside NI </t>
  </si>
  <si>
    <t>NI</t>
  </si>
  <si>
    <t>Table 11 Estimated Spend per trip, Spend per night and Nights per trip - 12 months to March</t>
  </si>
  <si>
    <t>Thirty nine (39%) of overnight trips taken in the 12 months to March 2024 within NI were by NI residents (domestic market) with another 24% from Republic of Ireland, 27% from Great Britain with the remaining 10% from outside Ireland and UK.</t>
  </si>
  <si>
    <t>NISRA recognises the value of quarterly statistics - and particularly as Quarter 1 (Jan - Mar 2024) can be compared to the previous year (Q1 2023).</t>
  </si>
  <si>
    <t>Approximately 2 million overnight trips were made by visitors from outside the island of Ireland (GB and Other) in the 12 months to March 2024. There were an estimated 517 thousand overnight visitors to NI from outside Ireland and UK.</t>
  </si>
  <si>
    <t>Table 8 Accommodation Rooms and beds sold (millions) - 12 months to March [note 1] [note 2] [note 3] [note 4]</t>
  </si>
  <si>
    <t>Table 8a Accommodation Rooms and beds sold (thousands) - Quarter 1 [note 1] [note 2] [note 3] [note 4]</t>
  </si>
  <si>
    <t>Hotels - Rooms sold (000s)</t>
  </si>
  <si>
    <t>Hotels - Beds sold (000s)</t>
  </si>
  <si>
    <t>All small service- Rooms sold (000s)</t>
  </si>
  <si>
    <t>All small service- Beds sold (000s)</t>
  </si>
  <si>
    <t>Hotels - Rooms sold (millions)</t>
  </si>
  <si>
    <t>Hotels - Beds sold (millions)</t>
  </si>
  <si>
    <t>All small service- Rooms sold (millions)</t>
  </si>
  <si>
    <t>All small service- Beds sold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</si>
</sst>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_ ;\-#,##0\ "/>
    <numFmt numFmtId="166" formatCode="_(* #,##0.00_);_(* \(#,##0.00\);_(* &quot;-&quot;??_);_(@_)"/>
    <numFmt numFmtId="167" formatCode="_-* #,##0.0_-;\-* #,##0.0_-;_-* &quot;-&quot;??_-;_-@_-"/>
    <numFmt numFmtId="168" formatCode="&quot;£&quot;#,##0.0;\-&quot;£&quot;#,##0.0"/>
    <numFmt numFmtId="170" formatCode="_-&quot;£&quot;* #,##0.0_-;\-&quot;£&quot;* #,##0.0_-;_-&quot;£&quot;* &quot;-&quot;??_-;_-@_-"/>
  </numFmts>
  <fonts count="30"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sz val="10"/>
      <name val="Arial"/>
      <family val="2"/>
    </font>
    <font>
      <b/>
      <sz val="14"/>
      <name val="Arial"/>
      <family val="2"/>
    </font>
    <font>
      <b/>
      <sz val="14"/>
      <color indexed="18"/>
      <name val="Arial"/>
      <family val="2"/>
    </font>
    <font>
      <sz val="14"/>
      <name val="Arial"/>
      <family val="2"/>
    </font>
    <font>
      <sz val="14"/>
      <color indexed="18"/>
      <name val="Arial"/>
      <family val="2"/>
    </font>
    <font>
      <u/>
      <sz val="11"/>
      <color theme="10"/>
      <name val="Calibri"/>
      <family val="2"/>
    </font>
    <font>
      <sz val="12"/>
      <color theme="1"/>
      <name val="Arial"/>
      <family val="2"/>
    </font>
    <font>
      <u/>
      <sz val="14"/>
      <name val="Arial"/>
      <family val="2"/>
    </font>
    <font>
      <b/>
      <sz val="12"/>
      <color theme="1"/>
      <name val="Arial"/>
      <family val="2"/>
    </font>
    <font>
      <b/>
      <u/>
      <sz val="14"/>
      <name val="Arial"/>
      <family val="2"/>
    </font>
    <font>
      <u/>
      <sz val="10"/>
      <color indexed="12"/>
      <name val="Arial"/>
      <family val="2"/>
    </font>
    <font>
      <u/>
      <sz val="12"/>
      <color theme="10"/>
      <name val="Arial"/>
      <family val="2"/>
    </font>
    <font>
      <b/>
      <sz val="12"/>
      <name val="Arial"/>
      <family val="2"/>
    </font>
    <font>
      <b/>
      <i/>
      <sz val="12"/>
      <color theme="1"/>
      <name val="Arial"/>
      <family val="2"/>
    </font>
    <font>
      <sz val="12"/>
      <name val="Arial"/>
      <family val="2"/>
    </font>
    <font>
      <sz val="10"/>
      <name val="Arial"/>
      <family val="2"/>
    </font>
    <font>
      <b/>
      <sz val="10"/>
      <name val="Arial"/>
      <family val="2"/>
    </font>
    <font>
      <sz val="11"/>
      <color indexed="8"/>
      <name val="Calibri"/>
      <family val="2"/>
    </font>
    <font>
      <sz val="11"/>
      <color theme="1"/>
      <name val="Arial"/>
      <family val="2"/>
    </font>
    <font>
      <sz val="8"/>
      <name val="Verdana"/>
      <family val="2"/>
    </font>
    <font>
      <sz val="8"/>
      <name val="Arial"/>
      <family val="2"/>
    </font>
    <font>
      <b/>
      <sz val="15"/>
      <color theme="3"/>
      <name val="Calibri"/>
      <family val="2"/>
      <scheme val="minor"/>
    </font>
    <font>
      <b/>
      <sz val="15"/>
      <name val="Arial"/>
      <family val="2"/>
    </font>
    <font>
      <sz val="11"/>
      <name val="Arial"/>
      <family val="2"/>
    </font>
    <font>
      <sz val="8"/>
      <name val="Calibri"/>
      <family val="2"/>
      <scheme val="minor"/>
    </font>
    <font>
      <b/>
      <sz val="14"/>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ck">
        <color theme="4"/>
      </bottom>
      <diagonal/>
    </border>
  </borders>
  <cellStyleXfs count="32">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9"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 fillId="0" borderId="0"/>
    <xf numFmtId="0" fontId="4" fillId="0" borderId="0"/>
    <xf numFmtId="0" fontId="19" fillId="0" borderId="0"/>
    <xf numFmtId="9" fontId="4"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0" fontId="2" fillId="0" borderId="0"/>
    <xf numFmtId="43" fontId="2" fillId="0" borderId="0" applyFont="0" applyFill="0" applyBorder="0" applyAlignment="0" applyProtection="0"/>
    <xf numFmtId="9" fontId="4"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0" fontId="3" fillId="0" borderId="0"/>
    <xf numFmtId="43"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43" fontId="3" fillId="0" borderId="0" applyFont="0" applyFill="0" applyBorder="0" applyAlignment="0" applyProtection="0"/>
    <xf numFmtId="0" fontId="23" fillId="0" borderId="0"/>
    <xf numFmtId="0" fontId="3" fillId="0" borderId="0"/>
    <xf numFmtId="0" fontId="24" fillId="0" borderId="0"/>
    <xf numFmtId="0" fontId="3" fillId="0" borderId="0"/>
    <xf numFmtId="0" fontId="4" fillId="0" borderId="0"/>
    <xf numFmtId="0" fontId="25" fillId="0" borderId="1" applyNumberFormat="0" applyFill="0" applyAlignment="0" applyProtection="0"/>
    <xf numFmtId="166" fontId="3" fillId="0" borderId="0" applyFont="0" applyFill="0" applyBorder="0" applyAlignment="0" applyProtection="0"/>
    <xf numFmtId="0" fontId="1" fillId="0" borderId="0"/>
  </cellStyleXfs>
  <cellXfs count="112">
    <xf numFmtId="0" fontId="0" fillId="0" borderId="0" xfId="0"/>
    <xf numFmtId="0" fontId="5" fillId="0" borderId="0" xfId="3" applyFont="1" applyAlignment="1">
      <alignment wrapText="1"/>
    </xf>
    <xf numFmtId="0" fontId="6" fillId="0" borderId="0" xfId="3" applyFont="1" applyAlignment="1">
      <alignment wrapText="1"/>
    </xf>
    <xf numFmtId="0" fontId="7" fillId="0" borderId="0" xfId="3" applyFont="1"/>
    <xf numFmtId="0" fontId="8" fillId="0" borderId="0" xfId="3" applyFont="1" applyAlignment="1">
      <alignment wrapText="1"/>
    </xf>
    <xf numFmtId="0" fontId="10" fillId="0" borderId="0" xfId="0" applyFont="1"/>
    <xf numFmtId="0" fontId="5" fillId="0" borderId="0" xfId="3" applyFont="1"/>
    <xf numFmtId="0" fontId="11" fillId="0" borderId="0" xfId="3" applyFont="1"/>
    <xf numFmtId="0" fontId="5" fillId="0" borderId="0" xfId="3" applyFont="1" applyAlignment="1">
      <alignment horizontal="center"/>
    </xf>
    <xf numFmtId="0" fontId="13" fillId="0" borderId="0" xfId="3" applyFont="1" applyAlignment="1">
      <alignment horizontal="left"/>
    </xf>
    <xf numFmtId="0" fontId="7" fillId="0" borderId="0" xfId="3" applyFont="1" applyAlignment="1">
      <alignment horizontal="left"/>
    </xf>
    <xf numFmtId="0" fontId="15" fillId="0" borderId="0" xfId="4" applyFont="1" applyAlignment="1" applyProtection="1"/>
    <xf numFmtId="0" fontId="12" fillId="0" borderId="0" xfId="0" applyFont="1"/>
    <xf numFmtId="3" fontId="10" fillId="0" borderId="0" xfId="0" applyNumberFormat="1" applyFont="1"/>
    <xf numFmtId="9" fontId="10" fillId="0" borderId="0" xfId="2" applyFont="1"/>
    <xf numFmtId="0" fontId="18" fillId="0" borderId="0" xfId="0" applyFont="1"/>
    <xf numFmtId="164" fontId="10" fillId="0" borderId="0" xfId="1" applyNumberFormat="1" applyFont="1"/>
    <xf numFmtId="164" fontId="10" fillId="0" borderId="0" xfId="0" applyNumberFormat="1" applyFont="1"/>
    <xf numFmtId="3" fontId="0" fillId="0" borderId="0" xfId="0" applyNumberFormat="1"/>
    <xf numFmtId="0" fontId="20" fillId="0" borderId="0" xfId="8" applyFont="1"/>
    <xf numFmtId="0" fontId="4" fillId="0" borderId="0" xfId="8" applyFont="1"/>
    <xf numFmtId="9" fontId="4" fillId="0" borderId="0" xfId="8" applyNumberFormat="1" applyFont="1" applyAlignment="1">
      <alignment horizontal="right"/>
    </xf>
    <xf numFmtId="0" fontId="1" fillId="0" borderId="0" xfId="0" applyFont="1"/>
    <xf numFmtId="1" fontId="10" fillId="0" borderId="0" xfId="0" applyNumberFormat="1" applyFont="1"/>
    <xf numFmtId="0" fontId="12" fillId="0" borderId="0" xfId="0" applyFont="1" applyAlignment="1">
      <alignment horizontal="right" wrapText="1"/>
    </xf>
    <xf numFmtId="0" fontId="12" fillId="0" borderId="0" xfId="0" applyFont="1" applyAlignment="1">
      <alignment horizontal="right"/>
    </xf>
    <xf numFmtId="3" fontId="10" fillId="0" borderId="0" xfId="0" applyNumberFormat="1" applyFont="1" applyAlignment="1">
      <alignment horizontal="right"/>
    </xf>
    <xf numFmtId="164" fontId="10" fillId="0" borderId="0" xfId="2" applyNumberFormat="1" applyFont="1"/>
    <xf numFmtId="0" fontId="10" fillId="0" borderId="0" xfId="0" applyFont="1" applyAlignment="1">
      <alignment horizontal="right"/>
    </xf>
    <xf numFmtId="164" fontId="2" fillId="0" borderId="0" xfId="1" applyNumberFormat="1" applyFont="1" applyBorder="1" applyAlignment="1">
      <alignment horizontal="right"/>
    </xf>
    <xf numFmtId="164" fontId="1" fillId="0" borderId="0" xfId="1" applyNumberFormat="1" applyFont="1" applyBorder="1" applyAlignment="1">
      <alignment horizontal="right"/>
    </xf>
    <xf numFmtId="3" fontId="1" fillId="0" borderId="0" xfId="0" applyNumberFormat="1" applyFont="1" applyAlignment="1">
      <alignment horizontal="right"/>
    </xf>
    <xf numFmtId="0" fontId="1" fillId="2" borderId="0" xfId="0" applyFont="1" applyFill="1"/>
    <xf numFmtId="0" fontId="1" fillId="2" borderId="0" xfId="0" applyFont="1" applyFill="1" applyAlignment="1">
      <alignment horizontal="right"/>
    </xf>
    <xf numFmtId="0" fontId="1" fillId="2" borderId="0" xfId="0" applyFont="1" applyFill="1" applyAlignment="1">
      <alignment wrapText="1"/>
    </xf>
    <xf numFmtId="0" fontId="26" fillId="0" borderId="0" xfId="29" applyFont="1" applyBorder="1" applyAlignment="1">
      <alignment horizontal="left"/>
    </xf>
    <xf numFmtId="0" fontId="22" fillId="0" borderId="0" xfId="0" applyFont="1"/>
    <xf numFmtId="0" fontId="15" fillId="2" borderId="0" xfId="4" applyFont="1" applyFill="1" applyBorder="1" applyAlignment="1" applyProtection="1">
      <alignment horizontal="left"/>
    </xf>
    <xf numFmtId="0" fontId="12" fillId="2" borderId="0" xfId="0" applyFont="1" applyFill="1" applyAlignment="1">
      <alignment horizontal="right" wrapText="1"/>
    </xf>
    <xf numFmtId="3" fontId="1" fillId="2" borderId="0" xfId="0" applyNumberFormat="1" applyFont="1" applyFill="1" applyAlignment="1">
      <alignment horizontal="right"/>
    </xf>
    <xf numFmtId="0" fontId="27" fillId="0" borderId="0" xfId="29" applyFont="1" applyBorder="1" applyAlignment="1">
      <alignment horizontal="left"/>
    </xf>
    <xf numFmtId="3" fontId="10" fillId="2" borderId="0" xfId="0" applyNumberFormat="1" applyFont="1" applyFill="1" applyAlignment="1">
      <alignment horizontal="right"/>
    </xf>
    <xf numFmtId="0" fontId="16" fillId="2" borderId="0" xfId="0" applyFont="1" applyFill="1" applyAlignment="1">
      <alignment horizontal="right" wrapText="1"/>
    </xf>
    <xf numFmtId="0" fontId="18" fillId="0" borderId="0" xfId="8" applyFont="1"/>
    <xf numFmtId="0" fontId="18" fillId="2" borderId="0" xfId="8" applyFont="1" applyFill="1"/>
    <xf numFmtId="0" fontId="12" fillId="0" borderId="0" xfId="0" applyFont="1" applyAlignment="1">
      <alignment horizontal="left" indent="1"/>
    </xf>
    <xf numFmtId="0" fontId="16" fillId="0" borderId="0" xfId="3" applyFont="1" applyAlignment="1">
      <alignment wrapText="1"/>
    </xf>
    <xf numFmtId="0" fontId="16" fillId="0" borderId="0" xfId="3" applyFont="1" applyAlignment="1">
      <alignment horizontal="left" wrapText="1"/>
    </xf>
    <xf numFmtId="0" fontId="6" fillId="0" borderId="0" xfId="3" applyFont="1" applyAlignment="1">
      <alignment horizontal="left" wrapText="1"/>
    </xf>
    <xf numFmtId="0" fontId="18" fillId="0" borderId="0" xfId="3" applyFont="1" applyAlignment="1">
      <alignment horizontal="left" wrapText="1"/>
    </xf>
    <xf numFmtId="0" fontId="15" fillId="0" borderId="0" xfId="4" applyFont="1" applyAlignment="1" applyProtection="1">
      <alignment horizontal="left" wrapText="1"/>
    </xf>
    <xf numFmtId="0" fontId="15" fillId="0" borderId="0" xfId="4" applyFont="1" applyBorder="1" applyAlignment="1" applyProtection="1">
      <alignment horizontal="left" wrapText="1"/>
    </xf>
    <xf numFmtId="0" fontId="7" fillId="0" borderId="0" xfId="3" applyFont="1" applyAlignment="1">
      <alignment wrapText="1"/>
    </xf>
    <xf numFmtId="14" fontId="18" fillId="2" borderId="0" xfId="3" applyNumberFormat="1" applyFont="1" applyFill="1" applyAlignment="1">
      <alignment horizontal="left"/>
    </xf>
    <xf numFmtId="0" fontId="18" fillId="0" borderId="0" xfId="3" applyFont="1"/>
    <xf numFmtId="164" fontId="1" fillId="0" borderId="0" xfId="1" applyNumberFormat="1" applyFont="1" applyAlignment="1">
      <alignment horizontal="right"/>
    </xf>
    <xf numFmtId="0" fontId="22" fillId="0" borderId="0" xfId="0" applyFont="1" applyAlignment="1">
      <alignment horizontal="right"/>
    </xf>
    <xf numFmtId="0" fontId="1" fillId="0" borderId="0" xfId="0" applyFont="1" applyAlignment="1">
      <alignment wrapText="1"/>
    </xf>
    <xf numFmtId="0" fontId="16" fillId="0" borderId="0" xfId="8" applyFont="1"/>
    <xf numFmtId="165" fontId="10" fillId="2" borderId="0" xfId="1" applyNumberFormat="1" applyFont="1" applyFill="1" applyBorder="1" applyAlignment="1">
      <alignment horizontal="right"/>
    </xf>
    <xf numFmtId="165" fontId="1" fillId="2" borderId="0" xfId="1" applyNumberFormat="1" applyFont="1" applyFill="1" applyBorder="1" applyAlignment="1">
      <alignment horizontal="right"/>
    </xf>
    <xf numFmtId="3" fontId="1" fillId="0" borderId="0" xfId="1" applyNumberFormat="1" applyFont="1" applyAlignment="1">
      <alignment horizontal="right"/>
    </xf>
    <xf numFmtId="164" fontId="12" fillId="0" borderId="0" xfId="1" applyNumberFormat="1" applyFont="1" applyBorder="1" applyAlignment="1">
      <alignment horizontal="right"/>
    </xf>
    <xf numFmtId="0" fontId="16" fillId="2" borderId="0" xfId="3" applyFont="1" applyFill="1" applyAlignment="1">
      <alignment horizontal="left" wrapText="1"/>
    </xf>
    <xf numFmtId="0" fontId="18" fillId="2" borderId="0" xfId="3" applyFont="1" applyFill="1" applyAlignment="1">
      <alignment horizontal="left" wrapText="1"/>
    </xf>
    <xf numFmtId="0" fontId="16" fillId="2" borderId="0" xfId="3" applyFont="1" applyFill="1"/>
    <xf numFmtId="164" fontId="10" fillId="2" borderId="0" xfId="1" applyNumberFormat="1" applyFont="1" applyFill="1" applyBorder="1" applyAlignment="1">
      <alignment horizontal="right"/>
    </xf>
    <xf numFmtId="0" fontId="12" fillId="2" borderId="0" xfId="0" applyFont="1" applyFill="1" applyAlignment="1">
      <alignment wrapText="1"/>
    </xf>
    <xf numFmtId="9" fontId="1" fillId="2" borderId="0" xfId="2" applyFont="1" applyFill="1" applyAlignment="1">
      <alignment horizontal="right" indent="1"/>
    </xf>
    <xf numFmtId="0" fontId="10" fillId="0" borderId="0" xfId="0" applyFont="1" applyAlignment="1">
      <alignment wrapText="1"/>
    </xf>
    <xf numFmtId="9" fontId="1" fillId="2" borderId="0" xfId="2" applyFont="1" applyFill="1" applyAlignment="1">
      <alignment horizontal="right"/>
    </xf>
    <xf numFmtId="164" fontId="1" fillId="2" borderId="0" xfId="1" applyNumberFormat="1" applyFont="1" applyFill="1" applyBorder="1" applyAlignment="1">
      <alignment horizontal="right"/>
    </xf>
    <xf numFmtId="164" fontId="12" fillId="2" borderId="0" xfId="1" applyNumberFormat="1" applyFont="1" applyFill="1" applyBorder="1" applyAlignment="1">
      <alignment horizontal="right"/>
    </xf>
    <xf numFmtId="9" fontId="18" fillId="0" borderId="0" xfId="2" applyFont="1" applyAlignment="1">
      <alignment horizontal="right"/>
    </xf>
    <xf numFmtId="0" fontId="16" fillId="0" borderId="0" xfId="8" applyFont="1" applyAlignment="1">
      <alignment horizontal="right" wrapText="1"/>
    </xf>
    <xf numFmtId="164" fontId="18" fillId="0" borderId="0" xfId="1" applyNumberFormat="1" applyFont="1" applyAlignment="1">
      <alignment horizontal="right"/>
    </xf>
    <xf numFmtId="164" fontId="18" fillId="2" borderId="0" xfId="1" applyNumberFormat="1" applyFont="1" applyFill="1" applyAlignment="1">
      <alignment horizontal="right"/>
    </xf>
    <xf numFmtId="164" fontId="18" fillId="0" borderId="0" xfId="1" applyNumberFormat="1" applyFont="1" applyBorder="1" applyAlignment="1">
      <alignment horizontal="right"/>
    </xf>
    <xf numFmtId="164" fontId="18" fillId="2" borderId="0" xfId="1" applyNumberFormat="1" applyFont="1" applyFill="1" applyBorder="1" applyAlignment="1">
      <alignment horizontal="right"/>
    </xf>
    <xf numFmtId="164" fontId="18" fillId="0" borderId="0" xfId="1" applyNumberFormat="1" applyFont="1"/>
    <xf numFmtId="164" fontId="18" fillId="2" borderId="0" xfId="1" applyNumberFormat="1" applyFont="1" applyFill="1"/>
    <xf numFmtId="0" fontId="22" fillId="2" borderId="0" xfId="0" applyFont="1" applyFill="1"/>
    <xf numFmtId="3" fontId="1" fillId="2" borderId="0" xfId="0" applyNumberFormat="1" applyFont="1" applyFill="1" applyAlignment="1">
      <alignment horizontal="right" indent="1"/>
    </xf>
    <xf numFmtId="3" fontId="1" fillId="2" borderId="0" xfId="2" applyNumberFormat="1" applyFont="1" applyFill="1" applyAlignment="1">
      <alignment horizontal="right"/>
    </xf>
    <xf numFmtId="0" fontId="17" fillId="0" borderId="0" xfId="0" applyFont="1"/>
    <xf numFmtId="3" fontId="18" fillId="2" borderId="0" xfId="0" applyNumberFormat="1" applyFont="1" applyFill="1" applyAlignment="1">
      <alignment horizontal="right"/>
    </xf>
    <xf numFmtId="9" fontId="18" fillId="2" borderId="0" xfId="2" applyFont="1" applyFill="1" applyBorder="1" applyAlignment="1">
      <alignment horizontal="right"/>
    </xf>
    <xf numFmtId="9" fontId="1" fillId="0" borderId="0" xfId="2" applyFont="1" applyFill="1" applyBorder="1" applyAlignment="1">
      <alignment horizontal="right"/>
    </xf>
    <xf numFmtId="164" fontId="17" fillId="0" borderId="0" xfId="1" applyNumberFormat="1" applyFont="1" applyBorder="1" applyAlignment="1">
      <alignment horizontal="right"/>
    </xf>
    <xf numFmtId="164" fontId="17" fillId="0" borderId="0" xfId="1" applyNumberFormat="1" applyFont="1" applyFill="1" applyBorder="1" applyAlignment="1">
      <alignment horizontal="right"/>
    </xf>
    <xf numFmtId="164" fontId="17" fillId="2" borderId="0" xfId="1" applyNumberFormat="1" applyFont="1" applyFill="1" applyBorder="1" applyAlignment="1">
      <alignment horizontal="right"/>
    </xf>
    <xf numFmtId="3" fontId="17" fillId="2" borderId="0" xfId="0" applyNumberFormat="1" applyFont="1" applyFill="1" applyAlignment="1">
      <alignment horizontal="right"/>
    </xf>
    <xf numFmtId="164" fontId="17" fillId="0" borderId="0" xfId="0" applyNumberFormat="1" applyFont="1" applyAlignment="1">
      <alignment horizontal="right"/>
    </xf>
    <xf numFmtId="164" fontId="17" fillId="2" borderId="0" xfId="0" applyNumberFormat="1" applyFont="1" applyFill="1" applyAlignment="1">
      <alignment horizontal="right"/>
    </xf>
    <xf numFmtId="164" fontId="2" fillId="2" borderId="0" xfId="1" applyNumberFormat="1" applyFont="1" applyFill="1" applyBorder="1" applyAlignment="1">
      <alignment horizontal="right"/>
    </xf>
    <xf numFmtId="9" fontId="10" fillId="2" borderId="0" xfId="2" applyFont="1" applyFill="1" applyBorder="1" applyAlignment="1">
      <alignment horizontal="right"/>
    </xf>
    <xf numFmtId="0" fontId="17" fillId="2" borderId="0" xfId="0" applyFont="1" applyFill="1"/>
    <xf numFmtId="9" fontId="10" fillId="2" borderId="0" xfId="0" applyNumberFormat="1" applyFont="1" applyFill="1" applyAlignment="1">
      <alignment horizontal="right"/>
    </xf>
    <xf numFmtId="3" fontId="12" fillId="2" borderId="0" xfId="0" applyNumberFormat="1" applyFont="1" applyFill="1" applyAlignment="1">
      <alignment horizontal="right"/>
    </xf>
    <xf numFmtId="0" fontId="29" fillId="0" borderId="0" xfId="0" applyFont="1"/>
    <xf numFmtId="165" fontId="1" fillId="2" borderId="0" xfId="1" applyNumberFormat="1" applyFont="1" applyFill="1" applyBorder="1" applyAlignment="1">
      <alignment horizontal="right" wrapText="1"/>
    </xf>
    <xf numFmtId="164" fontId="1" fillId="0" borderId="0" xfId="1" applyNumberFormat="1" applyFont="1" applyFill="1" applyAlignment="1">
      <alignment horizontal="right"/>
    </xf>
    <xf numFmtId="168" fontId="1" fillId="2" borderId="0" xfId="1" applyNumberFormat="1" applyFont="1" applyFill="1" applyBorder="1" applyAlignment="1">
      <alignment horizontal="right"/>
    </xf>
    <xf numFmtId="167" fontId="1" fillId="0" borderId="0" xfId="1" applyNumberFormat="1" applyFont="1" applyFill="1" applyAlignment="1">
      <alignment horizontal="right"/>
    </xf>
    <xf numFmtId="168" fontId="1" fillId="0" borderId="0" xfId="1" applyNumberFormat="1" applyFont="1" applyFill="1" applyAlignment="1">
      <alignment horizontal="right"/>
    </xf>
    <xf numFmtId="0" fontId="12" fillId="0" borderId="0" xfId="0" applyFont="1" applyAlignment="1">
      <alignment horizontal="left" wrapText="1" indent="1"/>
    </xf>
    <xf numFmtId="167" fontId="1" fillId="0" borderId="0" xfId="1" applyNumberFormat="1" applyFont="1" applyBorder="1" applyAlignment="1">
      <alignment horizontal="right"/>
    </xf>
    <xf numFmtId="167" fontId="18" fillId="0" borderId="0" xfId="1" applyNumberFormat="1" applyFont="1" applyAlignment="1">
      <alignment horizontal="right"/>
    </xf>
    <xf numFmtId="167" fontId="18" fillId="2" borderId="0" xfId="1" applyNumberFormat="1" applyFont="1" applyFill="1" applyAlignment="1">
      <alignment horizontal="right"/>
    </xf>
    <xf numFmtId="167" fontId="18" fillId="0" borderId="0" xfId="1" applyNumberFormat="1" applyFont="1" applyBorder="1" applyAlignment="1">
      <alignment horizontal="right"/>
    </xf>
    <xf numFmtId="167" fontId="18" fillId="2" borderId="0" xfId="1" applyNumberFormat="1" applyFont="1" applyFill="1" applyBorder="1" applyAlignment="1">
      <alignment horizontal="right"/>
    </xf>
    <xf numFmtId="170" fontId="1" fillId="0" borderId="0" xfId="1" applyNumberFormat="1" applyFont="1" applyFill="1" applyAlignment="1">
      <alignment horizontal="left" indent="4"/>
    </xf>
  </cellXfs>
  <cellStyles count="32">
    <cellStyle name="Comma" xfId="1" builtinId="3"/>
    <cellStyle name="Comma 14" xfId="30" xr:uid="{36ED43B1-423D-470E-94BF-881EA7232AFB}"/>
    <cellStyle name="Comma 2" xfId="13" xr:uid="{00000000-0005-0000-0000-000001000000}"/>
    <cellStyle name="Comma 2 2" xfId="17" xr:uid="{00000000-0005-0000-0000-000002000000}"/>
    <cellStyle name="Comma 2 3" xfId="20" xr:uid="{00000000-0005-0000-0000-000003000000}"/>
    <cellStyle name="Comma 3" xfId="18" xr:uid="{00000000-0005-0000-0000-000004000000}"/>
    <cellStyle name="Comma 4" xfId="23" xr:uid="{00000000-0005-0000-0000-000005000000}"/>
    <cellStyle name="Heading 1" xfId="29" builtinId="16"/>
    <cellStyle name="Hyperlink" xfId="4" builtinId="8"/>
    <cellStyle name="Hyperlink 2" xfId="5" xr:uid="{00000000-0005-0000-0000-000007000000}"/>
    <cellStyle name="Normal" xfId="0" builtinId="0"/>
    <cellStyle name="Normal 10" xfId="25" xr:uid="{00000000-0005-0000-0000-000009000000}"/>
    <cellStyle name="Normal 2" xfId="3" xr:uid="{00000000-0005-0000-0000-00000A000000}"/>
    <cellStyle name="Normal 2 2" xfId="7" xr:uid="{00000000-0005-0000-0000-00000B000000}"/>
    <cellStyle name="Normal 2 2 2" xfId="24" xr:uid="{00000000-0005-0000-0000-00000C000000}"/>
    <cellStyle name="Normal 2 2 3" xfId="27" xr:uid="{00000000-0005-0000-0000-00000D000000}"/>
    <cellStyle name="Normal 2 3" xfId="12" xr:uid="{00000000-0005-0000-0000-00000E000000}"/>
    <cellStyle name="Normal 2 3 2" xfId="16" xr:uid="{00000000-0005-0000-0000-00000F000000}"/>
    <cellStyle name="Normal 2 3 3" xfId="28" xr:uid="{00000000-0005-0000-0000-000010000000}"/>
    <cellStyle name="Normal 3" xfId="6" xr:uid="{00000000-0005-0000-0000-000011000000}"/>
    <cellStyle name="Normal 3 2" xfId="19" xr:uid="{00000000-0005-0000-0000-000012000000}"/>
    <cellStyle name="Normal 4" xfId="8" xr:uid="{00000000-0005-0000-0000-000013000000}"/>
    <cellStyle name="Normal 4 2" xfId="15" xr:uid="{00000000-0005-0000-0000-000014000000}"/>
    <cellStyle name="Normal 5" xfId="31" xr:uid="{BA26DB6F-B948-4987-9381-B561CC6F429E}"/>
    <cellStyle name="Normal 9" xfId="26" xr:uid="{00000000-0005-0000-0000-000015000000}"/>
    <cellStyle name="Percent" xfId="2" builtinId="5"/>
    <cellStyle name="Percent 2" xfId="9" xr:uid="{00000000-0005-0000-0000-000019000000}"/>
    <cellStyle name="Percent 2 2" xfId="10" xr:uid="{00000000-0005-0000-0000-00001A000000}"/>
    <cellStyle name="Percent 2 2 2" xfId="22" xr:uid="{00000000-0005-0000-0000-00001B000000}"/>
    <cellStyle name="Percent 2 3" xfId="11" xr:uid="{00000000-0005-0000-0000-00001C000000}"/>
    <cellStyle name="Percent 2 4" xfId="21" xr:uid="{00000000-0005-0000-0000-00001D000000}"/>
    <cellStyle name="Percent 3" xfId="14" xr:uid="{00000000-0005-0000-0000-00001E000000}"/>
  </cellStyles>
  <dxfs count="271">
    <dxf>
      <font>
        <b val="0"/>
        <i val="0"/>
        <strike val="0"/>
        <condense val="0"/>
        <extend val="0"/>
        <outline val="0"/>
        <shadow val="0"/>
        <u val="none"/>
        <vertAlign val="baseline"/>
        <sz val="12"/>
        <color theme="1"/>
        <name val="Arial"/>
        <family val="2"/>
        <scheme val="none"/>
      </font>
      <numFmt numFmtId="170" formatCode="_-&quot;£&quot;* #,##0.0_-;\-&quot;£&quot;* #,##0.0_-;_-&quot;£&quot;* &quot;-&quot;??_-;_-@_-"/>
      <fill>
        <patternFill patternType="none">
          <fgColor indexed="64"/>
          <bgColor indexed="65"/>
        </patternFill>
      </fill>
      <alignment horizontal="lef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numFmt numFmtId="167" formatCode="_-* #,##0.0_-;\-* #,##0.0_-;_-* &quot;-&quot;??_-;_-@_-"/>
      <fill>
        <patternFill patternType="none">
          <fgColor indexed="64"/>
          <bgColor indexed="65"/>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numFmt numFmtId="168" formatCode="&quot;£&quot;#,##0.0;\-&quot;£&quot;#,##0.0"/>
      <fill>
        <patternFill patternType="none">
          <fgColor indexed="64"/>
          <bgColor indexed="65"/>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numFmt numFmtId="168" formatCode="&quot;£&quot;#,##0.0;\-&quot;£&quot;#,##0.0"/>
      <fill>
        <patternFill patternType="solid">
          <fgColor indexed="64"/>
          <bgColor theme="0"/>
        </patternFill>
      </fill>
      <alignment horizontal="right" vertical="bottom" textRotation="0" wrapText="0" relativeIndent="-1" justifyLastLine="0" shrinkToFit="0" readingOrder="0"/>
    </dxf>
    <dxf>
      <font>
        <b/>
        <i/>
        <strike val="0"/>
        <condense val="0"/>
        <extend val="0"/>
        <outline val="0"/>
        <shadow val="0"/>
        <u val="none"/>
        <vertAlign val="baseline"/>
        <sz val="12"/>
        <color theme="1"/>
        <name val="Arial"/>
        <family val="2"/>
        <scheme val="none"/>
      </font>
    </dxf>
    <dxf>
      <border outline="0">
        <top style="thin">
          <color auto="1"/>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dxf>
    <dxf>
      <border outline="0">
        <top style="thin">
          <color auto="1"/>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indexed="65"/>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indexed="65"/>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dxf>
    <dxf>
      <border outline="0">
        <top style="thin">
          <color auto="1"/>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5" formatCode="#,##0_ ;\-#,##0\ "/>
      <fill>
        <patternFill patternType="solid">
          <fgColor indexed="64"/>
          <bgColor rgb="FFFFFF00"/>
        </patternFill>
      </fill>
      <alignment horizontal="right" vertical="bottom" textRotation="0" indent="0" justifyLastLine="0" shrinkToFit="0" readingOrder="0"/>
    </dxf>
    <dxf>
      <font>
        <b/>
        <i val="0"/>
        <strike val="0"/>
        <condense val="0"/>
        <extend val="0"/>
        <outline val="0"/>
        <shadow val="0"/>
        <u val="none"/>
        <vertAlign val="baseline"/>
        <sz val="12"/>
        <color theme="1"/>
        <name val="Arial"/>
        <family val="2"/>
        <scheme val="none"/>
      </font>
      <border outline="0">
        <right style="thick">
          <color auto="1"/>
        </right>
      </border>
    </dxf>
    <dxf>
      <border outline="0">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1"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alignment horizontal="right" vertical="bottom" textRotation="0" wrapText="0" indent="0" justifyLastLine="0" shrinkToFit="0" readingOrder="0"/>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font>
        <b val="0"/>
        <i/>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border diagonalUp="0" diagonalDown="0">
        <left/>
        <right/>
        <top style="thin">
          <color auto="1"/>
        </top>
        <bottom style="thin">
          <color auto="1"/>
        </bottom>
      </border>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7" formatCode="_-* #,##0.0_-;\-* #,##0.0_-;_-* &quot;-&quot;??_-;_-@_-"/>
      <alignment horizontal="right" vertical="bottom" textRotation="0" wrapText="0" indent="0" justifyLastLine="0" shrinkToFit="0" readingOrder="0"/>
    </dxf>
    <dxf>
      <numFmt numFmtId="167" formatCode="_-* #,##0.0_-;\-* #,##0.0_-;_-* &quot;-&quot;??_-;_-@_-"/>
    </dxf>
    <dxf>
      <numFmt numFmtId="167" formatCode="_-* #,##0.0_-;\-* #,##0.0_-;_-* &quot;-&quot;??_-;_-@_-"/>
    </dxf>
    <dxf>
      <numFmt numFmtId="167" formatCode="_-* #,##0.0_-;\-* #,##0.0_-;_-* &quot;-&quot;??_-;_-@_-"/>
    </dxf>
    <dxf>
      <numFmt numFmtId="167" formatCode="_-* #,##0.0_-;\-* #,##0.0_-;_-* &quot;-&quot;??_-;_-@_-"/>
    </dxf>
    <dxf>
      <numFmt numFmtId="167" formatCode="_-* #,##0.0_-;\-* #,##0.0_-;_-* &quot;-&quot;??_-;_-@_-"/>
    </dxf>
    <dxf>
      <font>
        <b val="0"/>
        <i/>
        <strike val="0"/>
        <condense val="0"/>
        <extend val="0"/>
        <outline val="0"/>
        <shadow val="0"/>
        <u val="none"/>
        <vertAlign val="baseline"/>
        <sz val="12"/>
        <color auto="1"/>
        <name val="Arial"/>
        <family val="2"/>
        <scheme val="none"/>
      </font>
    </dxf>
    <dxf>
      <border diagonalUp="0" diagonalDown="0">
        <left/>
        <right/>
        <top style="thin">
          <color auto="1"/>
        </top>
        <bottom style="thin">
          <color auto="1"/>
        </bottom>
      </border>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ill>
        <patternFill patternType="solid">
          <fgColor indexed="64"/>
          <bgColor theme="0"/>
        </patternFill>
      </fill>
      <alignment horizontal="right" vertical="bottom" textRotation="0" indent="0" justifyLastLine="0" shrinkToFit="0" readingOrder="0"/>
    </dxf>
    <dxf>
      <fill>
        <patternFill patternType="solid">
          <fgColor indexed="64"/>
          <bgColor theme="0"/>
        </patternFill>
      </fill>
      <alignment horizontal="right" vertical="bottom" textRotation="0" indent="0" justifyLastLine="0" shrinkToFit="0" readingOrder="0"/>
    </dxf>
    <dxf>
      <fill>
        <patternFill patternType="solid">
          <fgColor indexed="64"/>
          <bgColor theme="0"/>
        </patternFill>
      </fill>
      <alignment horizontal="right" vertical="bottom" textRotation="0" indent="0" justifyLastLine="0" shrinkToFit="0" readingOrder="0"/>
    </dxf>
    <dxf>
      <fill>
        <patternFill patternType="solid">
          <fgColor indexed="64"/>
          <bgColor theme="0"/>
        </patternFill>
      </fill>
      <alignment horizontal="right" vertical="bottom" textRotation="0" indent="0" justifyLastLine="0" shrinkToFit="0" readingOrder="0"/>
    </dxf>
    <dxf>
      <fill>
        <patternFill patternType="solid">
          <fgColor indexed="64"/>
          <bgColor theme="0"/>
        </patternFill>
      </fill>
      <alignment horizontal="right" vertical="bottom" textRotation="0" indent="0" justifyLastLine="0" shrinkToFit="0" readingOrder="0"/>
    </dxf>
    <dxf>
      <fill>
        <patternFill patternType="solid">
          <fgColor indexed="64"/>
          <bgColor theme="0"/>
        </patternFill>
      </fill>
      <alignment horizontal="right" vertical="bottom" textRotation="0" indent="0" justifyLastLine="0" shrinkToFit="0" readingOrder="0"/>
    </dxf>
    <dxf>
      <fill>
        <patternFill patternType="solid">
          <fgColor indexed="64"/>
          <bgColor theme="0"/>
        </patternFill>
      </fill>
      <alignment horizontal="right" vertical="bottom" textRotation="0" indent="0" justifyLastLine="0" shrinkToFit="0" readingOrder="0"/>
    </dxf>
    <dxf>
      <fill>
        <patternFill>
          <fgColor indexed="64"/>
          <bgColor theme="0"/>
        </patternFill>
      </fill>
      <alignment horizontal="right" vertical="bottom" textRotation="0" indent="0" justifyLastLine="0" shrinkToFit="0" readingOrder="0"/>
    </dxf>
    <dxf>
      <fill>
        <patternFill>
          <fgColor indexed="64"/>
          <bgColor theme="0"/>
        </patternFill>
      </fill>
      <alignment horizontal="right" vertical="bottom" textRotation="0" indent="0" justifyLastLine="0" shrinkToFit="0" readingOrder="0"/>
    </dxf>
    <dxf>
      <fill>
        <patternFill>
          <fgColor indexed="64"/>
          <bgColor theme="0"/>
        </patternFill>
      </fill>
      <alignment horizontal="right" vertical="bottom" textRotation="0" indent="0" justifyLastLine="0" shrinkToFit="0" readingOrder="0"/>
    </dxf>
    <dxf>
      <fill>
        <patternFill>
          <fgColor indexed="64"/>
          <bgColor theme="0"/>
        </patternFill>
      </fill>
      <alignment horizontal="right" vertical="bottom" textRotation="0" indent="0" justifyLastLine="0" shrinkToFit="0" readingOrder="0"/>
    </dxf>
    <dxf>
      <fill>
        <patternFill>
          <fgColor indexed="64"/>
          <bgColor theme="0"/>
        </patternFill>
      </fill>
      <alignment horizontal="right" vertical="bottom" textRotation="0" indent="0" justifyLastLine="0" shrinkToFit="0" readingOrder="0"/>
    </dxf>
    <dxf>
      <fill>
        <patternFill>
          <fgColor indexed="64"/>
          <bgColor theme="0"/>
        </patternFill>
      </fill>
      <alignment horizontal="right" vertical="bottom" textRotation="0" indent="0" justifyLastLine="0" shrinkToFit="0" readingOrder="0"/>
    </dxf>
    <dxf>
      <fill>
        <patternFill>
          <fgColor indexed="64"/>
          <bgColor theme="0"/>
        </patternFill>
      </fill>
    </dxf>
    <dxf>
      <border outline="0">
        <top style="thin">
          <color auto="1"/>
        </top>
        <bottom style="thin">
          <color auto="1"/>
        </bottom>
      </border>
    </dxf>
    <dxf>
      <fill>
        <patternFill>
          <fgColor indexed="64"/>
          <bgColor theme="0"/>
        </patternFill>
      </fill>
    </dxf>
    <dxf>
      <font>
        <b/>
        <i val="0"/>
        <strike val="0"/>
        <condense val="0"/>
        <extend val="0"/>
        <outline val="0"/>
        <shadow val="0"/>
        <u val="none"/>
        <vertAlign val="baseline"/>
        <sz val="12"/>
        <color theme="1"/>
        <name val="Arial"/>
        <family val="2"/>
        <scheme val="none"/>
      </font>
      <fill>
        <patternFill patternType="solid">
          <fgColor indexed="64"/>
          <bgColor theme="4" tint="0.79998168889431442"/>
        </patternFill>
      </fill>
      <alignment horizontal="general" vertical="bottom" textRotation="0" wrapText="1" indent="0" justifyLastLine="0" shrinkToFit="0" readingOrder="0"/>
    </dxf>
    <dxf>
      <numFmt numFmtId="164" formatCode="_-* #,##0_-;\-* #,##0_-;_-* &quot;-&quot;??_-;_-@_-"/>
      <fill>
        <patternFill patternType="solid">
          <fgColor indexed="64"/>
          <bgColor theme="0"/>
        </patternFill>
      </fill>
      <alignment horizontal="right" vertical="bottom" textRotation="0" indent="0" justifyLastLine="0" shrinkToFit="0" readingOrder="0"/>
    </dxf>
    <dxf>
      <fill>
        <patternFill patternType="solid">
          <fgColor indexed="64"/>
          <bgColor theme="0"/>
        </patternFill>
      </fill>
      <alignment horizontal="right" vertical="bottom" textRotation="0" indent="0" justifyLastLine="0" shrinkToFit="0" readingOrder="0"/>
    </dxf>
    <dxf>
      <fill>
        <patternFill patternType="solid">
          <fgColor indexed="64"/>
          <bgColor theme="0"/>
        </patternFill>
      </fill>
      <alignment horizontal="right" vertical="bottom" textRotation="0" indent="0" justifyLastLine="0" shrinkToFit="0" readingOrder="0"/>
    </dxf>
    <dxf>
      <fill>
        <patternFill patternType="solid">
          <fgColor indexed="64"/>
          <bgColor theme="0"/>
        </patternFill>
      </fill>
      <alignment horizontal="right" vertical="bottom" textRotation="0" indent="0" justifyLastLine="0" shrinkToFit="0" readingOrder="0"/>
    </dxf>
    <dxf>
      <fill>
        <patternFill patternType="solid">
          <fgColor indexed="64"/>
          <bgColor theme="0"/>
        </patternFill>
      </fill>
      <alignment horizontal="right" vertical="bottom" textRotation="0" indent="0" justifyLastLine="0" shrinkToFit="0" readingOrder="0"/>
    </dxf>
    <dxf>
      <fill>
        <patternFill patternType="solid">
          <fgColor indexed="64"/>
          <bgColor theme="0"/>
        </patternFill>
      </fill>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border outline="0">
        <top style="thin">
          <color auto="1"/>
        </top>
        <bottom style="thin">
          <color auto="1"/>
        </bottom>
      </border>
    </dxf>
    <dxf>
      <font>
        <b/>
        <i val="0"/>
        <strike val="0"/>
        <condense val="0"/>
        <extend val="0"/>
        <outline val="0"/>
        <shadow val="0"/>
        <u val="none"/>
        <vertAlign val="baseline"/>
        <sz val="12"/>
        <color theme="1"/>
        <name val="Arial"/>
        <family val="2"/>
        <scheme val="none"/>
      </font>
      <fill>
        <patternFill patternType="solid">
          <fgColor indexed="64"/>
          <bgColor theme="4" tint="0.79998168889431442"/>
        </patternFill>
      </fill>
      <alignment horizontal="general" vertical="bottom" textRotation="0" wrapText="1" indent="0" justifyLastLine="0" shrinkToFit="0" readingOrder="0"/>
    </dxf>
    <dxf>
      <numFmt numFmtId="13" formatCode="0%"/>
      <fill>
        <patternFill>
          <fgColor indexed="64"/>
          <bgColor theme="0"/>
        </patternFill>
      </fill>
      <alignment horizontal="right" vertical="bottom" textRotation="0" indent="0" justifyLastLine="0" shrinkToFit="0" readingOrder="0"/>
    </dxf>
    <dxf>
      <numFmt numFmtId="164" formatCode="_-* #,##0_-;\-* #,##0_-;_-* &quot;-&quot;??_-;_-@_-"/>
      <fill>
        <patternFill patternType="solid">
          <fgColor indexed="64"/>
          <bgColor theme="0"/>
        </patternFill>
      </fill>
      <alignment horizontal="right" vertical="bottom" textRotation="0" indent="0" justifyLastLine="0" shrinkToFit="0" readingOrder="0"/>
    </dxf>
    <dxf>
      <fill>
        <patternFill patternType="solid">
          <fgColor indexed="64"/>
          <bgColor theme="0"/>
        </patternFill>
      </fill>
      <alignment horizontal="right" vertical="bottom" textRotation="0" indent="0" justifyLastLine="0" shrinkToFit="0" readingOrder="0"/>
    </dxf>
    <dxf>
      <fill>
        <patternFill>
          <fgColor indexed="64"/>
          <bgColor theme="0"/>
        </patternFill>
      </fill>
      <alignment horizontal="right" vertical="bottom" textRotation="0" indent="0" justifyLastLine="0" shrinkToFit="0" readingOrder="0"/>
    </dxf>
    <dxf>
      <fill>
        <patternFill>
          <fgColor indexed="64"/>
          <bgColor theme="0"/>
        </patternFill>
      </fill>
      <alignment horizontal="right" vertical="bottom" textRotation="0" indent="0" justifyLastLine="0" shrinkToFit="0" readingOrder="0"/>
    </dxf>
    <dxf>
      <fill>
        <patternFill>
          <fgColor indexed="64"/>
          <bgColor theme="0"/>
        </patternFill>
      </fill>
      <alignment horizontal="right" vertical="bottom" textRotation="0" indent="0" justifyLastLine="0" shrinkToFit="0" readingOrder="0"/>
    </dxf>
    <dxf>
      <fill>
        <patternFill>
          <fgColor indexed="64"/>
          <bgColor theme="0"/>
        </patternFill>
      </fill>
      <alignment horizontal="right" vertical="bottom" textRotation="0" indent="0" justifyLastLine="0" shrinkToFit="0" readingOrder="0"/>
    </dxf>
    <dxf>
      <fill>
        <patternFill>
          <fgColor indexed="64"/>
          <bgColor theme="0"/>
        </patternFill>
      </fill>
      <alignment horizontal="right" vertical="bottom" textRotation="0" indent="0" justifyLastLine="0" shrinkToFit="0" readingOrder="0"/>
    </dxf>
    <dxf>
      <fill>
        <patternFill>
          <fgColor indexed="64"/>
          <bgColor theme="0"/>
        </patternFill>
      </fill>
      <alignment horizontal="right" vertical="bottom" textRotation="0" indent="0" justifyLastLine="0" shrinkToFit="0" readingOrder="0"/>
    </dxf>
    <dxf>
      <fill>
        <patternFill>
          <fgColor indexed="64"/>
          <bgColor theme="0"/>
        </patternFill>
      </fill>
      <alignment horizontal="right" vertical="bottom" textRotation="0" indent="0" justifyLastLine="0" shrinkToFit="0" readingOrder="0"/>
    </dxf>
    <dxf>
      <fill>
        <patternFill>
          <fgColor indexed="64"/>
          <bgColor theme="0"/>
        </patternFill>
      </fill>
      <alignment horizontal="right" vertical="bottom" textRotation="0" indent="0" justifyLastLine="0" shrinkToFit="0" readingOrder="0"/>
    </dxf>
    <dxf>
      <fill>
        <patternFill>
          <fgColor indexed="64"/>
          <bgColor theme="0"/>
        </patternFill>
      </fill>
      <alignment horizontal="right" vertical="bottom" textRotation="0" indent="0" justifyLastLine="0" shrinkToFit="0" readingOrder="0"/>
    </dxf>
    <dxf>
      <fill>
        <patternFill>
          <fgColor indexed="64"/>
          <bgColor theme="0"/>
        </patternFill>
      </fill>
      <alignment horizontal="right" vertical="bottom" textRotation="0" indent="0" justifyLastLine="0" shrinkToFit="0" readingOrder="0"/>
    </dxf>
    <dxf>
      <fill>
        <patternFill>
          <fgColor indexed="64"/>
          <bgColor theme="0"/>
        </patternFill>
      </fill>
    </dxf>
    <dxf>
      <border outline="0">
        <top style="thin">
          <color auto="1"/>
        </top>
        <bottom style="thin">
          <color auto="1"/>
        </bottom>
      </border>
    </dxf>
    <dxf>
      <fill>
        <patternFill>
          <fgColor indexed="64"/>
          <bgColor theme="0"/>
        </patternFill>
      </fill>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dxf>
    <dxf>
      <numFmt numFmtId="164" formatCode="_-* #,##0_-;\-* #,##0_-;_-* &quot;-&quot;??_-;_-@_-"/>
      <fill>
        <patternFill patternType="solid">
          <fgColor indexed="64"/>
          <bgColor theme="0"/>
        </patternFill>
      </fill>
      <alignment horizontal="right" vertical="bottom" textRotation="0" indent="0" justifyLastLine="0" shrinkToFit="0" readingOrder="0"/>
    </dxf>
    <dxf>
      <fill>
        <patternFill patternType="solid">
          <fgColor indexed="64"/>
          <bgColor theme="0"/>
        </patternFill>
      </fill>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border outline="0">
        <top style="thin">
          <color auto="1"/>
        </top>
        <bottom style="thin">
          <color auto="1"/>
        </bottom>
      </border>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dxf>
    <dxf>
      <border outline="0">
        <top style="thin">
          <color auto="1"/>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none">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dxf>
    <dxf>
      <border outline="0">
        <top style="thin">
          <color auto="1"/>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outline="0">
        <right style="thick">
          <color auto="1"/>
        </right>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dxf>
    <dxf>
      <border outline="0">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outline="0">
        <right style="thick">
          <color auto="1"/>
        </right>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dxf>
    <dxf>
      <border outline="0">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border diagonalUp="0" diagonalDown="0">
        <left/>
        <right/>
        <top style="thin">
          <color auto="1"/>
        </top>
        <bottom style="thin">
          <color auto="1"/>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border diagonalUp="0" diagonalDown="0">
        <left/>
        <right/>
        <top style="thin">
          <color auto="1"/>
        </top>
        <bottom style="thin">
          <color auto="1"/>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indent="0" justifyLastLine="0" shrinkToFit="0" readingOrder="0"/>
      <border diagonalUp="0" diagonalDown="0" outline="0">
        <left style="thick">
          <color auto="1"/>
        </left>
        <right/>
        <top/>
        <bottom/>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alignment horizontal="right" vertical="bottom" textRotation="0" indent="0" justifyLastLine="0" shrinkToFit="0" readingOrder="0"/>
      <border>
        <right style="thick">
          <color auto="1"/>
        </right>
      </border>
    </dxf>
    <dxf>
      <font>
        <b val="0"/>
        <i val="0"/>
        <strike val="0"/>
        <condense val="0"/>
        <extend val="0"/>
        <outline val="0"/>
        <shadow val="0"/>
        <u val="none"/>
        <vertAlign val="baseline"/>
        <sz val="12"/>
        <color theme="1"/>
        <name val="Arial"/>
        <family val="2"/>
        <scheme val="none"/>
      </font>
      <numFmt numFmtId="164" formatCode="_-* #,##0_-;\-* #,##0_-;_-* &quot;-&quot;??_-;_-@_-"/>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alignment horizontal="right" vertical="bottom" textRotation="0" indent="0" justifyLastLine="0" shrinkToFit="0" readingOrder="0"/>
    </dxf>
    <dxf>
      <font>
        <b/>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indent="0" justifyLastLine="0" shrinkToFit="0" readingOrder="0"/>
      <border diagonalUp="0" diagonalDown="0" outline="0">
        <left style="thick">
          <color auto="1"/>
        </left>
        <right/>
        <top/>
        <bottom/>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border outline="0">
        <right style="thick">
          <color auto="1"/>
        </right>
      </border>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alignment horizontal="right" vertical="bottom" textRotation="0" indent="0" justifyLastLine="0" shrinkToFit="0" readingOrder="0"/>
    </dxf>
    <dxf>
      <font>
        <b/>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alignment horizontal="right" vertical="bottom" textRotation="0" indent="0" justifyLastLine="0" shrinkToFit="0" readingOrder="0"/>
    </dxf>
    <dxf>
      <font>
        <b/>
        <i val="0"/>
        <strike val="0"/>
        <condense val="0"/>
        <extend val="0"/>
        <outline val="0"/>
        <shadow val="0"/>
        <u val="none"/>
        <vertAlign val="baseline"/>
        <sz val="12"/>
        <color theme="1"/>
        <name val="Arial"/>
        <family val="2"/>
        <scheme val="none"/>
      </font>
    </dxf>
    <dxf>
      <border outline="0">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1"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border outline="0">
        <right style="thick">
          <color auto="1"/>
        </right>
      </border>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alignment horizontal="right" vertical="bottom" textRotation="0" indent="0" justifyLastLine="0" shrinkToFit="0" readingOrder="0"/>
    </dxf>
    <dxf>
      <font>
        <b/>
        <i val="0"/>
        <strike val="0"/>
        <condense val="0"/>
        <extend val="0"/>
        <outline val="0"/>
        <shadow val="0"/>
        <u val="none"/>
        <vertAlign val="baseline"/>
        <sz val="12"/>
        <color theme="1"/>
        <name val="Arial"/>
        <family val="2"/>
        <scheme val="none"/>
      </font>
    </dxf>
    <dxf>
      <border outline="0">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1"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dxf>
    <dxf>
      <font>
        <strike val="0"/>
        <outline val="0"/>
        <shadow val="0"/>
        <vertAlign val="baseline"/>
        <sz val="12"/>
        <name val="Arial"/>
        <family val="2"/>
        <scheme val="none"/>
      </font>
      <alignment horizontal="left" vertical="bottom" textRotation="0"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strike val="0"/>
        <outline val="0"/>
        <shadow val="0"/>
        <vertAlign val="baseline"/>
        <sz val="12"/>
        <name val="Arial"/>
        <family val="2"/>
        <scheme val="none"/>
      </font>
      <alignment vertical="bottom" textRotation="0" indent="0" justifyLastLine="0" shrinkToFit="0" readingOrder="0"/>
    </dxf>
    <dxf>
      <font>
        <strike val="0"/>
        <outline val="0"/>
        <shadow val="0"/>
        <vertAlign val="baseline"/>
        <sz val="12"/>
        <name val="Arial"/>
        <family val="2"/>
        <scheme val="none"/>
      </font>
      <alignment vertical="bottom" textRotation="0" indent="0" justifyLastLine="0" shrinkToFit="0" readingOrder="0"/>
    </dxf>
  </dxfs>
  <tableStyles count="0" defaultTableStyle="TableStyleMedium9" defaultPivotStyle="PivotStyleLight16"/>
  <colors>
    <mruColors>
      <color rgb="FFBC0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71F96F9-13F5-4731-8F73-DD7A6AC9A730}" name="Table2" displayName="Table2" ref="A1:B12" totalsRowShown="0" headerRowDxfId="270" dataDxfId="269">
  <autoFilter ref="A1:B12" xr:uid="{A71F96F9-13F5-4731-8F73-DD7A6AC9A730}">
    <filterColumn colId="0" hiddenButton="1"/>
    <filterColumn colId="1" hiddenButton="1"/>
  </autoFilter>
  <tableColumns count="2">
    <tableColumn id="1" xr3:uid="{169A0AB0-3492-4B16-BDD9-019AADDC807D}" name="Statistical Theme:" dataDxfId="268" dataCellStyle="Normal 2"/>
    <tableColumn id="2" xr3:uid="{9BC78D17-6FDE-4D13-B796-E0B0057725B7}" name="People and Places " dataDxfId="26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736599D-8C48-4722-98E9-A98E616E5824}" name="Table6" displayName="Table6" ref="A14:M39" totalsRowShown="0" headerRowDxfId="152" dataDxfId="151" tableBorderDxfId="150" dataCellStyle="Comma">
  <autoFilter ref="A14:M39" xr:uid="{E736599D-8C48-4722-98E9-A98E616E58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C3C1F91A-5EBC-41D4-BE1D-16C556EE863C}" name="Variable" dataDxfId="149"/>
    <tableColumn id="2" xr3:uid="{7B0C4DFC-E2F8-41A7-9EDB-D417956736CF}" name="12 months to March 2013" dataDxfId="148" dataCellStyle="Comma"/>
    <tableColumn id="3" xr3:uid="{DED9B76E-1088-42A1-9DBA-83DE3B52C6C0}" name="12 months to March 2014" dataDxfId="147" dataCellStyle="Comma"/>
    <tableColumn id="4" xr3:uid="{430BC8EA-5A1A-4D44-9BE1-73A14F6F0443}" name="12 months to March 2015" dataDxfId="146" dataCellStyle="Comma"/>
    <tableColumn id="5" xr3:uid="{A2435AC3-56A1-4C77-BF44-0645ED4E7C1D}" name="12 months to March 2016" dataDxfId="145" dataCellStyle="Comma"/>
    <tableColumn id="6" xr3:uid="{798C06C3-3E6D-4385-9963-EBE3CEF47E85}" name="12 months to March 2017" dataDxfId="144" dataCellStyle="Comma"/>
    <tableColumn id="7" xr3:uid="{228E1165-7E78-4B3F-A477-0B83C15F8787}" name="12 months to March 2018" dataDxfId="143" dataCellStyle="Comma"/>
    <tableColumn id="8" xr3:uid="{0064B1F3-CFDA-4714-8EDB-02F0099CC656}" name="12 months to March 2019" dataDxfId="142" dataCellStyle="Comma"/>
    <tableColumn id="9" xr3:uid="{0209EB3E-A232-4349-8583-6B69E9018E65}" name="12 months to March 2020" dataDxfId="141" dataCellStyle="Comma"/>
    <tableColumn id="10" xr3:uid="{0CE921C4-199C-4609-BC4C-37F4894554C3}" name="12 months to March 2021" dataDxfId="140" dataCellStyle="Comma"/>
    <tableColumn id="11" xr3:uid="{B4463EF1-B322-4C25-BE14-B8902905508D}" name="12 months to March 2022" dataDxfId="139" dataCellStyle="Comma"/>
    <tableColumn id="12" xr3:uid="{3CB50392-D819-4265-BBFA-2B732F024A0E}" name="12 months to March 2023" dataDxfId="138" dataCellStyle="Comma"/>
    <tableColumn id="13" xr3:uid="{43D7357E-CA52-425C-B54C-F3D8DC8F86AA}" name="12 months to March 2024" dataDxfId="137"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755B976-CBA4-4053-BED2-54600BC8EF83}" name="Table617" displayName="Table617" ref="A14:N39" totalsRowShown="0" headerRowDxfId="136" dataDxfId="135" tableBorderDxfId="134" dataCellStyle="Comma">
  <autoFilter ref="A14:N39" xr:uid="{3755B976-CBA4-4053-BED2-54600BC8EF8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DA44981-3A9E-43F6-B9D7-546A5CE019FC}" name="Variable" dataDxfId="133"/>
    <tableColumn id="2" xr3:uid="{E13BC990-CE68-47AF-B8C4-F7F6A17F1EC1}" name="Quarter 1 2013" dataDxfId="132" dataCellStyle="Comma"/>
    <tableColumn id="3" xr3:uid="{E9B88548-83F7-4C2C-9902-A4EB633F9845}" name="Quarter 1 2014" dataDxfId="131" dataCellStyle="Comma"/>
    <tableColumn id="4" xr3:uid="{627AC3BE-4890-4CB9-8476-6D66B95697CA}" name="Quarter 1 2015" dataDxfId="130" dataCellStyle="Comma"/>
    <tableColumn id="5" xr3:uid="{CC57CE1C-4E1A-49EF-97FE-328AFFD39361}" name="Quarter 1 2016" dataDxfId="129" dataCellStyle="Comma"/>
    <tableColumn id="6" xr3:uid="{9CCED820-C34E-4D3A-B633-BCD9B5D3FC5E}" name="Quarter 1 2017" dataDxfId="128" dataCellStyle="Comma"/>
    <tableColumn id="7" xr3:uid="{5B0CA62C-6DCB-4CB0-9A44-D7B59058E4D6}" name="Quarter 1 2018" dataDxfId="127" dataCellStyle="Comma"/>
    <tableColumn id="8" xr3:uid="{3D7597FC-290C-41C0-AC1E-8AB3FE9D6A43}" name="Quarter 1 2019" dataDxfId="126" dataCellStyle="Comma"/>
    <tableColumn id="9" xr3:uid="{490CB810-7123-4CF0-BCEA-B9436F01B1D9}" name="Quarter 1 2020" dataDxfId="125" dataCellStyle="Comma"/>
    <tableColumn id="10" xr3:uid="{0AEFB943-BF5A-42FB-B628-F3A30AFAE376}" name="Quarter 1 2021" dataDxfId="124" dataCellStyle="Comma"/>
    <tableColumn id="11" xr3:uid="{904284DD-90CC-4ADB-A1B8-4ED96BA48723}" name="Quarter 1 2022" dataDxfId="123" dataCellStyle="Comma"/>
    <tableColumn id="12" xr3:uid="{C64B902A-62D4-4EC0-8C54-EF4F0C0F84A3}" name="Quarter 1 2023" dataDxfId="122" dataCellStyle="Comma"/>
    <tableColumn id="13" xr3:uid="{F753998D-21E6-4997-BCC3-DDADF863AE64}" name="Quarter 1 2024" dataDxfId="121" dataCellStyle="Comma"/>
    <tableColumn id="14" xr3:uid="{C13DABD5-F247-4E02-996A-7BDEAFF7937C}" name="Change 2023-2024" dataDxfId="120" dataCellStyle="Percent">
      <calculatedColumnFormula>(Table617[[#This Row],[Quarter 1 2024]]-Table617[[#This Row],[Quarter 1 2023]])/Table617[[#This Row],[Quarter 1 2023]]</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7B42AFA-7FDB-4227-BD6E-C1B409C57E2C}" name="Table7" displayName="Table7" ref="A14:M21" totalsRowShown="0" headerRowDxfId="119" tableBorderDxfId="118">
  <autoFilter ref="A14:M21" xr:uid="{57B42AFA-7FDB-4227-BD6E-C1B409C57E2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A095757-58BD-4EB8-B68F-8F126BF523F4}" name="Variable"/>
    <tableColumn id="2" xr3:uid="{E17E90C4-9213-48C5-84D6-F387F53C6CEE}" name="12 months to March 2013" dataDxfId="117"/>
    <tableColumn id="3" xr3:uid="{9981137D-23EB-4E96-821F-8618C14A6E37}" name="12 months to March 2014" dataDxfId="116"/>
    <tableColumn id="4" xr3:uid="{BA69BA21-3EC3-441D-90AD-7B4222DEB73C}" name="12 months to March 2015" dataDxfId="115"/>
    <tableColumn id="5" xr3:uid="{8A829E2E-1FB7-4C4F-BDD8-6AA9DE428B49}" name="12 months to March 2016" dataDxfId="114"/>
    <tableColumn id="6" xr3:uid="{01D31D98-846A-43D4-AD6B-C45A7E8514E8}" name="12 months to March 2017" dataDxfId="113"/>
    <tableColumn id="7" xr3:uid="{DAC60649-0B1B-4C26-9752-DE6FA222319D}" name="12 months to March 2018" dataDxfId="112"/>
    <tableColumn id="8" xr3:uid="{2DB3500D-405C-42F2-A2AF-C238FD2ABBAA}" name="12 months to March 2019" dataDxfId="111"/>
    <tableColumn id="9" xr3:uid="{50887D8C-0601-4634-AEE7-B498C75DF847}" name="12 months to March 2020" dataDxfId="110"/>
    <tableColumn id="10" xr3:uid="{9CA1E258-690B-47D4-859B-C2CC2D335103}" name="12 months to March 2021" dataDxfId="109"/>
    <tableColumn id="11" xr3:uid="{A49C3F99-B445-4D55-A556-E4E510626CCB}" name="12 months to March 2022" dataDxfId="108"/>
    <tableColumn id="12" xr3:uid="{81E25CEB-D21D-429C-939A-E95F06C6DD0E}" name="12 months to March 2023" dataDxfId="107"/>
    <tableColumn id="13" xr3:uid="{047EE98C-0C54-42E8-8BDE-0A12E5BA7BE5}" name="12 months to March 2024" dataDxfId="106"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2C9244E-6519-4ACE-9E24-C52791BE0552}" name="Table718" displayName="Table718" ref="A14:N21" totalsRowShown="0" headerRowDxfId="105" dataDxfId="104" tableBorderDxfId="103">
  <autoFilter ref="A14:N21" xr:uid="{62C9244E-6519-4ACE-9E24-C52791BE05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4B51052-7DE2-4011-972A-7BAE51B755D6}" name="Variable" dataDxfId="102"/>
    <tableColumn id="2" xr3:uid="{6C1A61D9-3484-4F53-A629-D14A54D7991B}" name="Quarter 1 2013" dataDxfId="101"/>
    <tableColumn id="3" xr3:uid="{7AFF1D21-78A5-4AE7-A493-31CBB5680531}" name="Quarter 1 2014" dataDxfId="100"/>
    <tableColumn id="4" xr3:uid="{00BDF96A-B424-47A4-B0F0-8B5FC7920E4D}" name="Quarter 1 2015" dataDxfId="99"/>
    <tableColumn id="5" xr3:uid="{1250E3C8-D8D4-45FD-A0AB-413D85C88E49}" name="Quarter 1 2016" dataDxfId="98"/>
    <tableColumn id="6" xr3:uid="{A1DC5483-842D-4A29-AF57-7260116757F0}" name="Quarter 1 2017" dataDxfId="97"/>
    <tableColumn id="7" xr3:uid="{F7DFB77E-DA33-4EA9-BE82-4E71369A2FB4}" name="Quarter 1 2018" dataDxfId="96"/>
    <tableColumn id="8" xr3:uid="{D1B897AE-7312-4E6D-A68A-AA912C32EA64}" name="Quarter 1 2019" dataDxfId="95"/>
    <tableColumn id="9" xr3:uid="{C9C88D94-50DB-4168-A38D-C578D1F41E3E}" name="Quarter 1 2020" dataDxfId="94"/>
    <tableColumn id="10" xr3:uid="{6FBD0739-9B8C-4E63-8452-2963A6A17088}" name="Quarter 1 2021" dataDxfId="93"/>
    <tableColumn id="11" xr3:uid="{0B6D24F7-BE32-4630-ACFE-4B82D6A3723D}" name="Quarter 1 2022" dataDxfId="92"/>
    <tableColumn id="12" xr3:uid="{E3D0C69F-7706-409B-A1BF-0C5A8CEED7C0}" name="Quarter 1 2023" dataDxfId="91"/>
    <tableColumn id="13" xr3:uid="{901C9761-4FAA-4252-83AC-88E3F64628BB}" name="Quarter 1 2024" dataDxfId="90" dataCellStyle="Comma"/>
    <tableColumn id="14" xr3:uid="{0775F4CD-855D-485A-B2BA-10FD50529911}" name="Change 2023-2024" dataDxfId="89">
      <calculatedColumnFormula>(Table718[[#This Row],[Quarter 1 2024]]-Table718[[#This Row],[Quarter 1 2023]])/Table718[[#This Row],[Quarter 1 2023]]</calculatedColumnFormula>
    </tableColumn>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0E96640-C8FC-4390-9A9F-E175DFA836E7}" name="Table8" displayName="Table8" ref="A14:M21" totalsRowShown="0" headerRowDxfId="88" tableBorderDxfId="87">
  <autoFilter ref="A14:M21" xr:uid="{60E96640-C8FC-4390-9A9F-E175DFA836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5462911-3CFB-46BD-A2EF-A4E7D9B01749}" name="Variable"/>
    <tableColumn id="2" xr3:uid="{851DA711-E9B3-4F86-937B-CBCAB7310431}" name="12 months to March 2013" dataDxfId="86"/>
    <tableColumn id="3" xr3:uid="{EF724744-9A5B-4E5B-AAB0-4054A98B1560}" name="12 months to March 2014" dataDxfId="85"/>
    <tableColumn id="4" xr3:uid="{02F1407D-A54A-472E-831C-7ADE556FA11C}" name="12 months to March 2015" dataDxfId="84"/>
    <tableColumn id="5" xr3:uid="{C267647B-F638-42B7-8BA2-D912607FDE6A}" name="12 months to March 2016" dataDxfId="83"/>
    <tableColumn id="6" xr3:uid="{B9B6DD1C-2517-44B8-94C4-98FE850FB667}" name="12 months to March 2017" dataDxfId="82"/>
    <tableColumn id="7" xr3:uid="{E4B99E0F-2D0F-4110-A3B9-54534806654D}" name="12 months to March 2018" dataDxfId="81"/>
    <tableColumn id="8" xr3:uid="{6C354BC7-E1FE-4834-A205-FAA29CCA11FC}" name="12 months to March 2019" dataDxfId="80"/>
    <tableColumn id="9" xr3:uid="{828FEB69-3384-4DD6-83C0-413EFD5ACFAA}" name="12 months to March 2020" dataDxfId="79"/>
    <tableColumn id="10" xr3:uid="{4CC69B1F-4351-484C-9EE1-DABFE13B8E20}" name="12 months to March 2021" dataDxfId="78"/>
    <tableColumn id="11" xr3:uid="{AB9A5368-BB70-417E-8DB7-87250E4C42DB}" name="12 months to March 2022" dataDxfId="77"/>
    <tableColumn id="12" xr3:uid="{5F233C8C-37E7-4043-914C-694CC528BD80}" name="12 months to March 2023" dataDxfId="76"/>
    <tableColumn id="13" xr3:uid="{2D8F252F-40C6-4AFB-B2D4-1F8F6AACB8BA}" name="12 months to March 2024" dataDxfId="75"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51BC735-6507-449B-BE26-E3D875F7A624}" name="Table819" displayName="Table819" ref="A14:N21" totalsRowShown="0" headerRowDxfId="74" dataDxfId="73" tableBorderDxfId="72">
  <autoFilter ref="A14:N21" xr:uid="{551BC735-6507-449B-BE26-E3D875F7A6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7753D51F-07D1-4BBB-93C1-D70957C9FDD7}" name="Variable" dataDxfId="71"/>
    <tableColumn id="2" xr3:uid="{3615AF34-3B69-4EA8-98B7-266B9EAA99EE}" name="Quarter 1 2013" dataDxfId="70"/>
    <tableColumn id="3" xr3:uid="{F7EEBB02-A375-4CC2-9630-56D6EE84F0D1}" name="Quarter 1 2014" dataDxfId="69"/>
    <tableColumn id="4" xr3:uid="{620F7174-A678-4AFA-BB1B-63EAD8AD80EA}" name="Quarter 1 2015" dataDxfId="68"/>
    <tableColumn id="5" xr3:uid="{3FEF11AC-57C7-4B66-A35B-F89439AA37F8}" name="Quarter 1 2016" dataDxfId="67"/>
    <tableColumn id="6" xr3:uid="{D6E96175-266B-4FE4-9930-30149E370B4A}" name="Quarter 1 2017" dataDxfId="66"/>
    <tableColumn id="7" xr3:uid="{67F47FB5-2877-4416-97A1-24E4EBBE89E6}" name="Quarter 1 2018" dataDxfId="65"/>
    <tableColumn id="8" xr3:uid="{2067E810-2BA8-46A5-A33A-6BDDBFE51AFF}" name="Quarter 1 2019" dataDxfId="64"/>
    <tableColumn id="9" xr3:uid="{CBA78821-6CD2-41A7-B4BE-C25C1756F6D3}" name="Quarter 1 2020" dataDxfId="63"/>
    <tableColumn id="10" xr3:uid="{377DD82C-7B83-4D51-B51B-12CB276EFB83}" name="Quarter 1 2021" dataDxfId="62"/>
    <tableColumn id="11" xr3:uid="{C60D68B9-9BF5-47F1-8794-E0FB4536B51E}" name="Quarter 1 2022" dataDxfId="61"/>
    <tableColumn id="12" xr3:uid="{6A01C7C9-2307-4FD7-BEE6-3343ED827266}" name="Quarter 1 2023" dataDxfId="60"/>
    <tableColumn id="13" xr3:uid="{9C4F35A5-2D1F-4DC1-B1CC-C0808E51B2B9}" name="Quarter 1 2024" dataDxfId="59"/>
    <tableColumn id="14" xr3:uid="{961FC8A9-BB5A-486B-B8BE-88653F32F6AF}" name="Change 2023-2024" dataDxfId="58" dataCellStyle="Percent">
      <calculatedColumnFormula>(Table819[[#This Row],[Quarter 1 2024]]-Table819[[#This Row],[Quarter 1 2023]])/Table819[[#This Row],[Quarter 1 2023]]</calculatedColumnFormula>
    </tableColumn>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3C45B8A-6E63-458B-A8DA-8EF67096A440}" name="Table9" displayName="Table9" ref="A10:L14" totalsRowShown="0" headerRowDxfId="57" dataDxfId="56" tableBorderDxfId="55" headerRowCellStyle="Normal 4" dataCellStyle="Percent">
  <autoFilter ref="A10:L14" xr:uid="{63C45B8A-6E63-458B-A8DA-8EF67096A4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A27A7B60-7AC9-4EE6-A67E-4976007587CA}" name="Variable" dataDxfId="54" dataCellStyle="Normal 4"/>
    <tableColumn id="4" xr3:uid="{7A8E8715-2DBE-4E24-9052-39C86C4016B6}" name="12 months to March 2015" dataDxfId="53" dataCellStyle="Comma"/>
    <tableColumn id="5" xr3:uid="{6BE34ACC-F25F-4B74-8249-5A39F79B6C87}" name="12 months to March 2016" dataDxfId="52" dataCellStyle="Comma"/>
    <tableColumn id="6" xr3:uid="{96113D25-9C9F-466B-8534-552D2DF8A2CE}" name="12 months to March 2017" dataDxfId="51" dataCellStyle="Comma"/>
    <tableColumn id="7" xr3:uid="{DAC3A732-2E07-421A-8FF8-F9AB0BC74109}" name="12 months to March 2018" dataDxfId="50" dataCellStyle="Comma"/>
    <tableColumn id="8" xr3:uid="{DD307BFC-D6BE-4BE2-B50F-D4D219DFB3BD}" name="12 months to March 2019" dataDxfId="49" dataCellStyle="Comma"/>
    <tableColumn id="9" xr3:uid="{44AF3214-3884-40BD-892D-7EE3DAF4B1CE}" name="12 months to March 2020" dataDxfId="48" dataCellStyle="Comma"/>
    <tableColumn id="10" xr3:uid="{69E1F1DF-CD8B-4515-965C-948492D0120E}" name="12 months to March 2021" dataDxfId="47" dataCellStyle="Comma"/>
    <tableColumn id="11" xr3:uid="{C9C120F4-60BF-49E1-A38D-F5BA090E86B8}" name="12 months to March 2022" dataDxfId="46" dataCellStyle="Comma"/>
    <tableColumn id="12" xr3:uid="{45647A96-6D56-48F4-8242-F0D0101CD985}" name="12 months to March 2023" dataDxfId="45" dataCellStyle="Comma"/>
    <tableColumn id="13" xr3:uid="{BAE788B4-7762-4DD9-BD42-9428B11843F9}" name="12 months to March 2024" dataDxfId="44" dataCellStyle="Comma"/>
    <tableColumn id="14" xr3:uid="{C21EE6C7-1ECA-4517-8052-4AA8160647B5}" name="Change 2023-2024" dataDxfId="43" dataCellStyle="Percent">
      <calculatedColumnFormula>(Table9[[#This Row],[12 months to March 2024]]-Table9[[#This Row],[12 months to March 2023]])/Table9[[#This Row],[12 months to March 2023]]</calculatedColumnFormula>
    </tableColumn>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F280E94-DBD6-4380-A1CF-D373733C55CE}" name="Table911" displayName="Table911" ref="A10:M14" totalsRowShown="0" headerRowDxfId="42" dataDxfId="41" tableBorderDxfId="40" headerRowCellStyle="Normal 4" dataCellStyle="Percent">
  <autoFilter ref="A10:M14" xr:uid="{2F280E94-DBD6-4380-A1CF-D373733C55C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9271C7C-1E73-42E5-87D8-74BD13D05C02}" name="Variable" dataDxfId="39" dataCellStyle="Normal 4"/>
    <tableColumn id="16" xr3:uid="{EC5DF0FA-2FDA-4C33-94EB-2E9FD68996AA}" name="Quarter 1 2014" dataDxfId="38" dataCellStyle="Normal 4"/>
    <tableColumn id="4" xr3:uid="{8A3332EB-A55A-4F49-84C5-F5C0B9D85759}" name="Quarter 1 2015" dataDxfId="37" dataCellStyle="Comma"/>
    <tableColumn id="5" xr3:uid="{ACECF7E8-E456-436C-BA37-F33CDB874D87}" name="Quarter 1 2016" dataDxfId="36" dataCellStyle="Comma"/>
    <tableColumn id="6" xr3:uid="{4FB5289E-3A86-4344-A79D-04316470E737}" name="Quarter 1 2017" dataDxfId="35" dataCellStyle="Comma"/>
    <tableColumn id="7" xr3:uid="{29E5F8F9-F776-4191-A67C-E2147139A455}" name="Quarter 1 2018" dataDxfId="34" dataCellStyle="Comma"/>
    <tableColumn id="8" xr3:uid="{B1958374-A2C8-4AD7-A742-6C680F1DE343}" name="Quarter 1 2019" dataDxfId="33" dataCellStyle="Comma"/>
    <tableColumn id="9" xr3:uid="{E0764F89-B931-4A6E-8E2E-F218FBCC137C}" name="Quarter 1 2020" dataDxfId="32" dataCellStyle="Comma"/>
    <tableColumn id="10" xr3:uid="{B4D20A85-4A00-493B-A113-4A6FFE9C2C32}" name="Quarter 1 2021" dataDxfId="31" dataCellStyle="Comma"/>
    <tableColumn id="11" xr3:uid="{255F67AF-67A9-4264-9E27-EF27860A0764}" name="Quarter 1 2022" dataDxfId="30" dataCellStyle="Comma"/>
    <tableColumn id="12" xr3:uid="{5B3D61D4-19EE-4AD9-B442-53F5214E301B}" name="Quarter 1 2023" dataDxfId="29" dataCellStyle="Comma"/>
    <tableColumn id="13" xr3:uid="{41EB159F-8EE4-4EAB-94CC-93972BFEABD7}" name="Quarter 1 2024" dataDxfId="28" dataCellStyle="Comma"/>
    <tableColumn id="14" xr3:uid="{31E57103-FAD1-4974-9702-4C08F7F4AE79}" name="Change 2023-2024" dataDxfId="27" dataCellStyle="Percent">
      <calculatedColumnFormula>(Table911[[#This Row],[Quarter 1 2024]]-Table911[[#This Row],[Quarter 1 2023]])/Table911[[#This Row],[Quarter 1 2023]]</calculatedColumnFormula>
    </tableColumn>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5863C61-8B09-47A9-991E-72C50DD6602E}" name="Table116" displayName="Table116" ref="A11:B21" totalsRowShown="0" headerRowDxfId="26" dataDxfId="25" tableBorderDxfId="24">
  <autoFilter ref="A11:B21" xr:uid="{75863C61-8B09-47A9-991E-72C50DD6602E}">
    <filterColumn colId="0" hiddenButton="1"/>
    <filterColumn colId="1" hiddenButton="1"/>
  </autoFilter>
  <tableColumns count="2">
    <tableColumn id="1" xr3:uid="{7583DF06-4427-48A1-80A8-108607B0AF64}" name="Variable" dataDxfId="23"/>
    <tableColumn id="12" xr3:uid="{61D9ABAF-CD48-4488-9DC9-8727DDCE216F}" name="12 months to March 2024" dataDxfId="22" dataCellStyle="Comma"/>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EFBE76-0A97-4737-9403-66A472E027E8}" name="Table6173" displayName="Table6173" ref="A13:D20" totalsRowShown="0" headerRowDxfId="21" dataDxfId="20" tableBorderDxfId="19" dataCellStyle="Comma">
  <autoFilter ref="A13:D20" xr:uid="{BEEFBE76-0A97-4737-9403-66A472E027E8}">
    <filterColumn colId="0" hiddenButton="1"/>
    <filterColumn colId="1" hiddenButton="1"/>
    <filterColumn colId="2" hiddenButton="1"/>
    <filterColumn colId="3" hiddenButton="1"/>
  </autoFilter>
  <tableColumns count="4">
    <tableColumn id="1" xr3:uid="{2F6DD63E-1FDC-469C-B73B-41FFC3BD21AE}" name="Variable" dataDxfId="18"/>
    <tableColumn id="13" xr3:uid="{3AC296AD-318C-48E8-99E7-CAB5FCD519F4}" name="Overnight Trips" dataDxfId="17" dataCellStyle="Comma"/>
    <tableColumn id="2" xr3:uid="{9F6AFB7E-4D67-4004-9B6E-DD76D01B82C1}" name="Overnights" dataDxfId="16" dataCellStyle="Comma"/>
    <tableColumn id="3" xr3:uid="{64AF25F8-1E50-4E14-9F54-3BEDBC65F0BD}" name="Spend (£)" dataDxfId="15"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7311E1-DBDB-4CA0-9738-E8A733336780}" name="Table1" displayName="Table1" ref="A14:M17" totalsRowShown="0" headerRowDxfId="266" dataDxfId="265" tableBorderDxfId="264">
  <autoFilter ref="A14:M17" xr:uid="{F37311E1-DBDB-4CA0-9738-E8A73333678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F103F46-3FAD-4618-9E67-F5B54363FE46}" name="Variable" dataDxfId="263"/>
    <tableColumn id="2" xr3:uid="{7866EEDC-9C91-48C2-89F6-517F1C59DC84}" name="12 months to March 2013" dataDxfId="262" dataCellStyle="Comma"/>
    <tableColumn id="3" xr3:uid="{69BF8DF1-A201-4017-A9CE-90935BF40BB9}" name="12 months to March 2014" dataDxfId="261"/>
    <tableColumn id="4" xr3:uid="{C55A0620-7DE0-4C8C-AFB5-BFEB0F714131}" name="12 months to March 2015" dataDxfId="260"/>
    <tableColumn id="5" xr3:uid="{02333ADD-5E15-44CB-9847-8867590F2990}" name="12 months to March 2016" dataDxfId="259"/>
    <tableColumn id="6" xr3:uid="{9BE04844-0F0C-43F7-8ABD-1A9147E15DB7}" name="12 months to March 2017" dataDxfId="258"/>
    <tableColumn id="7" xr3:uid="{5F01F535-A9E6-4910-9A94-DD822B539672}" name="12 months to March 2018" dataDxfId="257"/>
    <tableColumn id="8" xr3:uid="{3058AE18-9646-4B52-B9AF-A83685E5AC02}" name="12 months to March 2019" dataDxfId="256"/>
    <tableColumn id="9" xr3:uid="{0DE1DD0D-FAE2-496F-A715-D50BF51131DB}" name="12 months to March 2020" dataDxfId="255"/>
    <tableColumn id="10" xr3:uid="{B832DF6E-B824-4E3B-969C-B32E576FD0A8}" name="12 months to March 2021" dataDxfId="254"/>
    <tableColumn id="11" xr3:uid="{2887546E-99AF-4262-B2DB-23B0F4423809}" name="12 months to March 2022" dataDxfId="253"/>
    <tableColumn id="12" xr3:uid="{8CE1B330-21C6-4088-A662-EC4668D059FC}" name="12 months to March 2023" dataDxfId="252" dataCellStyle="Comma"/>
    <tableColumn id="13" xr3:uid="{93C6E14B-F65E-4D7A-92E8-FE21ACC961F2}" name="12 months to March 2024" dataDxfId="251"/>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DB1FCBD-CE4D-42E9-ABB2-C4B1646D805B}" name="Table617321" displayName="Table617321" ref="A13:D20" totalsRowShown="0" headerRowDxfId="14" dataDxfId="13" tableBorderDxfId="12" dataCellStyle="Comma">
  <autoFilter ref="A13:D20" xr:uid="{9DB1FCBD-CE4D-42E9-ABB2-C4B1646D805B}">
    <filterColumn colId="0" hiddenButton="1"/>
    <filterColumn colId="1" hiddenButton="1"/>
    <filterColumn colId="2" hiddenButton="1"/>
    <filterColumn colId="3" hiddenButton="1"/>
  </autoFilter>
  <tableColumns count="4">
    <tableColumn id="1" xr3:uid="{6A1CCFAF-0265-414E-988D-706BDB697B70}" name="Variable" dataDxfId="11"/>
    <tableColumn id="13" xr3:uid="{37FF0D54-6210-4137-8F71-54827B6F4586}" name="Overnight Trips" dataDxfId="10" dataCellStyle="Comma"/>
    <tableColumn id="2" xr3:uid="{D673C35B-A9CE-47C5-9398-12F12D6D4F68}" name="Overnights" dataDxfId="9" dataCellStyle="Comma"/>
    <tableColumn id="3" xr3:uid="{531287DC-2AB8-4C02-8749-06A94FF2A66D}" name="Spend (£)" dataDxfId="8" dataCellStyle="Comma"/>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3C00447-121C-4ED9-8176-1B5D9A5E6C6C}" name="Table617322" displayName="Table617322" ref="A13:E20" totalsRowShown="0" headerRowDxfId="7" dataDxfId="6" tableBorderDxfId="5" dataCellStyle="Comma">
  <autoFilter ref="A13:E20" xr:uid="{D3C00447-121C-4ED9-8176-1B5D9A5E6C6C}">
    <filterColumn colId="0" hiddenButton="1"/>
    <filterColumn colId="1" hiddenButton="1"/>
    <filterColumn colId="2" hiddenButton="1"/>
    <filterColumn colId="3" hiddenButton="1"/>
    <filterColumn colId="4" hiddenButton="1"/>
  </autoFilter>
  <tableColumns count="5">
    <tableColumn id="1" xr3:uid="{0648F6CB-0D88-464E-B8AA-232921DC6F49}" name="Variable" dataDxfId="4"/>
    <tableColumn id="13" xr3:uid="{D332B4C1-D939-46B0-99DE-EAE3310664A6}" name="Overnight Trips - Spend per trip (£)" dataDxfId="3" dataCellStyle="Comma">
      <calculatedColumnFormula>'Table 7'!M15/'Table 3'!M15</calculatedColumnFormula>
    </tableColumn>
    <tableColumn id="2" xr3:uid="{DCB78987-8018-4660-BA1A-6F5D574C718D}" name="Overnight Trips - Spend per night (£)" dataDxfId="2" dataCellStyle="Comma">
      <calculatedColumnFormula>'Table 7'!M15/'Table 6'!M15</calculatedColumnFormula>
    </tableColumn>
    <tableColumn id="3" xr3:uid="{87E3CFC2-8CA2-49F4-803E-1496852CDD91}" name="Overnight Trips - Nights per trip" dataDxfId="1" dataCellStyle="Comma">
      <calculatedColumnFormula>'Table 6'!M15/'Table 3'!M15</calculatedColumnFormula>
    </tableColumn>
    <tableColumn id="4" xr3:uid="{0CB92978-410B-42A0-ACB0-831B756A8E1D}" name="Day Trips - Spend per trip (£)" dataDxfId="0" dataCellStyle="Comma">
      <calculatedColumnFormula>'Table 9'!B18/'Table 9'!B17</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BCBE154-7FFD-4BB3-9763-399FBCEE72BF}" name="Table112" displayName="Table112" ref="A14:N17" totalsRowShown="0" headerRowDxfId="250" dataDxfId="249" tableBorderDxfId="248">
  <autoFilter ref="A14:N17" xr:uid="{7BCBE154-7FFD-4BB3-9763-399FBCEE72B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291A7B96-9404-4034-A26E-C6866211E9FE}" name="Variable" dataDxfId="247"/>
    <tableColumn id="2" xr3:uid="{6A64D469-75FB-4FB8-91DF-6904FA3B80FA}" name="Quarter 1 2013" dataDxfId="246" dataCellStyle="Comma"/>
    <tableColumn id="3" xr3:uid="{C2BE214F-2CA7-4D47-91F6-64496086AEC4}" name="Quarter 1 2014" dataDxfId="245"/>
    <tableColumn id="4" xr3:uid="{77475425-3E0B-44EA-8EC7-0C9D4740BBA9}" name="Quarter 1 2015" dataDxfId="244"/>
    <tableColumn id="5" xr3:uid="{3F70AE61-C1AF-4C6A-A3A7-EE25A866043D}" name="Quarter 1 2016" dataDxfId="243"/>
    <tableColumn id="6" xr3:uid="{B65C1F1F-C25D-469C-9F43-B4B73BEE1674}" name="Quarter 1 2017" dataDxfId="242"/>
    <tableColumn id="7" xr3:uid="{8F7A3D70-AD45-4A9E-BE69-9BCF215950F0}" name="Quarter 1 2018" dataDxfId="241"/>
    <tableColumn id="8" xr3:uid="{8FBD485D-32FC-46F0-B5FA-A0E1E459260B}" name="Quarter 1 2019" dataDxfId="240"/>
    <tableColumn id="9" xr3:uid="{28F17493-72DA-45AB-91EA-1AFDCCCD2DA3}" name="Quarter 1 2020" dataDxfId="239"/>
    <tableColumn id="10" xr3:uid="{C60D20FB-2657-4DBA-9B6D-5E227EEEA562}" name="Quarter 1 2021" dataDxfId="238"/>
    <tableColumn id="11" xr3:uid="{9425A90A-17B3-45F0-A0F6-70348A699B37}" name="Quarter 1 2022" dataDxfId="237"/>
    <tableColumn id="12" xr3:uid="{DED2D3A4-29D4-4A0F-B2AE-DB4B6176E74C}" name="Quarter 1 2023" dataDxfId="236" dataCellStyle="Comma"/>
    <tableColumn id="13" xr3:uid="{ECBF9C5A-487C-4209-9963-EAC87658FA08}" name="Quarter 1 2024" dataDxfId="235"/>
    <tableColumn id="14" xr3:uid="{D5061D5F-5EF9-43B2-8FB5-425EAF11976E}" name="Change 2023-2024" dataDxfId="234" dataCellStyle="Percent">
      <calculatedColumnFormula>(Table112[[#This Row],[Quarter 1 2024]]-Table112[[#This Row],[Quarter 1 2023]])/Table112[[#This Row],[Quarter 1 2023]]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1049A40-EB5D-4FEF-89AF-5D552A27F69D}" name="Table3" displayName="Table3" ref="A14:M29" totalsRowShown="0" headerRowDxfId="233" dataDxfId="232" tableBorderDxfId="231">
  <autoFilter ref="A14:M29" xr:uid="{C1049A40-EB5D-4FEF-89AF-5D552A27F69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C938AE4-9E39-4FB6-9AA5-AF0CB9F5D9ED}" name="Variable" dataDxfId="230"/>
    <tableColumn id="2" xr3:uid="{3D083125-A8F2-4D06-9C19-CC3D700C2BFC}" name="12 months to March 2013" dataDxfId="229" dataCellStyle="Comma"/>
    <tableColumn id="3" xr3:uid="{FC4CD0C8-8B84-4FAF-9AD4-224670F7A44F}" name="12 months to March 2014" dataDxfId="228"/>
    <tableColumn id="4" xr3:uid="{83FDB032-F70C-4CA9-A062-3A8CDFD1423A}" name="12 months to March 2015" dataDxfId="227"/>
    <tableColumn id="5" xr3:uid="{6A45E92D-B6AE-4359-8DEC-3509F3564AC2}" name="12 months to March 2016" dataDxfId="226"/>
    <tableColumn id="6" xr3:uid="{5F9CC6B9-E5CF-4D99-B707-BCC6C89D163C}" name="12 months to March 2017" dataDxfId="225"/>
    <tableColumn id="7" xr3:uid="{F8EAAE21-C872-43F1-9B71-EE10F31DC4A6}" name="12 months to March 2018" dataDxfId="224"/>
    <tableColumn id="8" xr3:uid="{E9CBC0EC-F9C3-444A-9A1C-85EC29E2E875}" name="12 months to March 2019" dataDxfId="223"/>
    <tableColumn id="9" xr3:uid="{61B6B129-23BC-409F-B900-002C6692FB8C}" name="12 months to March 2020" dataDxfId="222"/>
    <tableColumn id="10" xr3:uid="{5A7E2FD9-82D2-4655-B70F-873480FD0650}" name="12 months to March 2021" dataDxfId="221"/>
    <tableColumn id="11" xr3:uid="{D1113F4E-3A78-45FC-8CA6-712BF3196679}" name="12 months to March 2022" dataDxfId="220"/>
    <tableColumn id="12" xr3:uid="{A3989673-E56F-4216-A165-ABB54C956AB6}" name="12 months to March 2023" dataDxfId="219"/>
    <tableColumn id="13" xr3:uid="{6666A565-CC03-42B3-B394-EBD054333E03}" name="12 months to March 2024" dataDxfId="218">
      <calculatedColumnFormula>SUM(M11:M14)</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4F98B8F-5D7D-4A6C-BFF0-EFD3682979B0}" name="Table313" displayName="Table313" ref="A14:N29" totalsRowShown="0" headerRowDxfId="217" dataDxfId="216" tableBorderDxfId="215">
  <autoFilter ref="A14:N29" xr:uid="{A4F98B8F-5D7D-4A6C-BFF0-EFD3682979B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B086157A-C255-4FF8-ADDE-7C9290F9E7D8}" name="Variable" dataDxfId="214"/>
    <tableColumn id="2" xr3:uid="{7B05F9C9-3C41-4430-8F6D-6CBDCC2CA2FC}" name="Quarter 1 2013" dataDxfId="213" dataCellStyle="Comma"/>
    <tableColumn id="3" xr3:uid="{51EDE7C2-A159-4671-9316-55E5590A3718}" name="Quarter 1 2014" dataDxfId="212">
      <calculatedColumnFormula>SUM(C11:C14)</calculatedColumnFormula>
    </tableColumn>
    <tableColumn id="4" xr3:uid="{31A229A1-A15E-49DD-A38E-A0E4AAE78B41}" name="Quarter 1 2015" dataDxfId="211">
      <calculatedColumnFormula>SUM(D11:D14)</calculatedColumnFormula>
    </tableColumn>
    <tableColumn id="5" xr3:uid="{C7179FC0-AA82-45AC-8F9A-8E096B61C473}" name="Quarter 1 2016" dataDxfId="210">
      <calculatedColumnFormula>SUM(E11:E14)</calculatedColumnFormula>
    </tableColumn>
    <tableColumn id="6" xr3:uid="{5B56CD6A-BE4D-4BF8-B4F4-55737CB1DD66}" name="Quarter 1 2017" dataDxfId="209">
      <calculatedColumnFormula>SUM(F11:F14)</calculatedColumnFormula>
    </tableColumn>
    <tableColumn id="7" xr3:uid="{FC8AAC2D-6CE0-4BFF-B6A2-B5D058E245CB}" name="Quarter 1 2018" dataDxfId="208">
      <calculatedColumnFormula>SUM(G11:G14)</calculatedColumnFormula>
    </tableColumn>
    <tableColumn id="8" xr3:uid="{3F53CFCC-3093-4B0E-9596-A0986932C3F2}" name="Quarter 1 2019" dataDxfId="207">
      <calculatedColumnFormula>SUM(H11:H14)</calculatedColumnFormula>
    </tableColumn>
    <tableColumn id="9" xr3:uid="{844F68D0-91A6-425A-8C89-743D8788450D}" name="Quarter 1 2020" dataDxfId="206"/>
    <tableColumn id="10" xr3:uid="{2E1EF1C1-35CC-4056-A0B4-3C9087974A44}" name="Quarter 1 2021" dataDxfId="205"/>
    <tableColumn id="11" xr3:uid="{777A42D0-EA57-4ECA-BA84-FCD02299DB5E}" name="Quarter 1 2022" dataDxfId="204"/>
    <tableColumn id="12" xr3:uid="{D02538F3-7AAB-4ECD-A09E-6C78C144B719}" name="Quarter 1 2023" dataDxfId="203"/>
    <tableColumn id="13" xr3:uid="{B0B6D70C-E9F4-4CF7-8566-A04A0DD81882}" name="Quarter 1 2024" dataDxfId="202">
      <calculatedColumnFormula>SUM(M11:M14)</calculatedColumnFormula>
    </tableColumn>
    <tableColumn id="14" xr3:uid="{A25DBA90-7AC8-4C3A-8496-B0595F5C355C}" name="Change 2023-2024" dataDxfId="201">
      <calculatedColumnFormula>(Table313[[#This Row],[Quarter 1 2024]]-Table313[[#This Row],[Quarter 1 2023]])/Table313[[#This Row],[Quarter 1 2023]]</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BB80D0C-890B-4755-B01A-9EE28F1D187E}" name="Table4" displayName="Table4" ref="A14:M21" totalsRowShown="0" headerRowDxfId="200" tableBorderDxfId="199">
  <autoFilter ref="A14:M21" xr:uid="{1BB80D0C-890B-4755-B01A-9EE28F1D187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F5A1CF3-44FF-45C9-8594-8BF3DDE201F6}" name="Market"/>
    <tableColumn id="2" xr3:uid="{A7AB3358-DB33-4BD9-8873-8A182AB4E13B}" name="12 months to March 2013"/>
    <tableColumn id="3" xr3:uid="{BCF1DE86-4570-4A39-97D5-895E211DCB8B}" name="12 months to March 2014"/>
    <tableColumn id="4" xr3:uid="{EF8132AF-3BED-4399-A2A4-BF0510A4748C}" name="12 months to March 2015"/>
    <tableColumn id="5" xr3:uid="{A61A957C-70EA-4B1F-8394-75EB860749B9}" name="12 months to March 2016"/>
    <tableColumn id="6" xr3:uid="{27F5626C-5CA1-46D9-9CC1-1376C32A0634}" name="12 months to March 2017"/>
    <tableColumn id="7" xr3:uid="{775BA8B0-62F8-45CC-B6AC-AE18B20EA671}" name="12 months to March 2018"/>
    <tableColumn id="8" xr3:uid="{5B1E0C42-13CD-4634-BA5C-B714041FDB7D}" name="12 months to March 2019"/>
    <tableColumn id="9" xr3:uid="{95FAECFF-3302-49D3-AF9C-E86C4F60AC50}" name="12 months to March 2020" dataDxfId="198"/>
    <tableColumn id="10" xr3:uid="{B2D2AF26-4124-42FE-8D75-7C85FAAA2183}" name="12 months to March 2021" dataDxfId="197"/>
    <tableColumn id="11" xr3:uid="{E0014B6A-0FE8-40D2-83AB-B54A222D3B4B}" name="12 months to March 2022" dataDxfId="196"/>
    <tableColumn id="12" xr3:uid="{D6208E98-9264-473E-9064-FE06EB8587B8}" name="12 months to March 2023" dataDxfId="195"/>
    <tableColumn id="13" xr3:uid="{9E4F1434-C4EF-4FA0-A736-8D6827BC61B4}" name="12 months to March 2024" dataDxfId="19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38481FE-267B-47A3-8B8B-E892D7584970}" name="Table414" displayName="Table414" ref="A14:N21" totalsRowShown="0" headerRowDxfId="193" tableBorderDxfId="192">
  <autoFilter ref="A14:N21" xr:uid="{038481FE-267B-47A3-8B8B-E892D758497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8F3B9E03-B294-415B-B8F2-7C733ED67453}" name="Market"/>
    <tableColumn id="2" xr3:uid="{1239E428-E079-446B-98BC-1B10692D67B4}" name="Quarter 1 2013"/>
    <tableColumn id="3" xr3:uid="{FE5A2459-654B-4CE7-AE8B-BB3712B32E4A}" name="Quarter 1 2014"/>
    <tableColumn id="4" xr3:uid="{87E4BCEE-730F-4809-87C8-72D332BA18D6}" name="Quarter 1 2015"/>
    <tableColumn id="5" xr3:uid="{34291C0D-374C-4A05-8040-EFD5AC1A119D}" name="Quarter 1 2016"/>
    <tableColumn id="6" xr3:uid="{A210E4DB-5854-4B36-BDBC-D5D6F1951F0B}" name="Quarter 1 2017"/>
    <tableColumn id="7" xr3:uid="{977C44A3-1A71-4B9A-A820-5C96604647E6}" name="Quarter 1 2018"/>
    <tableColumn id="8" xr3:uid="{149CEF79-85D2-44BB-B141-B5FFBBE11CAD}" name="Quarter 1 2019"/>
    <tableColumn id="9" xr3:uid="{B54690FD-9AF7-46BD-9208-0DF7E5A1A89C}" name="Quarter 1 2020" dataDxfId="191"/>
    <tableColumn id="10" xr3:uid="{EDE305B7-4507-4A15-BB84-7010EABFF44F}" name="Quarter 1 2021" dataDxfId="190"/>
    <tableColumn id="11" xr3:uid="{8A016B6F-4BF0-44A6-9CDF-1A0309EA129A}" name="Quarter 1 2022" dataDxfId="189"/>
    <tableColumn id="12" xr3:uid="{BFCCE320-B4D9-4ED8-9068-497BB8F0E18D}" name="Quarter 1 2023" dataDxfId="188"/>
    <tableColumn id="13" xr3:uid="{9B5CC243-6203-485C-88D7-5FA02F68F9A7}" name="Quarter 1 2024" dataDxfId="187"/>
    <tableColumn id="14" xr3:uid="{1FF622A7-FC92-4722-BE60-DDA62DA89EA0}" name="Change 2023-2024" dataDxfId="186" dataCellStyle="Percent">
      <calculatedColumnFormula>(Table414[[#This Row],[Quarter 1 2024]]-Table414[[#This Row],[Quarter 1 2023]])/Table414[[#This Row],[Quarter 1 2023]]</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DB7BB3-EE32-4BEF-A9F4-BA9EAEA69DF9}" name="Table5" displayName="Table5" ref="A14:M17" totalsRowShown="0" headerRowDxfId="185" dataDxfId="184" tableBorderDxfId="183">
  <autoFilter ref="A14:M17" xr:uid="{1CDB7BB3-EE32-4BEF-A9F4-BA9EAEA69DF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C582DF30-10C4-45C3-8764-9494DC7669BD}" name="Variable" dataDxfId="182"/>
    <tableColumn id="2" xr3:uid="{3563CD3A-CBDA-4E6E-A0FC-13E025D6BBB5}" name="12 months to March 2013" dataDxfId="181" dataCellStyle="Comma"/>
    <tableColumn id="3" xr3:uid="{34479F63-0F7B-4F54-8AEA-669BDA65E9FF}" name="12 months to March 2014" dataDxfId="180"/>
    <tableColumn id="4" xr3:uid="{2BCEEC02-3549-4D30-8884-F9A4F5A6575E}" name="12 months to March 2015" dataDxfId="179"/>
    <tableColumn id="5" xr3:uid="{0EBD224C-841F-49EE-8882-74E7CF2AD50B}" name="12 months to March 2016" dataDxfId="178"/>
    <tableColumn id="6" xr3:uid="{48F234B5-85C7-45E7-BBF4-4F0563D5D680}" name="12 months to March 2017" dataDxfId="177"/>
    <tableColumn id="7" xr3:uid="{92565FC0-71A2-4A52-9E5E-1E386F9A3AD6}" name="12 months to March 2018" dataDxfId="176"/>
    <tableColumn id="8" xr3:uid="{238A6E62-6665-466C-A9D9-89DB1DB4B041}" name="12 months to March 2019" dataDxfId="175"/>
    <tableColumn id="9" xr3:uid="{B1382C59-D4FD-4F7F-B28F-9BC1AFAFF3B5}" name="12 months to March 2020" dataDxfId="174"/>
    <tableColumn id="10" xr3:uid="{50E0F790-8B2D-4A2D-9227-AE69E9481D25}" name="12 months to March 2021" dataDxfId="173"/>
    <tableColumn id="11" xr3:uid="{B1E0014E-A193-4621-A554-DDFA8C9A3486}" name="12 months to March 2022" dataDxfId="172"/>
    <tableColumn id="12" xr3:uid="{A6DE660C-6A03-4D14-A481-3240C0EF274F}" name="12 months to March 2023" dataDxfId="171"/>
    <tableColumn id="13" xr3:uid="{645CF96B-62FC-47C5-A9DA-330D1CA9FD28}" name="12 months to March 2024" dataDxfId="17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556BD47-D1A4-4ADB-8BE8-33D6D4BAD827}" name="Table516" displayName="Table516" ref="A14:N17" totalsRowShown="0" headerRowDxfId="169" dataDxfId="168" tableBorderDxfId="167">
  <autoFilter ref="A14:N17" xr:uid="{1556BD47-D1A4-4ADB-8BE8-33D6D4BAD8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AE1A83E-C2C9-4169-9598-C60D448E1150}" name="Variable" dataDxfId="166"/>
    <tableColumn id="2" xr3:uid="{C716F92D-B062-4DC4-B553-9DCDC9400E1B}" name="Quarter 1 2013" dataDxfId="165" dataCellStyle="Comma"/>
    <tableColumn id="3" xr3:uid="{35EE8C29-6FA7-4FFB-9AEB-1546819899B5}" name="Quarter 1 2014" dataDxfId="164"/>
    <tableColumn id="4" xr3:uid="{2551CC2A-1ED9-4A97-95C6-02D89FF0B1F3}" name="Quarter 1 2015" dataDxfId="163"/>
    <tableColumn id="5" xr3:uid="{91AF254F-CA72-475A-B421-1B9E5D43E1ED}" name="Quarter 1 2016" dataDxfId="162"/>
    <tableColumn id="6" xr3:uid="{CE875A12-A536-412E-95C3-0B82784DF760}" name="Quarter 1 2017" dataDxfId="161"/>
    <tableColumn id="7" xr3:uid="{1C6ED47E-9AA9-46FB-8C97-2D41E1E6DCFD}" name="Quarter 1 2018" dataDxfId="160"/>
    <tableColumn id="8" xr3:uid="{B82468AB-F8EC-4E4F-91DC-F1845E477793}" name="Quarter 1 2019" dataDxfId="159"/>
    <tableColumn id="9" xr3:uid="{06AEC111-2CC1-4635-9804-538F7353FD90}" name="Quarter 1 2020" dataDxfId="158"/>
    <tableColumn id="10" xr3:uid="{EB5F89E5-DE75-4729-8B87-E47101F0452C}" name="Quarter 1 2021" dataDxfId="157"/>
    <tableColumn id="11" xr3:uid="{0BD29EB5-CECD-4291-9DF9-1F464EF8DB5D}" name="Quarter 1 2022" dataDxfId="156"/>
    <tableColumn id="12" xr3:uid="{E5CA4755-10BA-4EC4-8902-8EC20784E6CB}" name="Quarter 1 2023" dataDxfId="155"/>
    <tableColumn id="13" xr3:uid="{55AA6DBC-9575-4842-A8BC-25FD26A6B2F0}" name="Quarter 1 2024" dataDxfId="154"/>
    <tableColumn id="14" xr3:uid="{7A1D7432-3595-48AE-86F7-921D89C26087}" name="Change 2023-2024" dataDxfId="153" dataCellStyle="Percent">
      <calculatedColumnFormula>(Table516[[#This Row],[Quarter 1 2024]]-Table516[[#This Row],[Quarter 1 2023]])/Table516[[#This Row],[Quarter 1 2023]]</calculatedColumnFormula>
    </tableColumn>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anne.henderson@nisra.gov.uk" TargetMode="External"/><Relationship Id="rId1" Type="http://schemas.openxmlformats.org/officeDocument/2006/relationships/hyperlink" Target="mailto:tourismstatistics@finance-ni.gov.uk"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9"/>
  <sheetViews>
    <sheetView showGridLines="0" workbookViewId="0"/>
  </sheetViews>
  <sheetFormatPr defaultRowHeight="17.5" x14ac:dyDescent="0.35"/>
  <cols>
    <col min="1" max="1" width="29" style="3" customWidth="1"/>
    <col min="2" max="2" width="53.1796875" style="3" customWidth="1"/>
    <col min="3" max="3" width="24" style="3" customWidth="1"/>
    <col min="4" max="256" width="8.81640625" style="3"/>
    <col min="257" max="257" width="27.81640625" style="3" customWidth="1"/>
    <col min="258" max="258" width="42.81640625" style="3" customWidth="1"/>
    <col min="259" max="259" width="14.81640625" style="3" customWidth="1"/>
    <col min="260" max="512" width="8.81640625" style="3"/>
    <col min="513" max="513" width="27.81640625" style="3" customWidth="1"/>
    <col min="514" max="514" width="42.81640625" style="3" customWidth="1"/>
    <col min="515" max="515" width="14.81640625" style="3" customWidth="1"/>
    <col min="516" max="768" width="8.81640625" style="3"/>
    <col min="769" max="769" width="27.81640625" style="3" customWidth="1"/>
    <col min="770" max="770" width="42.81640625" style="3" customWidth="1"/>
    <col min="771" max="771" width="14.81640625" style="3" customWidth="1"/>
    <col min="772" max="1024" width="8.81640625" style="3"/>
    <col min="1025" max="1025" width="27.81640625" style="3" customWidth="1"/>
    <col min="1026" max="1026" width="42.81640625" style="3" customWidth="1"/>
    <col min="1027" max="1027" width="14.81640625" style="3" customWidth="1"/>
    <col min="1028" max="1280" width="8.81640625" style="3"/>
    <col min="1281" max="1281" width="27.81640625" style="3" customWidth="1"/>
    <col min="1282" max="1282" width="42.81640625" style="3" customWidth="1"/>
    <col min="1283" max="1283" width="14.81640625" style="3" customWidth="1"/>
    <col min="1284" max="1536" width="8.81640625" style="3"/>
    <col min="1537" max="1537" width="27.81640625" style="3" customWidth="1"/>
    <col min="1538" max="1538" width="42.81640625" style="3" customWidth="1"/>
    <col min="1539" max="1539" width="14.81640625" style="3" customWidth="1"/>
    <col min="1540" max="1792" width="8.81640625" style="3"/>
    <col min="1793" max="1793" width="27.81640625" style="3" customWidth="1"/>
    <col min="1794" max="1794" width="42.81640625" style="3" customWidth="1"/>
    <col min="1795" max="1795" width="14.81640625" style="3" customWidth="1"/>
    <col min="1796" max="2048" width="8.81640625" style="3"/>
    <col min="2049" max="2049" width="27.81640625" style="3" customWidth="1"/>
    <col min="2050" max="2050" width="42.81640625" style="3" customWidth="1"/>
    <col min="2051" max="2051" width="14.81640625" style="3" customWidth="1"/>
    <col min="2052" max="2304" width="8.81640625" style="3"/>
    <col min="2305" max="2305" width="27.81640625" style="3" customWidth="1"/>
    <col min="2306" max="2306" width="42.81640625" style="3" customWidth="1"/>
    <col min="2307" max="2307" width="14.81640625" style="3" customWidth="1"/>
    <col min="2308" max="2560" width="8.81640625" style="3"/>
    <col min="2561" max="2561" width="27.81640625" style="3" customWidth="1"/>
    <col min="2562" max="2562" width="42.81640625" style="3" customWidth="1"/>
    <col min="2563" max="2563" width="14.81640625" style="3" customWidth="1"/>
    <col min="2564" max="2816" width="8.81640625" style="3"/>
    <col min="2817" max="2817" width="27.81640625" style="3" customWidth="1"/>
    <col min="2818" max="2818" width="42.81640625" style="3" customWidth="1"/>
    <col min="2819" max="2819" width="14.81640625" style="3" customWidth="1"/>
    <col min="2820" max="3072" width="8.81640625" style="3"/>
    <col min="3073" max="3073" width="27.81640625" style="3" customWidth="1"/>
    <col min="3074" max="3074" width="42.81640625" style="3" customWidth="1"/>
    <col min="3075" max="3075" width="14.81640625" style="3" customWidth="1"/>
    <col min="3076" max="3328" width="8.81640625" style="3"/>
    <col min="3329" max="3329" width="27.81640625" style="3" customWidth="1"/>
    <col min="3330" max="3330" width="42.81640625" style="3" customWidth="1"/>
    <col min="3331" max="3331" width="14.81640625" style="3" customWidth="1"/>
    <col min="3332" max="3584" width="8.81640625" style="3"/>
    <col min="3585" max="3585" width="27.81640625" style="3" customWidth="1"/>
    <col min="3586" max="3586" width="42.81640625" style="3" customWidth="1"/>
    <col min="3587" max="3587" width="14.81640625" style="3" customWidth="1"/>
    <col min="3588" max="3840" width="8.81640625" style="3"/>
    <col min="3841" max="3841" width="27.81640625" style="3" customWidth="1"/>
    <col min="3842" max="3842" width="42.81640625" style="3" customWidth="1"/>
    <col min="3843" max="3843" width="14.81640625" style="3" customWidth="1"/>
    <col min="3844" max="4096" width="8.81640625" style="3"/>
    <col min="4097" max="4097" width="27.81640625" style="3" customWidth="1"/>
    <col min="4098" max="4098" width="42.81640625" style="3" customWidth="1"/>
    <col min="4099" max="4099" width="14.81640625" style="3" customWidth="1"/>
    <col min="4100" max="4352" width="8.81640625" style="3"/>
    <col min="4353" max="4353" width="27.81640625" style="3" customWidth="1"/>
    <col min="4354" max="4354" width="42.81640625" style="3" customWidth="1"/>
    <col min="4355" max="4355" width="14.81640625" style="3" customWidth="1"/>
    <col min="4356" max="4608" width="8.81640625" style="3"/>
    <col min="4609" max="4609" width="27.81640625" style="3" customWidth="1"/>
    <col min="4610" max="4610" width="42.81640625" style="3" customWidth="1"/>
    <col min="4611" max="4611" width="14.81640625" style="3" customWidth="1"/>
    <col min="4612" max="4864" width="8.81640625" style="3"/>
    <col min="4865" max="4865" width="27.81640625" style="3" customWidth="1"/>
    <col min="4866" max="4866" width="42.81640625" style="3" customWidth="1"/>
    <col min="4867" max="4867" width="14.81640625" style="3" customWidth="1"/>
    <col min="4868" max="5120" width="8.81640625" style="3"/>
    <col min="5121" max="5121" width="27.81640625" style="3" customWidth="1"/>
    <col min="5122" max="5122" width="42.81640625" style="3" customWidth="1"/>
    <col min="5123" max="5123" width="14.81640625" style="3" customWidth="1"/>
    <col min="5124" max="5376" width="8.81640625" style="3"/>
    <col min="5377" max="5377" width="27.81640625" style="3" customWidth="1"/>
    <col min="5378" max="5378" width="42.81640625" style="3" customWidth="1"/>
    <col min="5379" max="5379" width="14.81640625" style="3" customWidth="1"/>
    <col min="5380" max="5632" width="8.81640625" style="3"/>
    <col min="5633" max="5633" width="27.81640625" style="3" customWidth="1"/>
    <col min="5634" max="5634" width="42.81640625" style="3" customWidth="1"/>
    <col min="5635" max="5635" width="14.81640625" style="3" customWidth="1"/>
    <col min="5636" max="5888" width="8.81640625" style="3"/>
    <col min="5889" max="5889" width="27.81640625" style="3" customWidth="1"/>
    <col min="5890" max="5890" width="42.81640625" style="3" customWidth="1"/>
    <col min="5891" max="5891" width="14.81640625" style="3" customWidth="1"/>
    <col min="5892" max="6144" width="8.81640625" style="3"/>
    <col min="6145" max="6145" width="27.81640625" style="3" customWidth="1"/>
    <col min="6146" max="6146" width="42.81640625" style="3" customWidth="1"/>
    <col min="6147" max="6147" width="14.81640625" style="3" customWidth="1"/>
    <col min="6148" max="6400" width="8.81640625" style="3"/>
    <col min="6401" max="6401" width="27.81640625" style="3" customWidth="1"/>
    <col min="6402" max="6402" width="42.81640625" style="3" customWidth="1"/>
    <col min="6403" max="6403" width="14.81640625" style="3" customWidth="1"/>
    <col min="6404" max="6656" width="8.81640625" style="3"/>
    <col min="6657" max="6657" width="27.81640625" style="3" customWidth="1"/>
    <col min="6658" max="6658" width="42.81640625" style="3" customWidth="1"/>
    <col min="6659" max="6659" width="14.81640625" style="3" customWidth="1"/>
    <col min="6660" max="6912" width="8.81640625" style="3"/>
    <col min="6913" max="6913" width="27.81640625" style="3" customWidth="1"/>
    <col min="6914" max="6914" width="42.81640625" style="3" customWidth="1"/>
    <col min="6915" max="6915" width="14.81640625" style="3" customWidth="1"/>
    <col min="6916" max="7168" width="8.81640625" style="3"/>
    <col min="7169" max="7169" width="27.81640625" style="3" customWidth="1"/>
    <col min="7170" max="7170" width="42.81640625" style="3" customWidth="1"/>
    <col min="7171" max="7171" width="14.81640625" style="3" customWidth="1"/>
    <col min="7172" max="7424" width="8.81640625" style="3"/>
    <col min="7425" max="7425" width="27.81640625" style="3" customWidth="1"/>
    <col min="7426" max="7426" width="42.81640625" style="3" customWidth="1"/>
    <col min="7427" max="7427" width="14.81640625" style="3" customWidth="1"/>
    <col min="7428" max="7680" width="8.81640625" style="3"/>
    <col min="7681" max="7681" width="27.81640625" style="3" customWidth="1"/>
    <col min="7682" max="7682" width="42.81640625" style="3" customWidth="1"/>
    <col min="7683" max="7683" width="14.81640625" style="3" customWidth="1"/>
    <col min="7684" max="7936" width="8.81640625" style="3"/>
    <col min="7937" max="7937" width="27.81640625" style="3" customWidth="1"/>
    <col min="7938" max="7938" width="42.81640625" style="3" customWidth="1"/>
    <col min="7939" max="7939" width="14.81640625" style="3" customWidth="1"/>
    <col min="7940" max="8192" width="8.81640625" style="3"/>
    <col min="8193" max="8193" width="27.81640625" style="3" customWidth="1"/>
    <col min="8194" max="8194" width="42.81640625" style="3" customWidth="1"/>
    <col min="8195" max="8195" width="14.81640625" style="3" customWidth="1"/>
    <col min="8196" max="8448" width="8.81640625" style="3"/>
    <col min="8449" max="8449" width="27.81640625" style="3" customWidth="1"/>
    <col min="8450" max="8450" width="42.81640625" style="3" customWidth="1"/>
    <col min="8451" max="8451" width="14.81640625" style="3" customWidth="1"/>
    <col min="8452" max="8704" width="8.81640625" style="3"/>
    <col min="8705" max="8705" width="27.81640625" style="3" customWidth="1"/>
    <col min="8706" max="8706" width="42.81640625" style="3" customWidth="1"/>
    <col min="8707" max="8707" width="14.81640625" style="3" customWidth="1"/>
    <col min="8708" max="8960" width="8.81640625" style="3"/>
    <col min="8961" max="8961" width="27.81640625" style="3" customWidth="1"/>
    <col min="8962" max="8962" width="42.81640625" style="3" customWidth="1"/>
    <col min="8963" max="8963" width="14.81640625" style="3" customWidth="1"/>
    <col min="8964" max="9216" width="8.81640625" style="3"/>
    <col min="9217" max="9217" width="27.81640625" style="3" customWidth="1"/>
    <col min="9218" max="9218" width="42.81640625" style="3" customWidth="1"/>
    <col min="9219" max="9219" width="14.81640625" style="3" customWidth="1"/>
    <col min="9220" max="9472" width="8.81640625" style="3"/>
    <col min="9473" max="9473" width="27.81640625" style="3" customWidth="1"/>
    <col min="9474" max="9474" width="42.81640625" style="3" customWidth="1"/>
    <col min="9475" max="9475" width="14.81640625" style="3" customWidth="1"/>
    <col min="9476" max="9728" width="8.81640625" style="3"/>
    <col min="9729" max="9729" width="27.81640625" style="3" customWidth="1"/>
    <col min="9730" max="9730" width="42.81640625" style="3" customWidth="1"/>
    <col min="9731" max="9731" width="14.81640625" style="3" customWidth="1"/>
    <col min="9732" max="9984" width="8.81640625" style="3"/>
    <col min="9985" max="9985" width="27.81640625" style="3" customWidth="1"/>
    <col min="9986" max="9986" width="42.81640625" style="3" customWidth="1"/>
    <col min="9987" max="9987" width="14.81640625" style="3" customWidth="1"/>
    <col min="9988" max="10240" width="8.81640625" style="3"/>
    <col min="10241" max="10241" width="27.81640625" style="3" customWidth="1"/>
    <col min="10242" max="10242" width="42.81640625" style="3" customWidth="1"/>
    <col min="10243" max="10243" width="14.81640625" style="3" customWidth="1"/>
    <col min="10244" max="10496" width="8.81640625" style="3"/>
    <col min="10497" max="10497" width="27.81640625" style="3" customWidth="1"/>
    <col min="10498" max="10498" width="42.81640625" style="3" customWidth="1"/>
    <col min="10499" max="10499" width="14.81640625" style="3" customWidth="1"/>
    <col min="10500" max="10752" width="8.81640625" style="3"/>
    <col min="10753" max="10753" width="27.81640625" style="3" customWidth="1"/>
    <col min="10754" max="10754" width="42.81640625" style="3" customWidth="1"/>
    <col min="10755" max="10755" width="14.81640625" style="3" customWidth="1"/>
    <col min="10756" max="11008" width="8.81640625" style="3"/>
    <col min="11009" max="11009" width="27.81640625" style="3" customWidth="1"/>
    <col min="11010" max="11010" width="42.81640625" style="3" customWidth="1"/>
    <col min="11011" max="11011" width="14.81640625" style="3" customWidth="1"/>
    <col min="11012" max="11264" width="8.81640625" style="3"/>
    <col min="11265" max="11265" width="27.81640625" style="3" customWidth="1"/>
    <col min="11266" max="11266" width="42.81640625" style="3" customWidth="1"/>
    <col min="11267" max="11267" width="14.81640625" style="3" customWidth="1"/>
    <col min="11268" max="11520" width="8.81640625" style="3"/>
    <col min="11521" max="11521" width="27.81640625" style="3" customWidth="1"/>
    <col min="11522" max="11522" width="42.81640625" style="3" customWidth="1"/>
    <col min="11523" max="11523" width="14.81640625" style="3" customWidth="1"/>
    <col min="11524" max="11776" width="8.81640625" style="3"/>
    <col min="11777" max="11777" width="27.81640625" style="3" customWidth="1"/>
    <col min="11778" max="11778" width="42.81640625" style="3" customWidth="1"/>
    <col min="11779" max="11779" width="14.81640625" style="3" customWidth="1"/>
    <col min="11780" max="12032" width="8.81640625" style="3"/>
    <col min="12033" max="12033" width="27.81640625" style="3" customWidth="1"/>
    <col min="12034" max="12034" width="42.81640625" style="3" customWidth="1"/>
    <col min="12035" max="12035" width="14.81640625" style="3" customWidth="1"/>
    <col min="12036" max="12288" width="8.81640625" style="3"/>
    <col min="12289" max="12289" width="27.81640625" style="3" customWidth="1"/>
    <col min="12290" max="12290" width="42.81640625" style="3" customWidth="1"/>
    <col min="12291" max="12291" width="14.81640625" style="3" customWidth="1"/>
    <col min="12292" max="12544" width="8.81640625" style="3"/>
    <col min="12545" max="12545" width="27.81640625" style="3" customWidth="1"/>
    <col min="12546" max="12546" width="42.81640625" style="3" customWidth="1"/>
    <col min="12547" max="12547" width="14.81640625" style="3" customWidth="1"/>
    <col min="12548" max="12800" width="8.81640625" style="3"/>
    <col min="12801" max="12801" width="27.81640625" style="3" customWidth="1"/>
    <col min="12802" max="12802" width="42.81640625" style="3" customWidth="1"/>
    <col min="12803" max="12803" width="14.81640625" style="3" customWidth="1"/>
    <col min="12804" max="13056" width="8.81640625" style="3"/>
    <col min="13057" max="13057" width="27.81640625" style="3" customWidth="1"/>
    <col min="13058" max="13058" width="42.81640625" style="3" customWidth="1"/>
    <col min="13059" max="13059" width="14.81640625" style="3" customWidth="1"/>
    <col min="13060" max="13312" width="8.81640625" style="3"/>
    <col min="13313" max="13313" width="27.81640625" style="3" customWidth="1"/>
    <col min="13314" max="13314" width="42.81640625" style="3" customWidth="1"/>
    <col min="13315" max="13315" width="14.81640625" style="3" customWidth="1"/>
    <col min="13316" max="13568" width="8.81640625" style="3"/>
    <col min="13569" max="13569" width="27.81640625" style="3" customWidth="1"/>
    <col min="13570" max="13570" width="42.81640625" style="3" customWidth="1"/>
    <col min="13571" max="13571" width="14.81640625" style="3" customWidth="1"/>
    <col min="13572" max="13824" width="8.81640625" style="3"/>
    <col min="13825" max="13825" width="27.81640625" style="3" customWidth="1"/>
    <col min="13826" max="13826" width="42.81640625" style="3" customWidth="1"/>
    <col min="13827" max="13827" width="14.81640625" style="3" customWidth="1"/>
    <col min="13828" max="14080" width="8.81640625" style="3"/>
    <col min="14081" max="14081" width="27.81640625" style="3" customWidth="1"/>
    <col min="14082" max="14082" width="42.81640625" style="3" customWidth="1"/>
    <col min="14083" max="14083" width="14.81640625" style="3" customWidth="1"/>
    <col min="14084" max="14336" width="8.81640625" style="3"/>
    <col min="14337" max="14337" width="27.81640625" style="3" customWidth="1"/>
    <col min="14338" max="14338" width="42.81640625" style="3" customWidth="1"/>
    <col min="14339" max="14339" width="14.81640625" style="3" customWidth="1"/>
    <col min="14340" max="14592" width="8.81640625" style="3"/>
    <col min="14593" max="14593" width="27.81640625" style="3" customWidth="1"/>
    <col min="14594" max="14594" width="42.81640625" style="3" customWidth="1"/>
    <col min="14595" max="14595" width="14.81640625" style="3" customWidth="1"/>
    <col min="14596" max="14848" width="8.81640625" style="3"/>
    <col min="14849" max="14849" width="27.81640625" style="3" customWidth="1"/>
    <col min="14850" max="14850" width="42.81640625" style="3" customWidth="1"/>
    <col min="14851" max="14851" width="14.81640625" style="3" customWidth="1"/>
    <col min="14852" max="15104" width="8.81640625" style="3"/>
    <col min="15105" max="15105" width="27.81640625" style="3" customWidth="1"/>
    <col min="15106" max="15106" width="42.81640625" style="3" customWidth="1"/>
    <col min="15107" max="15107" width="14.81640625" style="3" customWidth="1"/>
    <col min="15108" max="15360" width="8.81640625" style="3"/>
    <col min="15361" max="15361" width="27.81640625" style="3" customWidth="1"/>
    <col min="15362" max="15362" width="42.81640625" style="3" customWidth="1"/>
    <col min="15363" max="15363" width="14.81640625" style="3" customWidth="1"/>
    <col min="15364" max="15616" width="8.81640625" style="3"/>
    <col min="15617" max="15617" width="27.81640625" style="3" customWidth="1"/>
    <col min="15618" max="15618" width="42.81640625" style="3" customWidth="1"/>
    <col min="15619" max="15619" width="14.81640625" style="3" customWidth="1"/>
    <col min="15620" max="15872" width="8.81640625" style="3"/>
    <col min="15873" max="15873" width="27.81640625" style="3" customWidth="1"/>
    <col min="15874" max="15874" width="42.81640625" style="3" customWidth="1"/>
    <col min="15875" max="15875" width="14.81640625" style="3" customWidth="1"/>
    <col min="15876" max="16128" width="8.81640625" style="3"/>
    <col min="16129" max="16129" width="27.81640625" style="3" customWidth="1"/>
    <col min="16130" max="16130" width="42.81640625" style="3" customWidth="1"/>
    <col min="16131" max="16131" width="14.81640625" style="3" customWidth="1"/>
    <col min="16132" max="16384" width="8.81640625" style="3"/>
  </cols>
  <sheetData>
    <row r="1" spans="1:5" ht="26.5" customHeight="1" x14ac:dyDescent="0.4">
      <c r="A1" s="46" t="s">
        <v>0</v>
      </c>
      <c r="B1" s="47" t="s">
        <v>1</v>
      </c>
      <c r="C1" s="1"/>
      <c r="E1" s="3" t="s">
        <v>78</v>
      </c>
    </row>
    <row r="2" spans="1:5" ht="26.5" customHeight="1" x14ac:dyDescent="0.4">
      <c r="A2" s="46" t="s">
        <v>79</v>
      </c>
      <c r="B2" s="47" t="s">
        <v>148</v>
      </c>
      <c r="C2" s="1"/>
    </row>
    <row r="3" spans="1:5" ht="26.5" customHeight="1" x14ac:dyDescent="0.4">
      <c r="A3" s="46" t="s">
        <v>2</v>
      </c>
      <c r="B3" s="47" t="s">
        <v>149</v>
      </c>
      <c r="C3" s="48"/>
    </row>
    <row r="4" spans="1:5" ht="26.5" customHeight="1" x14ac:dyDescent="0.4">
      <c r="A4" s="46" t="s">
        <v>3</v>
      </c>
      <c r="B4" s="47" t="s">
        <v>7</v>
      </c>
      <c r="C4" s="1"/>
    </row>
    <row r="5" spans="1:5" ht="26.5" customHeight="1" x14ac:dyDescent="0.4">
      <c r="A5" s="46" t="s">
        <v>4</v>
      </c>
      <c r="B5" s="49" t="s">
        <v>5</v>
      </c>
      <c r="C5" s="1"/>
    </row>
    <row r="6" spans="1:5" ht="26.5" customHeight="1" x14ac:dyDescent="0.35">
      <c r="A6" s="46" t="s">
        <v>6</v>
      </c>
      <c r="B6" s="49" t="s">
        <v>7</v>
      </c>
      <c r="C6" s="4"/>
    </row>
    <row r="7" spans="1:5" ht="26.5" customHeight="1" x14ac:dyDescent="0.4">
      <c r="A7" s="46" t="s">
        <v>8</v>
      </c>
      <c r="B7" s="49" t="s">
        <v>23</v>
      </c>
      <c r="C7" s="2"/>
    </row>
    <row r="8" spans="1:5" ht="26.5" customHeight="1" x14ac:dyDescent="0.35">
      <c r="A8" s="46" t="s">
        <v>80</v>
      </c>
      <c r="B8" s="49" t="s">
        <v>19</v>
      </c>
      <c r="C8" s="4"/>
    </row>
    <row r="9" spans="1:5" ht="26.5" customHeight="1" x14ac:dyDescent="0.35">
      <c r="A9" s="46" t="s">
        <v>81</v>
      </c>
      <c r="B9" s="50" t="s">
        <v>22</v>
      </c>
      <c r="C9" s="4"/>
    </row>
    <row r="10" spans="1:5" ht="26.5" customHeight="1" x14ac:dyDescent="0.35">
      <c r="A10" s="46" t="s">
        <v>82</v>
      </c>
      <c r="B10" s="51" t="s">
        <v>24</v>
      </c>
      <c r="C10" s="52"/>
    </row>
    <row r="11" spans="1:5" ht="26.5" customHeight="1" x14ac:dyDescent="0.35">
      <c r="A11" s="63" t="s">
        <v>9</v>
      </c>
      <c r="B11" s="64" t="s">
        <v>98</v>
      </c>
      <c r="C11" s="52"/>
    </row>
    <row r="12" spans="1:5" ht="26.5" customHeight="1" x14ac:dyDescent="0.35">
      <c r="A12" s="65" t="s">
        <v>10</v>
      </c>
      <c r="B12" s="53">
        <v>45608</v>
      </c>
    </row>
    <row r="13" spans="1:5" ht="26.5" customHeight="1" x14ac:dyDescent="0.35">
      <c r="A13" s="54"/>
      <c r="B13" s="54"/>
    </row>
    <row r="20" spans="1:1" ht="26.5" customHeight="1" x14ac:dyDescent="0.4">
      <c r="A20" s="6"/>
    </row>
    <row r="21" spans="1:1" ht="26.5" customHeight="1" x14ac:dyDescent="0.4">
      <c r="A21" s="6"/>
    </row>
    <row r="22" spans="1:1" ht="26.5" customHeight="1" x14ac:dyDescent="0.35">
      <c r="A22" s="7"/>
    </row>
    <row r="26" spans="1:1" ht="26.5" customHeight="1" x14ac:dyDescent="0.4">
      <c r="A26" s="6"/>
    </row>
    <row r="27" spans="1:1" ht="26.5" customHeight="1" x14ac:dyDescent="0.35">
      <c r="A27" s="7"/>
    </row>
    <row r="29" spans="1:1" ht="26.5" customHeight="1" x14ac:dyDescent="0.4">
      <c r="A29" s="8"/>
    </row>
    <row r="30" spans="1:1" ht="26.5" customHeight="1" x14ac:dyDescent="0.4">
      <c r="A30" s="9"/>
    </row>
    <row r="34" spans="1:1" ht="26.5" customHeight="1" x14ac:dyDescent="0.35">
      <c r="A34" s="10"/>
    </row>
    <row r="35" spans="1:1" ht="26.5" customHeight="1" x14ac:dyDescent="0.35">
      <c r="A35" s="10"/>
    </row>
    <row r="36" spans="1:1" ht="26.5" customHeight="1" x14ac:dyDescent="0.4">
      <c r="A36" s="9"/>
    </row>
    <row r="41" spans="1:1" ht="26.5" customHeight="1" x14ac:dyDescent="0.35">
      <c r="A41" s="7"/>
    </row>
    <row r="43" spans="1:1" ht="26.5" customHeight="1" x14ac:dyDescent="0.35">
      <c r="A43" s="7"/>
    </row>
    <row r="48" spans="1:1" ht="26.5" customHeight="1" x14ac:dyDescent="0.35">
      <c r="A48" s="7"/>
    </row>
    <row r="49" spans="1:1" ht="26.5" customHeight="1" x14ac:dyDescent="0.35">
      <c r="A49" s="10"/>
    </row>
    <row r="50" spans="1:1" ht="26.5" customHeight="1" x14ac:dyDescent="0.35">
      <c r="A50" s="10"/>
    </row>
    <row r="51" spans="1:1" ht="26.5" customHeight="1" x14ac:dyDescent="0.35">
      <c r="A51" s="10"/>
    </row>
    <row r="55" spans="1:1" ht="26.5" customHeight="1" x14ac:dyDescent="0.4">
      <c r="A55" s="6"/>
    </row>
    <row r="65" spans="1:1" ht="26.5" customHeight="1" x14ac:dyDescent="0.4">
      <c r="A65" s="6"/>
    </row>
    <row r="69" spans="1:1" ht="26.5" customHeight="1" x14ac:dyDescent="0.4">
      <c r="A69" s="6"/>
    </row>
  </sheetData>
  <hyperlinks>
    <hyperlink ref="B10" r:id="rId1" display="tourismstatistics@finance-ni.gov.uk" xr:uid="{AE0649DB-91D3-4EC5-9651-A6BEECF57469}"/>
    <hyperlink ref="B9" r:id="rId2" xr:uid="{B5F59349-B503-44FD-ABB7-BC6CF5ED4122}"/>
  </hyperlinks>
  <pageMargins left="0.7" right="0.7" top="0.75" bottom="0.75" header="0.3" footer="0.3"/>
  <pageSetup paperSize="9" fitToHeight="0" orientation="landscape"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1"/>
  <sheetViews>
    <sheetView showGridLines="0" topLeftCell="B4" workbookViewId="0">
      <selection activeCell="M15" sqref="M15"/>
    </sheetView>
  </sheetViews>
  <sheetFormatPr defaultColWidth="9.1796875" defaultRowHeight="23" customHeight="1" x14ac:dyDescent="0.35"/>
  <cols>
    <col min="1" max="1" width="25.81640625" style="5" customWidth="1"/>
    <col min="2" max="11" width="15.81640625" style="5" customWidth="1"/>
    <col min="12" max="12" width="15.81640625" style="28" customWidth="1"/>
    <col min="13" max="13" width="15.81640625" style="5" customWidth="1"/>
    <col min="14" max="14" width="9.1796875" style="5" customWidth="1"/>
    <col min="15" max="16384" width="9.1796875" style="5"/>
  </cols>
  <sheetData>
    <row r="1" spans="1:13" s="36" customFormat="1" ht="23" customHeight="1" x14ac:dyDescent="0.4">
      <c r="A1" s="35" t="s">
        <v>106</v>
      </c>
    </row>
    <row r="2" spans="1:13" s="36" customFormat="1" ht="23" customHeight="1" x14ac:dyDescent="0.3">
      <c r="A2" s="40" t="s">
        <v>37</v>
      </c>
    </row>
    <row r="3" spans="1:13" s="36" customFormat="1" ht="23" customHeight="1" x14ac:dyDescent="0.3">
      <c r="A3" s="36" t="s">
        <v>33</v>
      </c>
    </row>
    <row r="4" spans="1:13" s="36" customFormat="1" ht="23" customHeight="1" x14ac:dyDescent="0.3">
      <c r="A4" s="36" t="s">
        <v>29</v>
      </c>
    </row>
    <row r="5" spans="1:13" s="36" customFormat="1" ht="23" customHeight="1" x14ac:dyDescent="0.3">
      <c r="A5" s="36" t="s">
        <v>30</v>
      </c>
    </row>
    <row r="6" spans="1:13" s="36" customFormat="1" ht="23" customHeight="1" x14ac:dyDescent="0.3">
      <c r="A6" s="36" t="s">
        <v>31</v>
      </c>
    </row>
    <row r="7" spans="1:13" s="36" customFormat="1" ht="23" customHeight="1" x14ac:dyDescent="0.3">
      <c r="A7" s="36" t="s">
        <v>32</v>
      </c>
    </row>
    <row r="8" spans="1:13" s="36" customFormat="1" ht="23" customHeight="1" x14ac:dyDescent="0.3">
      <c r="A8" s="36" t="s">
        <v>43</v>
      </c>
    </row>
    <row r="9" spans="1:13" s="36" customFormat="1" ht="23" customHeight="1" x14ac:dyDescent="0.3">
      <c r="A9" s="36" t="s">
        <v>34</v>
      </c>
    </row>
    <row r="10" spans="1:13" s="36" customFormat="1" ht="23" customHeight="1" x14ac:dyDescent="0.3">
      <c r="A10" s="36" t="s">
        <v>35</v>
      </c>
    </row>
    <row r="11" spans="1:13" s="36" customFormat="1" ht="23" customHeight="1" x14ac:dyDescent="0.3">
      <c r="A11" s="36" t="s">
        <v>38</v>
      </c>
    </row>
    <row r="12" spans="1:13" s="32" customFormat="1" ht="23" customHeight="1" x14ac:dyDescent="0.35">
      <c r="A12" s="37" t="s">
        <v>27</v>
      </c>
      <c r="C12" s="33"/>
      <c r="D12" s="34"/>
      <c r="E12" s="34"/>
    </row>
    <row r="13" spans="1:13" s="32" customFormat="1" ht="23" customHeight="1" x14ac:dyDescent="0.35">
      <c r="A13" s="37" t="s">
        <v>28</v>
      </c>
      <c r="C13" s="33"/>
      <c r="D13" s="34"/>
      <c r="E13" s="34"/>
    </row>
    <row r="14" spans="1:13" ht="41.5" customHeight="1" x14ac:dyDescent="0.35">
      <c r="A14" s="22" t="s">
        <v>36</v>
      </c>
      <c r="B14" s="24" t="s">
        <v>112</v>
      </c>
      <c r="C14" s="24" t="s">
        <v>113</v>
      </c>
      <c r="D14" s="24" t="s">
        <v>114</v>
      </c>
      <c r="E14" s="24" t="s">
        <v>115</v>
      </c>
      <c r="F14" s="24" t="s">
        <v>116</v>
      </c>
      <c r="G14" s="24" t="s">
        <v>117</v>
      </c>
      <c r="H14" s="24" t="s">
        <v>118</v>
      </c>
      <c r="I14" s="24" t="s">
        <v>119</v>
      </c>
      <c r="J14" s="24" t="s">
        <v>120</v>
      </c>
      <c r="K14" s="24" t="s">
        <v>121</v>
      </c>
      <c r="L14" s="24" t="s">
        <v>122</v>
      </c>
      <c r="M14" s="42" t="s">
        <v>123</v>
      </c>
    </row>
    <row r="15" spans="1:13" ht="23" customHeight="1" x14ac:dyDescent="0.35">
      <c r="A15" s="12" t="s">
        <v>18</v>
      </c>
      <c r="B15" s="29">
        <v>2068461.1825586781</v>
      </c>
      <c r="C15" s="26">
        <v>2030393.9976041743</v>
      </c>
      <c r="D15" s="26">
        <v>2237085.717474469</v>
      </c>
      <c r="E15" s="26">
        <v>2338571.3830742789</v>
      </c>
      <c r="F15" s="26">
        <v>2628953.9284470743</v>
      </c>
      <c r="G15" s="26">
        <v>2631452.7781973598</v>
      </c>
      <c r="H15" s="41">
        <v>2875018.3658036189</v>
      </c>
      <c r="I15" s="39" t="s">
        <v>25</v>
      </c>
      <c r="J15" s="39" t="s">
        <v>25</v>
      </c>
      <c r="K15" s="39" t="s">
        <v>25</v>
      </c>
      <c r="L15" s="39" t="s">
        <v>25</v>
      </c>
      <c r="M15" s="39">
        <v>3238701.0143686538</v>
      </c>
    </row>
    <row r="16" spans="1:13" ht="23" customHeight="1" x14ac:dyDescent="0.35">
      <c r="A16" s="12" t="s">
        <v>20</v>
      </c>
      <c r="B16" s="29">
        <v>10152570.292726217</v>
      </c>
      <c r="C16" s="26">
        <v>9638600.3873037267</v>
      </c>
      <c r="D16" s="26">
        <v>10280383.189971693</v>
      </c>
      <c r="E16" s="26">
        <v>10830659.862962045</v>
      </c>
      <c r="F16" s="26">
        <v>11405498.205336953</v>
      </c>
      <c r="G16" s="26">
        <v>11583915.334337067</v>
      </c>
      <c r="H16" s="41">
        <v>11834751.165383309</v>
      </c>
      <c r="I16" s="39" t="s">
        <v>25</v>
      </c>
      <c r="J16" s="39" t="s">
        <v>25</v>
      </c>
      <c r="K16" s="39" t="s">
        <v>25</v>
      </c>
      <c r="L16" s="39" t="s">
        <v>25</v>
      </c>
      <c r="M16" s="39">
        <v>11737374.537756745</v>
      </c>
    </row>
    <row r="17" spans="1:13" ht="23" customHeight="1" x14ac:dyDescent="0.35">
      <c r="A17" s="12" t="s">
        <v>21</v>
      </c>
      <c r="B17" s="29">
        <v>501411893.58893454</v>
      </c>
      <c r="C17" s="26">
        <v>538501259.49137402</v>
      </c>
      <c r="D17" s="26">
        <v>500357595.04491943</v>
      </c>
      <c r="E17" s="26">
        <v>546859372.7411288</v>
      </c>
      <c r="F17" s="26">
        <v>625524434.05098939</v>
      </c>
      <c r="G17" s="26">
        <v>665111691.64234889</v>
      </c>
      <c r="H17" s="41">
        <v>662978524.42655456</v>
      </c>
      <c r="I17" s="39" t="s">
        <v>25</v>
      </c>
      <c r="J17" s="39" t="s">
        <v>25</v>
      </c>
      <c r="K17" s="39" t="s">
        <v>25</v>
      </c>
      <c r="L17" s="39" t="s">
        <v>25</v>
      </c>
      <c r="M17" s="39">
        <v>947055597.89598083</v>
      </c>
    </row>
    <row r="18" spans="1:13" ht="23" customHeight="1" x14ac:dyDescent="0.35">
      <c r="B18" s="16"/>
      <c r="C18" s="23"/>
      <c r="D18" s="23"/>
      <c r="E18" s="23"/>
      <c r="F18" s="23"/>
      <c r="G18" s="23"/>
      <c r="H18" s="23"/>
      <c r="I18" s="23"/>
      <c r="J18" s="23"/>
      <c r="K18" s="23"/>
    </row>
    <row r="19" spans="1:13" ht="23" customHeight="1" x14ac:dyDescent="0.35">
      <c r="B19" s="16"/>
      <c r="E19" s="23"/>
      <c r="F19" s="23"/>
      <c r="G19" s="23"/>
      <c r="H19" s="23"/>
      <c r="I19" s="23"/>
      <c r="J19" s="23"/>
      <c r="K19" s="23"/>
    </row>
    <row r="20" spans="1:13" ht="23" customHeight="1" x14ac:dyDescent="0.35">
      <c r="B20" s="16"/>
    </row>
    <row r="21" spans="1:13" ht="23" customHeight="1" x14ac:dyDescent="0.35">
      <c r="B21" s="16"/>
    </row>
  </sheetData>
  <phoneticPr fontId="28" type="noConversion"/>
  <hyperlinks>
    <hyperlink ref="A12" location="Contact!A1" display="Link to Contact" xr:uid="{8185EAED-BA84-4990-B9BE-054910440455}"/>
    <hyperlink ref="A13" location="'Contents '!A1" display="Link to Contents" xr:uid="{DA821116-88B2-4916-B0A2-126607ED2942}"/>
  </hyperlinks>
  <pageMargins left="0.7" right="0.7" top="0.75" bottom="0.75" header="0.3" footer="0.3"/>
  <pageSetup paperSize="9" scale="88"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2B67C-910F-4C4B-AAA6-AD4FFF57773C}">
  <dimension ref="A1:N21"/>
  <sheetViews>
    <sheetView showGridLines="0" workbookViewId="0">
      <selection activeCell="N15" sqref="N15"/>
    </sheetView>
  </sheetViews>
  <sheetFormatPr defaultColWidth="9.1796875" defaultRowHeight="23" customHeight="1" x14ac:dyDescent="0.35"/>
  <cols>
    <col min="1" max="1" width="25.81640625" style="5" customWidth="1"/>
    <col min="2" max="11" width="15.36328125" style="5" customWidth="1"/>
    <col min="12" max="12" width="15.36328125" style="28" customWidth="1"/>
    <col min="13" max="14" width="15.36328125" style="5" customWidth="1"/>
    <col min="15" max="16384" width="9.1796875" style="5"/>
  </cols>
  <sheetData>
    <row r="1" spans="1:14" s="36" customFormat="1" ht="23" customHeight="1" x14ac:dyDescent="0.4">
      <c r="A1" s="35" t="s">
        <v>105</v>
      </c>
    </row>
    <row r="2" spans="1:14" s="36" customFormat="1" ht="23" customHeight="1" x14ac:dyDescent="0.3">
      <c r="A2" s="40" t="s">
        <v>37</v>
      </c>
    </row>
    <row r="3" spans="1:14" s="36" customFormat="1" ht="23" customHeight="1" x14ac:dyDescent="0.3">
      <c r="A3" s="36" t="s">
        <v>33</v>
      </c>
    </row>
    <row r="4" spans="1:14" s="36" customFormat="1" ht="23" customHeight="1" x14ac:dyDescent="0.3">
      <c r="A4" s="36" t="s">
        <v>29</v>
      </c>
    </row>
    <row r="5" spans="1:14" s="36" customFormat="1" ht="23" customHeight="1" x14ac:dyDescent="0.3">
      <c r="A5" s="36" t="s">
        <v>30</v>
      </c>
    </row>
    <row r="6" spans="1:14" s="36" customFormat="1" ht="23" customHeight="1" x14ac:dyDescent="0.3">
      <c r="A6" s="36" t="s">
        <v>31</v>
      </c>
    </row>
    <row r="7" spans="1:14" s="36" customFormat="1" ht="23" customHeight="1" x14ac:dyDescent="0.3">
      <c r="A7" s="36" t="s">
        <v>32</v>
      </c>
    </row>
    <row r="8" spans="1:14" s="36" customFormat="1" ht="23" customHeight="1" x14ac:dyDescent="0.3">
      <c r="A8" s="36" t="s">
        <v>43</v>
      </c>
    </row>
    <row r="9" spans="1:14" s="36" customFormat="1" ht="23" customHeight="1" x14ac:dyDescent="0.3">
      <c r="A9" s="36" t="s">
        <v>34</v>
      </c>
    </row>
    <row r="10" spans="1:14" s="36" customFormat="1" ht="23" customHeight="1" x14ac:dyDescent="0.3">
      <c r="A10" s="36" t="s">
        <v>35</v>
      </c>
    </row>
    <row r="11" spans="1:14" s="36" customFormat="1" ht="23" customHeight="1" x14ac:dyDescent="0.3">
      <c r="A11" s="36" t="s">
        <v>38</v>
      </c>
    </row>
    <row r="12" spans="1:14" s="32" customFormat="1" ht="23" customHeight="1" x14ac:dyDescent="0.35">
      <c r="A12" s="37" t="s">
        <v>27</v>
      </c>
      <c r="C12" s="33"/>
      <c r="D12" s="34"/>
      <c r="E12" s="34"/>
    </row>
    <row r="13" spans="1:14" s="32" customFormat="1" ht="23" customHeight="1" x14ac:dyDescent="0.35">
      <c r="A13" s="37" t="s">
        <v>28</v>
      </c>
      <c r="C13" s="33"/>
      <c r="D13" s="34"/>
      <c r="E13" s="34"/>
    </row>
    <row r="14" spans="1:14" ht="40" customHeight="1" x14ac:dyDescent="0.35">
      <c r="A14" s="22" t="s">
        <v>36</v>
      </c>
      <c r="B14" s="25" t="s">
        <v>124</v>
      </c>
      <c r="C14" s="24" t="s">
        <v>125</v>
      </c>
      <c r="D14" s="24" t="s">
        <v>126</v>
      </c>
      <c r="E14" s="24" t="s">
        <v>127</v>
      </c>
      <c r="F14" s="24" t="s">
        <v>128</v>
      </c>
      <c r="G14" s="24" t="s">
        <v>129</v>
      </c>
      <c r="H14" s="38" t="s">
        <v>130</v>
      </c>
      <c r="I14" s="38" t="s">
        <v>131</v>
      </c>
      <c r="J14" s="38" t="s">
        <v>132</v>
      </c>
      <c r="K14" s="38" t="s">
        <v>133</v>
      </c>
      <c r="L14" s="38" t="s">
        <v>134</v>
      </c>
      <c r="M14" s="38" t="s">
        <v>135</v>
      </c>
      <c r="N14" s="38" t="s">
        <v>136</v>
      </c>
    </row>
    <row r="15" spans="1:14" ht="23" customHeight="1" x14ac:dyDescent="0.35">
      <c r="A15" s="12" t="s">
        <v>18</v>
      </c>
      <c r="B15" s="29">
        <v>430894.4920391987</v>
      </c>
      <c r="C15" s="26">
        <v>372017.91229155497</v>
      </c>
      <c r="D15" s="26">
        <v>430584.05493150407</v>
      </c>
      <c r="E15" s="26">
        <v>467753.56697214174</v>
      </c>
      <c r="F15" s="26">
        <v>509999.18120237341</v>
      </c>
      <c r="G15" s="26">
        <v>483565.14757489238</v>
      </c>
      <c r="H15" s="41">
        <v>549172.1558957044</v>
      </c>
      <c r="I15" s="39" t="s">
        <v>25</v>
      </c>
      <c r="J15" s="39" t="s">
        <v>25</v>
      </c>
      <c r="K15" s="39" t="s">
        <v>25</v>
      </c>
      <c r="L15" s="41">
        <v>560094.47701411601</v>
      </c>
      <c r="M15" s="39">
        <v>546153.38091064047</v>
      </c>
      <c r="N15" s="70">
        <f>(Table516[[#This Row],[Quarter 1 2024]]-Table516[[#This Row],[Quarter 1 2023]])/Table516[[#This Row],[Quarter 1 2023]]</f>
        <v>-2.4890615200842604E-2</v>
      </c>
    </row>
    <row r="16" spans="1:14" ht="23" customHeight="1" x14ac:dyDescent="0.35">
      <c r="A16" s="12" t="s">
        <v>20</v>
      </c>
      <c r="B16" s="29">
        <v>1956504.9379770856</v>
      </c>
      <c r="C16" s="26">
        <v>1778200.0926262634</v>
      </c>
      <c r="D16" s="26">
        <v>2025450.4034150986</v>
      </c>
      <c r="E16" s="26">
        <v>2175925.1507537719</v>
      </c>
      <c r="F16" s="26">
        <v>2220788.5820748731</v>
      </c>
      <c r="G16" s="26">
        <v>2159011.3775312295</v>
      </c>
      <c r="H16" s="41">
        <v>2217947.207185714</v>
      </c>
      <c r="I16" s="39" t="s">
        <v>25</v>
      </c>
      <c r="J16" s="39" t="s">
        <v>25</v>
      </c>
      <c r="K16" s="39" t="s">
        <v>25</v>
      </c>
      <c r="L16" s="41">
        <v>2216606.5987994643</v>
      </c>
      <c r="M16" s="39">
        <v>2229749.7174040927</v>
      </c>
      <c r="N16" s="70">
        <f>(Table516[[#This Row],[Quarter 1 2024]]-Table516[[#This Row],[Quarter 1 2023]])/Table516[[#This Row],[Quarter 1 2023]]</f>
        <v>5.9293871144057812E-3</v>
      </c>
    </row>
    <row r="17" spans="1:14" ht="23" customHeight="1" x14ac:dyDescent="0.35">
      <c r="A17" s="12" t="s">
        <v>21</v>
      </c>
      <c r="B17" s="29">
        <v>92221025.52247417</v>
      </c>
      <c r="C17" s="26">
        <v>107079586.40573083</v>
      </c>
      <c r="D17" s="26">
        <v>100145683.04145765</v>
      </c>
      <c r="E17" s="26">
        <v>102292960.05117846</v>
      </c>
      <c r="F17" s="26">
        <v>114613963.6574662</v>
      </c>
      <c r="G17" s="26">
        <v>123099522.51102263</v>
      </c>
      <c r="H17" s="41">
        <v>117203860.78116481</v>
      </c>
      <c r="I17" s="39" t="s">
        <v>25</v>
      </c>
      <c r="J17" s="39" t="s">
        <v>25</v>
      </c>
      <c r="K17" s="39" t="s">
        <v>25</v>
      </c>
      <c r="L17" s="41">
        <v>162649324.14872837</v>
      </c>
      <c r="M17" s="39">
        <v>170055789.93824431</v>
      </c>
      <c r="N17" s="70">
        <f>(Table516[[#This Row],[Quarter 1 2024]]-Table516[[#This Row],[Quarter 1 2023]])/Table516[[#This Row],[Quarter 1 2023]]</f>
        <v>4.5536406795907661E-2</v>
      </c>
    </row>
    <row r="18" spans="1:14" ht="23" customHeight="1" x14ac:dyDescent="0.35">
      <c r="B18" s="16"/>
      <c r="C18" s="23"/>
      <c r="D18" s="23"/>
      <c r="E18" s="23"/>
      <c r="F18" s="23"/>
      <c r="G18" s="23"/>
      <c r="H18" s="23"/>
      <c r="I18" s="23"/>
      <c r="J18" s="23"/>
      <c r="K18" s="23"/>
    </row>
    <row r="19" spans="1:14" ht="23" customHeight="1" x14ac:dyDescent="0.35">
      <c r="B19" s="16"/>
      <c r="E19" s="23"/>
      <c r="F19" s="23"/>
      <c r="G19" s="23"/>
      <c r="H19" s="23"/>
      <c r="I19" s="23"/>
      <c r="J19" s="23"/>
      <c r="K19" s="23"/>
    </row>
    <row r="20" spans="1:14" ht="23" customHeight="1" x14ac:dyDescent="0.35">
      <c r="B20" s="16"/>
    </row>
    <row r="21" spans="1:14" ht="23" customHeight="1" x14ac:dyDescent="0.35">
      <c r="B21" s="16"/>
    </row>
  </sheetData>
  <hyperlinks>
    <hyperlink ref="A12" location="Contact!A1" display="Link to Contact" xr:uid="{550C410B-08E8-4A27-BE1B-4DE9CD567ED1}"/>
    <hyperlink ref="A13" location="'Contents '!A1" display="Link to Contents" xr:uid="{0AE61884-A694-4567-9095-8CF7519B7D50}"/>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showGridLines="0" zoomScaleNormal="100" workbookViewId="0">
      <selection activeCell="C11" sqref="C11"/>
    </sheetView>
  </sheetViews>
  <sheetFormatPr defaultColWidth="9.1796875" defaultRowHeight="21.5" customHeight="1" x14ac:dyDescent="0.35"/>
  <cols>
    <col min="1" max="1" width="64.36328125" style="5" customWidth="1"/>
    <col min="2" max="13" width="12.90625" style="5" customWidth="1"/>
    <col min="14" max="14" width="9.1796875" style="5" customWidth="1"/>
    <col min="15" max="16384" width="9.1796875" style="5"/>
  </cols>
  <sheetData>
    <row r="1" spans="1:14" s="36" customFormat="1" ht="21.5" customHeight="1" x14ac:dyDescent="0.4">
      <c r="A1" s="35" t="s">
        <v>103</v>
      </c>
    </row>
    <row r="2" spans="1:14" s="36" customFormat="1" ht="21.5" customHeight="1" x14ac:dyDescent="0.3">
      <c r="A2" s="40" t="s">
        <v>37</v>
      </c>
    </row>
    <row r="3" spans="1:14" s="36" customFormat="1" ht="21.5" customHeight="1" x14ac:dyDescent="0.3">
      <c r="A3" s="36" t="s">
        <v>33</v>
      </c>
    </row>
    <row r="4" spans="1:14" s="36" customFormat="1" ht="21.5" customHeight="1" x14ac:dyDescent="0.3">
      <c r="A4" s="36" t="s">
        <v>29</v>
      </c>
    </row>
    <row r="5" spans="1:14" s="36" customFormat="1" ht="21.5" customHeight="1" x14ac:dyDescent="0.3">
      <c r="A5" s="36" t="s">
        <v>30</v>
      </c>
    </row>
    <row r="6" spans="1:14" s="36" customFormat="1" ht="21.5" customHeight="1" x14ac:dyDescent="0.3">
      <c r="A6" s="36" t="s">
        <v>31</v>
      </c>
    </row>
    <row r="7" spans="1:14" s="36" customFormat="1" ht="21.5" customHeight="1" x14ac:dyDescent="0.3">
      <c r="A7" s="36" t="s">
        <v>32</v>
      </c>
    </row>
    <row r="8" spans="1:14" s="36" customFormat="1" ht="21.5" customHeight="1" x14ac:dyDescent="0.3">
      <c r="A8" s="36" t="s">
        <v>43</v>
      </c>
    </row>
    <row r="9" spans="1:14" s="36" customFormat="1" ht="21.5" customHeight="1" x14ac:dyDescent="0.3">
      <c r="A9" s="36" t="s">
        <v>34</v>
      </c>
    </row>
    <row r="10" spans="1:14" s="36" customFormat="1" ht="21.5" customHeight="1" x14ac:dyDescent="0.3">
      <c r="A10" s="36" t="s">
        <v>35</v>
      </c>
    </row>
    <row r="11" spans="1:14" s="36" customFormat="1" ht="21.5" customHeight="1" x14ac:dyDescent="0.3">
      <c r="A11" s="36" t="s">
        <v>38</v>
      </c>
    </row>
    <row r="12" spans="1:14" s="32" customFormat="1" ht="21.5" customHeight="1" x14ac:dyDescent="0.35">
      <c r="A12" s="37" t="s">
        <v>27</v>
      </c>
      <c r="C12" s="33"/>
      <c r="D12" s="34"/>
      <c r="E12" s="34"/>
    </row>
    <row r="13" spans="1:14" s="32" customFormat="1" ht="21.5" customHeight="1" x14ac:dyDescent="0.35">
      <c r="A13" s="37" t="s">
        <v>28</v>
      </c>
      <c r="C13" s="33"/>
      <c r="D13" s="34"/>
      <c r="E13" s="34"/>
    </row>
    <row r="14" spans="1:14" ht="50" customHeight="1" x14ac:dyDescent="0.35">
      <c r="A14" s="22" t="s">
        <v>36</v>
      </c>
      <c r="B14" s="24" t="s">
        <v>112</v>
      </c>
      <c r="C14" s="24" t="s">
        <v>113</v>
      </c>
      <c r="D14" s="24" t="s">
        <v>114</v>
      </c>
      <c r="E14" s="24" t="s">
        <v>115</v>
      </c>
      <c r="F14" s="24" t="s">
        <v>116</v>
      </c>
      <c r="G14" s="24" t="s">
        <v>117</v>
      </c>
      <c r="H14" s="24" t="s">
        <v>118</v>
      </c>
      <c r="I14" s="24" t="s">
        <v>119</v>
      </c>
      <c r="J14" s="24" t="s">
        <v>120</v>
      </c>
      <c r="K14" s="24" t="s">
        <v>121</v>
      </c>
      <c r="L14" s="24" t="s">
        <v>122</v>
      </c>
      <c r="M14" s="42" t="s">
        <v>123</v>
      </c>
    </row>
    <row r="15" spans="1:14" ht="21.5" customHeight="1" x14ac:dyDescent="0.35">
      <c r="A15" s="22" t="s">
        <v>46</v>
      </c>
      <c r="B15" s="66">
        <v>198229.08752975063</v>
      </c>
      <c r="C15" s="66">
        <v>207466.3629320761</v>
      </c>
      <c r="D15" s="66">
        <v>232848.62045097526</v>
      </c>
      <c r="E15" s="66">
        <v>279621.49292056024</v>
      </c>
      <c r="F15" s="66">
        <v>325798.89447184053</v>
      </c>
      <c r="G15" s="66">
        <v>307578.67365962069</v>
      </c>
      <c r="H15" s="66">
        <v>376284.29238937516</v>
      </c>
      <c r="I15" s="71" t="s">
        <v>25</v>
      </c>
      <c r="J15" s="71" t="s">
        <v>25</v>
      </c>
      <c r="K15" s="71" t="s">
        <v>25</v>
      </c>
      <c r="L15" s="71" t="s">
        <v>25</v>
      </c>
      <c r="M15" s="71">
        <v>434832</v>
      </c>
      <c r="N15" s="23"/>
    </row>
    <row r="16" spans="1:14" ht="21.5" customHeight="1" x14ac:dyDescent="0.35">
      <c r="A16" s="22" t="s">
        <v>47</v>
      </c>
      <c r="B16" s="66">
        <v>630314.4447894207</v>
      </c>
      <c r="C16" s="66">
        <v>712317.66482582991</v>
      </c>
      <c r="D16" s="66">
        <v>709008.84315371956</v>
      </c>
      <c r="E16" s="66">
        <v>791614.23752870143</v>
      </c>
      <c r="F16" s="66">
        <v>803151.21638423088</v>
      </c>
      <c r="G16" s="66">
        <v>807581.35316875554</v>
      </c>
      <c r="H16" s="66">
        <v>794955.65146008646</v>
      </c>
      <c r="I16" s="71" t="s">
        <v>25</v>
      </c>
      <c r="J16" s="71" t="s">
        <v>25</v>
      </c>
      <c r="K16" s="71" t="s">
        <v>25</v>
      </c>
      <c r="L16" s="71" t="s">
        <v>25</v>
      </c>
      <c r="M16" s="71">
        <v>742785</v>
      </c>
      <c r="N16" s="23"/>
    </row>
    <row r="17" spans="1:14" ht="21.5" customHeight="1" x14ac:dyDescent="0.35">
      <c r="A17" s="22" t="s">
        <v>48</v>
      </c>
      <c r="B17" s="66">
        <v>219368.22759741073</v>
      </c>
      <c r="C17" s="66">
        <v>223491.66640916158</v>
      </c>
      <c r="D17" s="66">
        <v>230066.54056405614</v>
      </c>
      <c r="E17" s="66">
        <v>229827.44699532585</v>
      </c>
      <c r="F17" s="66">
        <v>257428.13866930164</v>
      </c>
      <c r="G17" s="66">
        <v>236726.91030697789</v>
      </c>
      <c r="H17" s="66">
        <v>255586.72591119062</v>
      </c>
      <c r="I17" s="71" t="s">
        <v>25</v>
      </c>
      <c r="J17" s="71" t="s">
        <v>25</v>
      </c>
      <c r="K17" s="71" t="s">
        <v>25</v>
      </c>
      <c r="L17" s="71" t="s">
        <v>25</v>
      </c>
      <c r="M17" s="71">
        <v>241212</v>
      </c>
      <c r="N17" s="23"/>
    </row>
    <row r="18" spans="1:14" ht="21.5" customHeight="1" x14ac:dyDescent="0.35">
      <c r="A18" s="22" t="s">
        <v>49</v>
      </c>
      <c r="B18" s="66">
        <v>36912.397101514158</v>
      </c>
      <c r="C18" s="66">
        <v>24576.900981814939</v>
      </c>
      <c r="D18" s="66">
        <v>22896.116766177933</v>
      </c>
      <c r="E18" s="66">
        <v>20075.121611990882</v>
      </c>
      <c r="F18" s="66">
        <v>18067.874983565278</v>
      </c>
      <c r="G18" s="66">
        <v>21492.88982290095</v>
      </c>
      <c r="H18" s="66">
        <v>19986.317852355187</v>
      </c>
      <c r="I18" s="71" t="s">
        <v>25</v>
      </c>
      <c r="J18" s="71" t="s">
        <v>25</v>
      </c>
      <c r="K18" s="71" t="s">
        <v>25</v>
      </c>
      <c r="L18" s="71" t="s">
        <v>25</v>
      </c>
      <c r="M18" s="71">
        <v>24123</v>
      </c>
      <c r="N18" s="23"/>
    </row>
    <row r="19" spans="1:14" ht="21.5" customHeight="1" x14ac:dyDescent="0.35">
      <c r="A19" s="12" t="s">
        <v>50</v>
      </c>
      <c r="B19" s="72">
        <v>1084824.1570180962</v>
      </c>
      <c r="C19" s="72">
        <v>1167852.5951488824</v>
      </c>
      <c r="D19" s="72">
        <v>1194820.1209349288</v>
      </c>
      <c r="E19" s="72">
        <v>1321138.2990565784</v>
      </c>
      <c r="F19" s="72">
        <v>1404446.1245089385</v>
      </c>
      <c r="G19" s="72">
        <v>1373379.8269582551</v>
      </c>
      <c r="H19" s="72">
        <v>1446812.9876130074</v>
      </c>
      <c r="I19" s="72" t="s">
        <v>25</v>
      </c>
      <c r="J19" s="72" t="s">
        <v>25</v>
      </c>
      <c r="K19" s="72" t="s">
        <v>25</v>
      </c>
      <c r="L19" s="72" t="s">
        <v>25</v>
      </c>
      <c r="M19" s="71">
        <v>1442952</v>
      </c>
      <c r="N19" s="14"/>
    </row>
    <row r="20" spans="1:14" ht="21.5" customHeight="1" x14ac:dyDescent="0.35">
      <c r="A20" s="22" t="s">
        <v>140</v>
      </c>
      <c r="B20" s="66">
        <v>268926.92878196319</v>
      </c>
      <c r="C20" s="66">
        <v>287813.82889342628</v>
      </c>
      <c r="D20" s="66">
        <v>318552.46014963597</v>
      </c>
      <c r="E20" s="66">
        <v>322609.93733309605</v>
      </c>
      <c r="F20" s="66">
        <v>375183.64953065669</v>
      </c>
      <c r="G20" s="66">
        <v>398700.27804247499</v>
      </c>
      <c r="H20" s="66">
        <v>445960.4503996594</v>
      </c>
      <c r="I20" s="71" t="s">
        <v>25</v>
      </c>
      <c r="J20" s="71" t="s">
        <v>25</v>
      </c>
      <c r="K20" s="71" t="s">
        <v>25</v>
      </c>
      <c r="L20" s="71" t="s">
        <v>25</v>
      </c>
      <c r="M20" s="71">
        <v>312203</v>
      </c>
      <c r="N20" s="14"/>
    </row>
    <row r="21" spans="1:14" ht="21.5" customHeight="1" x14ac:dyDescent="0.35">
      <c r="A21" s="22" t="s">
        <v>141</v>
      </c>
      <c r="B21" s="66">
        <v>156168.16277957466</v>
      </c>
      <c r="C21" s="66">
        <v>151659.29013142263</v>
      </c>
      <c r="D21" s="66">
        <v>221373.43140601317</v>
      </c>
      <c r="E21" s="66">
        <v>247061.49824856073</v>
      </c>
      <c r="F21" s="66">
        <v>297842.03199171397</v>
      </c>
      <c r="G21" s="66">
        <v>285190.05331409222</v>
      </c>
      <c r="H21" s="66">
        <v>277952.76863718958</v>
      </c>
      <c r="I21" s="71" t="s">
        <v>25</v>
      </c>
      <c r="J21" s="71" t="s">
        <v>25</v>
      </c>
      <c r="K21" s="71" t="s">
        <v>25</v>
      </c>
      <c r="L21" s="71" t="s">
        <v>25</v>
      </c>
      <c r="M21" s="71">
        <v>149554</v>
      </c>
      <c r="N21" s="14"/>
    </row>
    <row r="22" spans="1:14" ht="21.5" customHeight="1" x14ac:dyDescent="0.35">
      <c r="A22" s="22" t="s">
        <v>142</v>
      </c>
      <c r="B22" s="66">
        <v>67294.983171124739</v>
      </c>
      <c r="C22" s="66">
        <v>74069.616428378358</v>
      </c>
      <c r="D22" s="66">
        <v>63368.272834955955</v>
      </c>
      <c r="E22" s="66">
        <v>76129.498334082222</v>
      </c>
      <c r="F22" s="66">
        <v>65458.367531252901</v>
      </c>
      <c r="G22" s="66">
        <v>71123.029470290872</v>
      </c>
      <c r="H22" s="66">
        <v>65092.282693050911</v>
      </c>
      <c r="I22" s="71" t="s">
        <v>25</v>
      </c>
      <c r="J22" s="71" t="s">
        <v>25</v>
      </c>
      <c r="K22" s="71" t="s">
        <v>25</v>
      </c>
      <c r="L22" s="71" t="s">
        <v>25</v>
      </c>
      <c r="M22" s="71">
        <v>42446</v>
      </c>
      <c r="N22" s="14"/>
    </row>
    <row r="23" spans="1:14" ht="21.5" customHeight="1" x14ac:dyDescent="0.35">
      <c r="A23" s="22" t="s">
        <v>143</v>
      </c>
      <c r="B23" s="66">
        <v>21861.950807919369</v>
      </c>
      <c r="C23" s="66">
        <v>21849.66700206446</v>
      </c>
      <c r="D23" s="66">
        <v>20403.432148935175</v>
      </c>
      <c r="E23" s="66">
        <v>25662.150101961161</v>
      </c>
      <c r="F23" s="66">
        <v>17795.754884512229</v>
      </c>
      <c r="G23" s="66">
        <v>20830.590412246616</v>
      </c>
      <c r="H23" s="66">
        <v>12738.876460711863</v>
      </c>
      <c r="I23" s="71" t="s">
        <v>25</v>
      </c>
      <c r="J23" s="71" t="s">
        <v>25</v>
      </c>
      <c r="K23" s="71" t="s">
        <v>25</v>
      </c>
      <c r="L23" s="71" t="s">
        <v>25</v>
      </c>
      <c r="M23" s="71">
        <v>12413</v>
      </c>
      <c r="N23" s="14"/>
    </row>
    <row r="24" spans="1:14" ht="21.5" customHeight="1" x14ac:dyDescent="0.35">
      <c r="A24" s="12" t="s">
        <v>51</v>
      </c>
      <c r="B24" s="72">
        <v>514252.0255405819</v>
      </c>
      <c r="C24" s="72">
        <v>535392.40245529171</v>
      </c>
      <c r="D24" s="72">
        <v>623697.59653954022</v>
      </c>
      <c r="E24" s="72">
        <v>671463.08401770005</v>
      </c>
      <c r="F24" s="72">
        <v>756279.80393813585</v>
      </c>
      <c r="G24" s="72">
        <v>775843.95123910462</v>
      </c>
      <c r="H24" s="72">
        <v>801744.37819061184</v>
      </c>
      <c r="I24" s="72" t="s">
        <v>25</v>
      </c>
      <c r="J24" s="72" t="s">
        <v>25</v>
      </c>
      <c r="K24" s="72" t="s">
        <v>25</v>
      </c>
      <c r="L24" s="72" t="s">
        <v>25</v>
      </c>
      <c r="M24" s="71">
        <v>516616</v>
      </c>
      <c r="N24" s="14"/>
    </row>
    <row r="25" spans="1:14" ht="21.5" customHeight="1" x14ac:dyDescent="0.35">
      <c r="A25" s="22" t="s">
        <v>52</v>
      </c>
      <c r="B25" s="66">
        <v>187186</v>
      </c>
      <c r="C25" s="66">
        <v>140361</v>
      </c>
      <c r="D25" s="66">
        <v>179396</v>
      </c>
      <c r="E25" s="66">
        <v>118839</v>
      </c>
      <c r="F25" s="66">
        <v>167024</v>
      </c>
      <c r="G25" s="66">
        <v>245064</v>
      </c>
      <c r="H25" s="66">
        <v>282647</v>
      </c>
      <c r="I25" s="71" t="s">
        <v>25</v>
      </c>
      <c r="J25" s="71" t="s">
        <v>25</v>
      </c>
      <c r="K25" s="71" t="s">
        <v>25</v>
      </c>
      <c r="L25" s="71" t="s">
        <v>25</v>
      </c>
      <c r="M25" s="71">
        <v>540226.43150485668</v>
      </c>
    </row>
    <row r="26" spans="1:14" ht="21.5" customHeight="1" x14ac:dyDescent="0.35">
      <c r="A26" s="22" t="s">
        <v>53</v>
      </c>
      <c r="B26" s="66">
        <v>198154</v>
      </c>
      <c r="C26" s="66">
        <v>122746</v>
      </c>
      <c r="D26" s="66">
        <v>157645</v>
      </c>
      <c r="E26" s="66">
        <v>162869</v>
      </c>
      <c r="F26" s="66">
        <v>194032</v>
      </c>
      <c r="G26" s="66">
        <v>150104</v>
      </c>
      <c r="H26" s="66">
        <v>240445</v>
      </c>
      <c r="I26" s="71" t="s">
        <v>25</v>
      </c>
      <c r="J26" s="71" t="s">
        <v>25</v>
      </c>
      <c r="K26" s="71" t="s">
        <v>25</v>
      </c>
      <c r="L26" s="71" t="s">
        <v>25</v>
      </c>
      <c r="M26" s="71">
        <v>541366.46841399581</v>
      </c>
    </row>
    <row r="27" spans="1:14" ht="21.5" customHeight="1" x14ac:dyDescent="0.35">
      <c r="A27" s="22" t="s">
        <v>54</v>
      </c>
      <c r="B27" s="66">
        <v>25846</v>
      </c>
      <c r="C27" s="66">
        <v>27277</v>
      </c>
      <c r="D27" s="66">
        <v>22985</v>
      </c>
      <c r="E27" s="66">
        <v>28516</v>
      </c>
      <c r="F27" s="66">
        <v>43490</v>
      </c>
      <c r="G27" s="66">
        <v>26084</v>
      </c>
      <c r="H27" s="66">
        <v>38859</v>
      </c>
      <c r="I27" s="71" t="s">
        <v>25</v>
      </c>
      <c r="J27" s="71" t="s">
        <v>25</v>
      </c>
      <c r="K27" s="71" t="s">
        <v>25</v>
      </c>
      <c r="L27" s="71" t="s">
        <v>25</v>
      </c>
      <c r="M27" s="71">
        <v>44590.750657710021</v>
      </c>
    </row>
    <row r="28" spans="1:14" ht="21.5" customHeight="1" x14ac:dyDescent="0.35">
      <c r="A28" s="22" t="s">
        <v>55</v>
      </c>
      <c r="B28" s="66">
        <v>58199</v>
      </c>
      <c r="C28" s="66">
        <v>36765</v>
      </c>
      <c r="D28" s="66">
        <v>58542</v>
      </c>
      <c r="E28" s="66">
        <v>35746</v>
      </c>
      <c r="F28" s="66">
        <v>63682</v>
      </c>
      <c r="G28" s="66">
        <v>60977</v>
      </c>
      <c r="H28" s="66">
        <v>64510</v>
      </c>
      <c r="I28" s="71" t="s">
        <v>25</v>
      </c>
      <c r="J28" s="71" t="s">
        <v>25</v>
      </c>
      <c r="K28" s="71" t="s">
        <v>25</v>
      </c>
      <c r="L28" s="71" t="s">
        <v>25</v>
      </c>
      <c r="M28" s="71">
        <v>152949.36379209126</v>
      </c>
    </row>
    <row r="29" spans="1:14" ht="21.5" customHeight="1" x14ac:dyDescent="0.35">
      <c r="A29" s="12" t="s">
        <v>56</v>
      </c>
      <c r="B29" s="72">
        <v>469385</v>
      </c>
      <c r="C29" s="72">
        <v>327149</v>
      </c>
      <c r="D29" s="72">
        <v>418568</v>
      </c>
      <c r="E29" s="72">
        <v>345970</v>
      </c>
      <c r="F29" s="72">
        <v>468228</v>
      </c>
      <c r="G29" s="72">
        <v>482229</v>
      </c>
      <c r="H29" s="72">
        <v>626461</v>
      </c>
      <c r="I29" s="72" t="s">
        <v>25</v>
      </c>
      <c r="J29" s="72" t="s">
        <v>25</v>
      </c>
      <c r="K29" s="72" t="s">
        <v>25</v>
      </c>
      <c r="L29" s="72" t="s">
        <v>25</v>
      </c>
      <c r="M29" s="71">
        <v>1279133.0143686538</v>
      </c>
    </row>
    <row r="30" spans="1:14" ht="21.5" customHeight="1" x14ac:dyDescent="0.35">
      <c r="A30" s="22" t="s">
        <v>57</v>
      </c>
      <c r="B30" s="66">
        <v>1069361.465839854</v>
      </c>
      <c r="C30" s="66">
        <v>1089732.1072071637</v>
      </c>
      <c r="D30" s="66">
        <v>1367848.1299399938</v>
      </c>
      <c r="E30" s="66">
        <v>1245982.2250602837</v>
      </c>
      <c r="F30" s="66">
        <v>1318657.0046076304</v>
      </c>
      <c r="G30" s="66">
        <v>1480105.2852257784</v>
      </c>
      <c r="H30" s="66">
        <v>1337486.2085377253</v>
      </c>
      <c r="I30" s="71" t="s">
        <v>25</v>
      </c>
      <c r="J30" s="71" t="s">
        <v>25</v>
      </c>
      <c r="K30" s="71" t="s">
        <v>25</v>
      </c>
      <c r="L30" s="71" t="s">
        <v>25</v>
      </c>
      <c r="M30" s="71">
        <v>1496081.4660120385</v>
      </c>
    </row>
    <row r="31" spans="1:14" ht="21.5" customHeight="1" x14ac:dyDescent="0.35">
      <c r="A31" s="22" t="s">
        <v>58</v>
      </c>
      <c r="B31" s="66">
        <v>735687.76086208259</v>
      </c>
      <c r="C31" s="66">
        <v>619318.21419378149</v>
      </c>
      <c r="D31" s="66">
        <v>823755.77215006365</v>
      </c>
      <c r="E31" s="66">
        <v>779387.00686556112</v>
      </c>
      <c r="F31" s="66">
        <v>514352.10515453987</v>
      </c>
      <c r="G31" s="66">
        <v>570952.74324577977</v>
      </c>
      <c r="H31" s="66">
        <v>687618.99630652508</v>
      </c>
      <c r="I31" s="71" t="s">
        <v>25</v>
      </c>
      <c r="J31" s="71" t="s">
        <v>25</v>
      </c>
      <c r="K31" s="71" t="s">
        <v>25</v>
      </c>
      <c r="L31" s="71" t="s">
        <v>25</v>
      </c>
      <c r="M31" s="71">
        <v>541412.76888014621</v>
      </c>
    </row>
    <row r="32" spans="1:14" ht="21.5" customHeight="1" x14ac:dyDescent="0.35">
      <c r="A32" s="22" t="s">
        <v>59</v>
      </c>
      <c r="B32" s="66">
        <v>108299.16377018201</v>
      </c>
      <c r="C32" s="66">
        <v>72670.982588092214</v>
      </c>
      <c r="D32" s="66">
        <v>89811.211209916451</v>
      </c>
      <c r="E32" s="66">
        <v>87733.289443730289</v>
      </c>
      <c r="F32" s="66">
        <v>69081.843525570235</v>
      </c>
      <c r="G32" s="66">
        <v>96993.967416405634</v>
      </c>
      <c r="H32" s="66">
        <v>69581.482521305472</v>
      </c>
      <c r="I32" s="71" t="s">
        <v>25</v>
      </c>
      <c r="J32" s="71" t="s">
        <v>25</v>
      </c>
      <c r="K32" s="71" t="s">
        <v>25</v>
      </c>
      <c r="L32" s="71" t="s">
        <v>25</v>
      </c>
      <c r="M32" s="71">
        <v>44734.26170310349</v>
      </c>
    </row>
    <row r="33" spans="1:15" ht="21.5" customHeight="1" x14ac:dyDescent="0.35">
      <c r="A33" s="22" t="s">
        <v>60</v>
      </c>
      <c r="B33" s="66">
        <v>182411.31182383338</v>
      </c>
      <c r="C33" s="66">
        <v>214344.38542563992</v>
      </c>
      <c r="D33" s="66">
        <v>131432.61489837797</v>
      </c>
      <c r="E33" s="66">
        <v>71204.395047218291</v>
      </c>
      <c r="F33" s="66">
        <v>88355.694432181452</v>
      </c>
      <c r="G33" s="66">
        <v>64845.804753576638</v>
      </c>
      <c r="H33" s="66">
        <v>67536.20399619572</v>
      </c>
      <c r="I33" s="71" t="s">
        <v>25</v>
      </c>
      <c r="J33" s="71" t="s">
        <v>25</v>
      </c>
      <c r="K33" s="71" t="s">
        <v>25</v>
      </c>
      <c r="L33" s="71" t="s">
        <v>25</v>
      </c>
      <c r="M33" s="71">
        <v>36581.50573817554</v>
      </c>
    </row>
    <row r="34" spans="1:15" ht="21.5" customHeight="1" x14ac:dyDescent="0.35">
      <c r="A34" s="12" t="s">
        <v>61</v>
      </c>
      <c r="B34" s="72">
        <v>2095759.702295952</v>
      </c>
      <c r="C34" s="72">
        <v>1996065.6894146774</v>
      </c>
      <c r="D34" s="72">
        <v>2412847.7281983513</v>
      </c>
      <c r="E34" s="72">
        <v>2184306.9164167936</v>
      </c>
      <c r="F34" s="72">
        <v>1990446.647719922</v>
      </c>
      <c r="G34" s="72">
        <v>2212897.8006415409</v>
      </c>
      <c r="H34" s="72">
        <v>2162222.8913617516</v>
      </c>
      <c r="I34" s="72" t="s">
        <v>25</v>
      </c>
      <c r="J34" s="72" t="s">
        <v>25</v>
      </c>
      <c r="K34" s="72" t="s">
        <v>25</v>
      </c>
      <c r="L34" s="72" t="s">
        <v>25</v>
      </c>
      <c r="M34" s="71">
        <v>2118810.0023334636</v>
      </c>
    </row>
    <row r="35" spans="1:15" ht="21.5" customHeight="1" x14ac:dyDescent="0.35">
      <c r="A35" s="22" t="s">
        <v>62</v>
      </c>
      <c r="B35" s="66">
        <v>1723703.4821515679</v>
      </c>
      <c r="C35" s="66">
        <v>1725373.299032666</v>
      </c>
      <c r="D35" s="66">
        <v>2098645.2105406048</v>
      </c>
      <c r="E35" s="66">
        <v>1967052.65531394</v>
      </c>
      <c r="F35" s="66">
        <v>2186663.5486101275</v>
      </c>
      <c r="G35" s="66">
        <v>2431448.2369278739</v>
      </c>
      <c r="H35" s="66">
        <v>2442377.9513267595</v>
      </c>
      <c r="I35" s="71" t="s">
        <v>25</v>
      </c>
      <c r="J35" s="71" t="s">
        <v>25</v>
      </c>
      <c r="K35" s="71" t="s">
        <v>25</v>
      </c>
      <c r="L35" s="71" t="s">
        <v>25</v>
      </c>
      <c r="M35" s="71">
        <v>2783342.8975168951</v>
      </c>
      <c r="N35" s="17"/>
      <c r="O35" s="17"/>
    </row>
    <row r="36" spans="1:15" ht="21.5" customHeight="1" x14ac:dyDescent="0.35">
      <c r="A36" s="22" t="s">
        <v>63</v>
      </c>
      <c r="B36" s="66">
        <v>1720324.3684310778</v>
      </c>
      <c r="C36" s="66">
        <v>1606041.1691510342</v>
      </c>
      <c r="D36" s="66">
        <v>1911783.0467097964</v>
      </c>
      <c r="E36" s="66">
        <v>1980931.7426428231</v>
      </c>
      <c r="F36" s="66">
        <v>1809377.3535304847</v>
      </c>
      <c r="G36" s="66">
        <v>1813828.1497286276</v>
      </c>
      <c r="H36" s="66">
        <v>2000972.4164038012</v>
      </c>
      <c r="I36" s="71" t="s">
        <v>25</v>
      </c>
      <c r="J36" s="71" t="s">
        <v>25</v>
      </c>
      <c r="K36" s="71" t="s">
        <v>25</v>
      </c>
      <c r="L36" s="71" t="s">
        <v>25</v>
      </c>
      <c r="M36" s="71">
        <v>1975118.2372941421</v>
      </c>
      <c r="N36" s="17"/>
      <c r="O36" s="17"/>
    </row>
    <row r="37" spans="1:15" ht="21.5" customHeight="1" x14ac:dyDescent="0.35">
      <c r="A37" s="22" t="s">
        <v>64</v>
      </c>
      <c r="B37" s="66">
        <v>420808.3745387175</v>
      </c>
      <c r="C37" s="66">
        <v>397509.26542563213</v>
      </c>
      <c r="D37" s="66">
        <v>406231.02460892854</v>
      </c>
      <c r="E37" s="66">
        <v>422206.23477313831</v>
      </c>
      <c r="F37" s="66">
        <v>435458.34972612478</v>
      </c>
      <c r="G37" s="66">
        <v>430927.90719367441</v>
      </c>
      <c r="H37" s="66">
        <v>429119.49112554698</v>
      </c>
      <c r="I37" s="71" t="s">
        <v>25</v>
      </c>
      <c r="J37" s="71" t="s">
        <v>25</v>
      </c>
      <c r="K37" s="71" t="s">
        <v>25</v>
      </c>
      <c r="L37" s="71" t="s">
        <v>25</v>
      </c>
      <c r="M37" s="71">
        <v>372983.0123608135</v>
      </c>
      <c r="N37" s="17"/>
      <c r="O37" s="17"/>
    </row>
    <row r="38" spans="1:15" ht="21.5" customHeight="1" x14ac:dyDescent="0.35">
      <c r="A38" s="22" t="s">
        <v>65</v>
      </c>
      <c r="B38" s="66">
        <v>299384.65973326692</v>
      </c>
      <c r="C38" s="66">
        <v>297535.95340951934</v>
      </c>
      <c r="D38" s="66">
        <v>233274.16381349106</v>
      </c>
      <c r="E38" s="66">
        <v>152687.66676117032</v>
      </c>
      <c r="F38" s="66">
        <v>187901.32430025894</v>
      </c>
      <c r="G38" s="66">
        <v>168146.28498872422</v>
      </c>
      <c r="H38" s="66">
        <v>164771.39830926276</v>
      </c>
      <c r="I38" s="71" t="s">
        <v>25</v>
      </c>
      <c r="J38" s="71" t="s">
        <v>25</v>
      </c>
      <c r="K38" s="71" t="s">
        <v>25</v>
      </c>
      <c r="L38" s="71" t="s">
        <v>25</v>
      </c>
      <c r="M38" s="71">
        <v>226066.86953026679</v>
      </c>
      <c r="N38" s="17"/>
      <c r="O38" s="17"/>
    </row>
    <row r="39" spans="1:15" ht="21.5" customHeight="1" x14ac:dyDescent="0.35">
      <c r="A39" s="12" t="s">
        <v>45</v>
      </c>
      <c r="B39" s="72">
        <v>4164220.8848546301</v>
      </c>
      <c r="C39" s="72">
        <v>4026459.6870188517</v>
      </c>
      <c r="D39" s="72">
        <v>4649933.4456728203</v>
      </c>
      <c r="E39" s="72">
        <v>4522878.2994910721</v>
      </c>
      <c r="F39" s="72">
        <v>4619400.5761669967</v>
      </c>
      <c r="G39" s="72">
        <v>4844350.5788389007</v>
      </c>
      <c r="H39" s="72">
        <v>5037241.2571653705</v>
      </c>
      <c r="I39" s="72" t="s">
        <v>25</v>
      </c>
      <c r="J39" s="72" t="s">
        <v>25</v>
      </c>
      <c r="K39" s="72" t="s">
        <v>25</v>
      </c>
      <c r="L39" s="72" t="s">
        <v>25</v>
      </c>
      <c r="M39" s="71">
        <v>5357511.0167021174</v>
      </c>
      <c r="N39" s="17"/>
      <c r="O39" s="17"/>
    </row>
  </sheetData>
  <phoneticPr fontId="28" type="noConversion"/>
  <hyperlinks>
    <hyperlink ref="A12" location="Contact!A1" display="Link to Contact" xr:uid="{FE9CD60C-1109-4EAE-BD9F-599AD6321F83}"/>
    <hyperlink ref="A13" location="'Contents '!A1" display="Link to Contents" xr:uid="{31848A53-1ED6-462C-92CC-95BFCC971530}"/>
  </hyperlinks>
  <pageMargins left="0.7" right="0.7" top="0.75" bottom="0.75" header="0.3" footer="0.3"/>
  <pageSetup paperSize="9" scale="78"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AF934-F651-4A82-8188-36E4B5DB6DF7}">
  <dimension ref="A1:Q40"/>
  <sheetViews>
    <sheetView showGridLines="0" workbookViewId="0">
      <selection activeCell="N30" sqref="N30:N34"/>
    </sheetView>
  </sheetViews>
  <sheetFormatPr defaultColWidth="9.1796875" defaultRowHeight="15.5" x14ac:dyDescent="0.35"/>
  <cols>
    <col min="1" max="1" width="64.36328125" style="5" customWidth="1"/>
    <col min="2" max="8" width="12.1796875" style="5" bestFit="1" customWidth="1"/>
    <col min="9" max="11" width="6.08984375" style="5" bestFit="1" customWidth="1"/>
    <col min="12" max="12" width="12.1796875" style="5" bestFit="1" customWidth="1"/>
    <col min="13" max="14" width="12.81640625" style="5" bestFit="1" customWidth="1"/>
    <col min="15" max="16384" width="9.1796875" style="5"/>
  </cols>
  <sheetData>
    <row r="1" spans="1:16" s="36" customFormat="1" ht="21.5" customHeight="1" x14ac:dyDescent="0.4">
      <c r="A1" s="35" t="s">
        <v>109</v>
      </c>
    </row>
    <row r="2" spans="1:16" s="36" customFormat="1" ht="21.5" customHeight="1" x14ac:dyDescent="0.3">
      <c r="A2" s="40" t="s">
        <v>37</v>
      </c>
    </row>
    <row r="3" spans="1:16" s="36" customFormat="1" ht="21.5" customHeight="1" x14ac:dyDescent="0.3">
      <c r="A3" s="36" t="s">
        <v>33</v>
      </c>
    </row>
    <row r="4" spans="1:16" s="36" customFormat="1" ht="21.5" customHeight="1" x14ac:dyDescent="0.3">
      <c r="A4" s="36" t="s">
        <v>29</v>
      </c>
    </row>
    <row r="5" spans="1:16" s="36" customFormat="1" ht="21.5" customHeight="1" x14ac:dyDescent="0.3">
      <c r="A5" s="36" t="s">
        <v>30</v>
      </c>
    </row>
    <row r="6" spans="1:16" s="36" customFormat="1" ht="21.5" customHeight="1" x14ac:dyDescent="0.3">
      <c r="A6" s="36" t="s">
        <v>31</v>
      </c>
    </row>
    <row r="7" spans="1:16" s="36" customFormat="1" ht="21.5" customHeight="1" x14ac:dyDescent="0.3">
      <c r="A7" s="36" t="s">
        <v>32</v>
      </c>
    </row>
    <row r="8" spans="1:16" s="36" customFormat="1" ht="21.5" customHeight="1" x14ac:dyDescent="0.3">
      <c r="A8" s="36" t="s">
        <v>43</v>
      </c>
    </row>
    <row r="9" spans="1:16" s="36" customFormat="1" ht="21.5" customHeight="1" x14ac:dyDescent="0.3">
      <c r="A9" s="36" t="s">
        <v>34</v>
      </c>
    </row>
    <row r="10" spans="1:16" s="36" customFormat="1" ht="21.5" customHeight="1" x14ac:dyDescent="0.3">
      <c r="A10" s="36" t="s">
        <v>35</v>
      </c>
    </row>
    <row r="11" spans="1:16" s="36" customFormat="1" ht="21.5" customHeight="1" x14ac:dyDescent="0.3">
      <c r="A11" s="36" t="s">
        <v>38</v>
      </c>
    </row>
    <row r="12" spans="1:16" s="32" customFormat="1" ht="21.5" customHeight="1" x14ac:dyDescent="0.35">
      <c r="A12" s="37" t="s">
        <v>27</v>
      </c>
      <c r="C12" s="33"/>
      <c r="D12" s="34"/>
      <c r="E12" s="34"/>
    </row>
    <row r="13" spans="1:16" s="32" customFormat="1" ht="21.5" customHeight="1" x14ac:dyDescent="0.35">
      <c r="A13" s="37" t="s">
        <v>28</v>
      </c>
      <c r="C13" s="33"/>
      <c r="D13" s="34"/>
      <c r="E13" s="34"/>
    </row>
    <row r="14" spans="1:16" ht="45.5" customHeight="1" x14ac:dyDescent="0.35">
      <c r="A14" s="22" t="s">
        <v>36</v>
      </c>
      <c r="B14" s="25" t="s">
        <v>124</v>
      </c>
      <c r="C14" s="24" t="s">
        <v>125</v>
      </c>
      <c r="D14" s="24" t="s">
        <v>126</v>
      </c>
      <c r="E14" s="24" t="s">
        <v>127</v>
      </c>
      <c r="F14" s="24" t="s">
        <v>128</v>
      </c>
      <c r="G14" s="24" t="s">
        <v>129</v>
      </c>
      <c r="H14" s="24" t="s">
        <v>130</v>
      </c>
      <c r="I14" s="24" t="s">
        <v>131</v>
      </c>
      <c r="J14" s="24" t="s">
        <v>132</v>
      </c>
      <c r="K14" s="24" t="s">
        <v>133</v>
      </c>
      <c r="L14" s="24" t="s">
        <v>134</v>
      </c>
      <c r="M14" s="24" t="s">
        <v>135</v>
      </c>
      <c r="N14" s="38" t="s">
        <v>136</v>
      </c>
    </row>
    <row r="15" spans="1:16" ht="21.5" customHeight="1" x14ac:dyDescent="0.35">
      <c r="A15" s="22" t="s">
        <v>46</v>
      </c>
      <c r="B15" s="66">
        <v>28359.614320630837</v>
      </c>
      <c r="C15" s="66">
        <v>32548.412335576046</v>
      </c>
      <c r="D15" s="66">
        <v>37719.888747584504</v>
      </c>
      <c r="E15" s="66">
        <v>49353.960006951653</v>
      </c>
      <c r="F15" s="66">
        <v>60841.594550053487</v>
      </c>
      <c r="G15" s="66">
        <v>47890.709724157059</v>
      </c>
      <c r="H15" s="66">
        <v>71988.241495472699</v>
      </c>
      <c r="I15" s="71" t="s">
        <v>25</v>
      </c>
      <c r="J15" s="71" t="s">
        <v>25</v>
      </c>
      <c r="K15" s="71" t="s">
        <v>25</v>
      </c>
      <c r="L15" s="66">
        <v>74735</v>
      </c>
      <c r="M15" s="71">
        <v>70899</v>
      </c>
      <c r="N15" s="87">
        <f>(Table617[[#This Row],[Quarter 1 2024]]-Table617[[#This Row],[Quarter 1 2023]])/Table617[[#This Row],[Quarter 1 2023]]</f>
        <v>-5.1328025690774069E-2</v>
      </c>
      <c r="O15" s="27"/>
      <c r="P15" s="23"/>
    </row>
    <row r="16" spans="1:16" ht="21.5" customHeight="1" x14ac:dyDescent="0.35">
      <c r="A16" s="22" t="s">
        <v>47</v>
      </c>
      <c r="B16" s="66">
        <v>157172.75074037525</v>
      </c>
      <c r="C16" s="66">
        <v>153376.33108062641</v>
      </c>
      <c r="D16" s="66">
        <v>160856.27664037002</v>
      </c>
      <c r="E16" s="66">
        <v>187632.7024835225</v>
      </c>
      <c r="F16" s="66">
        <v>178299.62717193656</v>
      </c>
      <c r="G16" s="66">
        <v>170991.92528234515</v>
      </c>
      <c r="H16" s="66">
        <v>160974.67991758301</v>
      </c>
      <c r="I16" s="71" t="s">
        <v>25</v>
      </c>
      <c r="J16" s="71" t="s">
        <v>25</v>
      </c>
      <c r="K16" s="71" t="s">
        <v>25</v>
      </c>
      <c r="L16" s="66">
        <v>141166</v>
      </c>
      <c r="M16" s="71">
        <v>150950</v>
      </c>
      <c r="N16" s="87">
        <f>(Table617[[#This Row],[Quarter 1 2024]]-Table617[[#This Row],[Quarter 1 2023]])/Table617[[#This Row],[Quarter 1 2023]]</f>
        <v>6.9308473711800295E-2</v>
      </c>
      <c r="O16" s="27"/>
      <c r="P16" s="23"/>
    </row>
    <row r="17" spans="1:16" ht="21.5" customHeight="1" x14ac:dyDescent="0.35">
      <c r="A17" s="22" t="s">
        <v>48</v>
      </c>
      <c r="B17" s="66">
        <v>48709.422024760584</v>
      </c>
      <c r="C17" s="66">
        <v>52802.481899653576</v>
      </c>
      <c r="D17" s="66">
        <v>60880.138026516317</v>
      </c>
      <c r="E17" s="66">
        <v>47338.693807616277</v>
      </c>
      <c r="F17" s="66">
        <v>59016.354742582247</v>
      </c>
      <c r="G17" s="66">
        <v>56492.964535404659</v>
      </c>
      <c r="H17" s="66">
        <v>64517.637368978845</v>
      </c>
      <c r="I17" s="71" t="s">
        <v>25</v>
      </c>
      <c r="J17" s="71" t="s">
        <v>25</v>
      </c>
      <c r="K17" s="71" t="s">
        <v>25</v>
      </c>
      <c r="L17" s="66">
        <v>52978</v>
      </c>
      <c r="M17" s="71">
        <v>55332</v>
      </c>
      <c r="N17" s="87">
        <f>(Table617[[#This Row],[Quarter 1 2024]]-Table617[[#This Row],[Quarter 1 2023]])/Table617[[#This Row],[Quarter 1 2023]]</f>
        <v>4.4433538449922608E-2</v>
      </c>
      <c r="O17" s="27"/>
      <c r="P17" s="23"/>
    </row>
    <row r="18" spans="1:16" ht="21.5" customHeight="1" x14ac:dyDescent="0.35">
      <c r="A18" s="22" t="s">
        <v>49</v>
      </c>
      <c r="B18" s="66">
        <v>5085.5602001906991</v>
      </c>
      <c r="C18" s="66">
        <v>3450.2368647646285</v>
      </c>
      <c r="D18" s="66">
        <v>2932.9518076592049</v>
      </c>
      <c r="E18" s="66">
        <v>3783.6608991044641</v>
      </c>
      <c r="F18" s="66">
        <v>4987.0252321151456</v>
      </c>
      <c r="G18" s="66">
        <v>3229.2572197649001</v>
      </c>
      <c r="H18" s="66">
        <v>3354.6964194396146</v>
      </c>
      <c r="I18" s="71" t="s">
        <v>25</v>
      </c>
      <c r="J18" s="71" t="s">
        <v>25</v>
      </c>
      <c r="K18" s="71" t="s">
        <v>25</v>
      </c>
      <c r="L18" s="66">
        <v>3220</v>
      </c>
      <c r="M18" s="71">
        <v>3279</v>
      </c>
      <c r="N18" s="87">
        <f>(Table617[[#This Row],[Quarter 1 2024]]-Table617[[#This Row],[Quarter 1 2023]])/Table617[[#This Row],[Quarter 1 2023]]</f>
        <v>1.8322981366459629E-2</v>
      </c>
      <c r="O18" s="27"/>
      <c r="P18" s="23"/>
    </row>
    <row r="19" spans="1:16" ht="21.5" customHeight="1" x14ac:dyDescent="0.35">
      <c r="A19" s="12" t="s">
        <v>50</v>
      </c>
      <c r="B19" s="72">
        <v>239327.34728595737</v>
      </c>
      <c r="C19" s="72">
        <v>242177.46218062064</v>
      </c>
      <c r="D19" s="72">
        <v>262389.25522213004</v>
      </c>
      <c r="E19" s="72">
        <v>288109.01719719486</v>
      </c>
      <c r="F19" s="72">
        <v>303144.60169668746</v>
      </c>
      <c r="G19" s="72">
        <v>278604.85676167178</v>
      </c>
      <c r="H19" s="72">
        <v>300835.25520147418</v>
      </c>
      <c r="I19" s="72" t="s">
        <v>25</v>
      </c>
      <c r="J19" s="72" t="s">
        <v>25</v>
      </c>
      <c r="K19" s="72" t="s">
        <v>25</v>
      </c>
      <c r="L19" s="72">
        <v>272099</v>
      </c>
      <c r="M19" s="71">
        <v>280460</v>
      </c>
      <c r="N19" s="87">
        <f>(Table617[[#This Row],[Quarter 1 2024]]-Table617[[#This Row],[Quarter 1 2023]])/Table617[[#This Row],[Quarter 1 2023]]</f>
        <v>3.0727786577679446E-2</v>
      </c>
      <c r="O19" s="14"/>
      <c r="P19" s="14"/>
    </row>
    <row r="20" spans="1:16" ht="21.5" customHeight="1" x14ac:dyDescent="0.35">
      <c r="A20" s="22" t="s">
        <v>140</v>
      </c>
      <c r="B20" s="66">
        <v>24939.546006321747</v>
      </c>
      <c r="C20" s="66">
        <v>27813.218481348078</v>
      </c>
      <c r="D20" s="66">
        <v>30327.31182974478</v>
      </c>
      <c r="E20" s="66">
        <v>25500.911371572747</v>
      </c>
      <c r="F20" s="66">
        <v>30866.206194644776</v>
      </c>
      <c r="G20" s="66">
        <v>40996.479009155977</v>
      </c>
      <c r="H20" s="66">
        <v>45001.558466641916</v>
      </c>
      <c r="I20" s="71" t="s">
        <v>25</v>
      </c>
      <c r="J20" s="71" t="s">
        <v>25</v>
      </c>
      <c r="K20" s="71" t="s">
        <v>25</v>
      </c>
      <c r="L20" s="66">
        <v>23308</v>
      </c>
      <c r="M20" s="71">
        <v>33621</v>
      </c>
      <c r="N20" s="87">
        <f>(Table617[[#This Row],[Quarter 1 2024]]-Table617[[#This Row],[Quarter 1 2023]])/Table617[[#This Row],[Quarter 1 2023]]</f>
        <v>0.44246610605800585</v>
      </c>
      <c r="O20" s="23"/>
      <c r="P20" s="14"/>
    </row>
    <row r="21" spans="1:16" ht="21.5" customHeight="1" x14ac:dyDescent="0.35">
      <c r="A21" s="22" t="s">
        <v>141</v>
      </c>
      <c r="B21" s="66">
        <v>30283.068917539487</v>
      </c>
      <c r="C21" s="66">
        <v>33992.408403741436</v>
      </c>
      <c r="D21" s="66">
        <v>38708.339416403927</v>
      </c>
      <c r="E21" s="66">
        <v>48150.797772097438</v>
      </c>
      <c r="F21" s="66">
        <v>52051.923166607216</v>
      </c>
      <c r="G21" s="66">
        <v>45355.170690816616</v>
      </c>
      <c r="H21" s="66">
        <v>48843.019330273804</v>
      </c>
      <c r="I21" s="71" t="s">
        <v>25</v>
      </c>
      <c r="J21" s="71" t="s">
        <v>25</v>
      </c>
      <c r="K21" s="71" t="s">
        <v>25</v>
      </c>
      <c r="L21" s="66">
        <v>30281</v>
      </c>
      <c r="M21" s="71">
        <v>27300</v>
      </c>
      <c r="N21" s="87">
        <f>(Table617[[#This Row],[Quarter 1 2024]]-Table617[[#This Row],[Quarter 1 2023]])/Table617[[#This Row],[Quarter 1 2023]]</f>
        <v>-9.8444569201809717E-2</v>
      </c>
      <c r="O21" s="23"/>
      <c r="P21" s="14"/>
    </row>
    <row r="22" spans="1:16" ht="21.5" customHeight="1" x14ac:dyDescent="0.35">
      <c r="A22" s="22" t="s">
        <v>142</v>
      </c>
      <c r="B22" s="66">
        <v>11833.159123993279</v>
      </c>
      <c r="C22" s="66">
        <v>12602.783678896583</v>
      </c>
      <c r="D22" s="66">
        <v>13406.772523393161</v>
      </c>
      <c r="E22" s="66">
        <v>10334.204813902174</v>
      </c>
      <c r="F22" s="66">
        <v>14636.166861728479</v>
      </c>
      <c r="G22" s="66">
        <v>9943.3457020261158</v>
      </c>
      <c r="H22" s="66">
        <v>10729.433230442408</v>
      </c>
      <c r="I22" s="71" t="s">
        <v>25</v>
      </c>
      <c r="J22" s="71" t="s">
        <v>25</v>
      </c>
      <c r="K22" s="71" t="s">
        <v>25</v>
      </c>
      <c r="L22" s="66">
        <v>8052</v>
      </c>
      <c r="M22" s="71">
        <v>11290</v>
      </c>
      <c r="N22" s="87">
        <f>(Table617[[#This Row],[Quarter 1 2024]]-Table617[[#This Row],[Quarter 1 2023]])/Table617[[#This Row],[Quarter 1 2023]]</f>
        <v>0.40213611525086934</v>
      </c>
      <c r="O22" s="23"/>
      <c r="P22" s="14"/>
    </row>
    <row r="23" spans="1:16" ht="21.5" customHeight="1" x14ac:dyDescent="0.35">
      <c r="A23" s="22" t="s">
        <v>143</v>
      </c>
      <c r="B23" s="66">
        <v>2220.3707053867965</v>
      </c>
      <c r="C23" s="66">
        <v>2351.039546948185</v>
      </c>
      <c r="D23" s="66">
        <v>3860.3759398321517</v>
      </c>
      <c r="E23" s="66">
        <v>4179.6358173744611</v>
      </c>
      <c r="F23" s="66">
        <v>3725.2832827055513</v>
      </c>
      <c r="G23" s="66">
        <v>3242.295411221914</v>
      </c>
      <c r="H23" s="66">
        <v>2963.88966687211</v>
      </c>
      <c r="I23" s="71" t="s">
        <v>25</v>
      </c>
      <c r="J23" s="71" t="s">
        <v>25</v>
      </c>
      <c r="K23" s="71" t="s">
        <v>25</v>
      </c>
      <c r="L23" s="66">
        <v>2048</v>
      </c>
      <c r="M23" s="71">
        <v>2595</v>
      </c>
      <c r="N23" s="87">
        <f>(Table617[[#This Row],[Quarter 1 2024]]-Table617[[#This Row],[Quarter 1 2023]])/Table617[[#This Row],[Quarter 1 2023]]</f>
        <v>0.26708984375</v>
      </c>
      <c r="O23" s="23"/>
      <c r="P23" s="14"/>
    </row>
    <row r="24" spans="1:16" ht="21.5" customHeight="1" x14ac:dyDescent="0.35">
      <c r="A24" s="12" t="s">
        <v>147</v>
      </c>
      <c r="B24" s="72">
        <v>69276.1447532413</v>
      </c>
      <c r="C24" s="72">
        <v>76759.450110934296</v>
      </c>
      <c r="D24" s="72">
        <v>86302.799709374027</v>
      </c>
      <c r="E24" s="72">
        <v>88165.54977494682</v>
      </c>
      <c r="F24" s="72">
        <v>101279.57950568602</v>
      </c>
      <c r="G24" s="72">
        <v>99537.290813220636</v>
      </c>
      <c r="H24" s="72">
        <v>107537.90069423024</v>
      </c>
      <c r="I24" s="72" t="s">
        <v>25</v>
      </c>
      <c r="J24" s="72" t="s">
        <v>25</v>
      </c>
      <c r="K24" s="72" t="s">
        <v>25</v>
      </c>
      <c r="L24" s="72">
        <v>63689</v>
      </c>
      <c r="M24" s="71">
        <v>74806</v>
      </c>
      <c r="N24" s="87">
        <f>(Table617[[#This Row],[Quarter 1 2024]]-Table617[[#This Row],[Quarter 1 2023]])/Table617[[#This Row],[Quarter 1 2023]]</f>
        <v>0.17455133539543721</v>
      </c>
      <c r="O24" s="23"/>
      <c r="P24" s="14"/>
    </row>
    <row r="25" spans="1:16" ht="21.5" customHeight="1" x14ac:dyDescent="0.35">
      <c r="A25" s="22" t="s">
        <v>52</v>
      </c>
      <c r="B25" s="66">
        <v>29621</v>
      </c>
      <c r="C25" s="66">
        <v>19440</v>
      </c>
      <c r="D25" s="66">
        <v>34513</v>
      </c>
      <c r="E25" s="66">
        <v>18900</v>
      </c>
      <c r="F25" s="66">
        <v>26549</v>
      </c>
      <c r="G25" s="66">
        <v>34714</v>
      </c>
      <c r="H25" s="66">
        <v>62817</v>
      </c>
      <c r="I25" s="71" t="s">
        <v>25</v>
      </c>
      <c r="J25" s="71" t="s">
        <v>25</v>
      </c>
      <c r="K25" s="71" t="s">
        <v>25</v>
      </c>
      <c r="L25" s="66">
        <v>76501.563914297236</v>
      </c>
      <c r="M25" s="71">
        <v>97258.861599991695</v>
      </c>
      <c r="N25" s="87">
        <f>(Table617[[#This Row],[Quarter 1 2024]]-Table617[[#This Row],[Quarter 1 2023]])/Table617[[#This Row],[Quarter 1 2023]]</f>
        <v>0.27133167772816164</v>
      </c>
      <c r="O25" s="23"/>
    </row>
    <row r="26" spans="1:16" ht="21.5" customHeight="1" x14ac:dyDescent="0.35">
      <c r="A26" s="22" t="s">
        <v>53</v>
      </c>
      <c r="B26" s="66">
        <v>78784</v>
      </c>
      <c r="C26" s="66">
        <v>21520</v>
      </c>
      <c r="D26" s="66">
        <v>11469</v>
      </c>
      <c r="E26" s="66">
        <v>61478</v>
      </c>
      <c r="F26" s="66">
        <v>57324</v>
      </c>
      <c r="G26" s="66">
        <v>44594</v>
      </c>
      <c r="H26" s="66">
        <v>63238</v>
      </c>
      <c r="I26" s="71" t="s">
        <v>25</v>
      </c>
      <c r="J26" s="71" t="s">
        <v>25</v>
      </c>
      <c r="K26" s="71" t="s">
        <v>25</v>
      </c>
      <c r="L26" s="66">
        <v>122981.84263881853</v>
      </c>
      <c r="M26" s="71">
        <v>75178.994921539619</v>
      </c>
      <c r="N26" s="87">
        <f>(Table617[[#This Row],[Quarter 1 2024]]-Table617[[#This Row],[Quarter 1 2023]])/Table617[[#This Row],[Quarter 1 2023]]</f>
        <v>-0.38869841833212387</v>
      </c>
    </row>
    <row r="27" spans="1:16" ht="21.5" customHeight="1" x14ac:dyDescent="0.35">
      <c r="A27" s="22" t="s">
        <v>54</v>
      </c>
      <c r="B27" s="66">
        <v>6093</v>
      </c>
      <c r="C27" s="66">
        <v>4074</v>
      </c>
      <c r="D27" s="66">
        <v>9683</v>
      </c>
      <c r="E27" s="66">
        <v>4108</v>
      </c>
      <c r="F27" s="66">
        <v>12219</v>
      </c>
      <c r="G27" s="66">
        <v>9371</v>
      </c>
      <c r="H27" s="66">
        <v>7997</v>
      </c>
      <c r="I27" s="71" t="s">
        <v>25</v>
      </c>
      <c r="J27" s="71" t="s">
        <v>25</v>
      </c>
      <c r="K27" s="71" t="s">
        <v>25</v>
      </c>
      <c r="L27" s="66">
        <v>19696.098291084105</v>
      </c>
      <c r="M27" s="71">
        <v>7495.7885213501077</v>
      </c>
      <c r="N27" s="87">
        <f>(Table617[[#This Row],[Quarter 1 2024]]-Table617[[#This Row],[Quarter 1 2023]])/Table617[[#This Row],[Quarter 1 2023]]</f>
        <v>-0.61942774601489226</v>
      </c>
    </row>
    <row r="28" spans="1:16" ht="21.5" customHeight="1" x14ac:dyDescent="0.35">
      <c r="A28" s="22" t="s">
        <v>55</v>
      </c>
      <c r="B28" s="66">
        <v>7792.9999999999991</v>
      </c>
      <c r="C28" s="66">
        <v>8047.0000000000009</v>
      </c>
      <c r="D28" s="66">
        <v>26227</v>
      </c>
      <c r="E28" s="66">
        <v>6993</v>
      </c>
      <c r="F28" s="66">
        <v>9483</v>
      </c>
      <c r="G28" s="66">
        <v>16744</v>
      </c>
      <c r="H28" s="66">
        <v>6747</v>
      </c>
      <c r="I28" s="71" t="s">
        <v>25</v>
      </c>
      <c r="J28" s="71" t="s">
        <v>25</v>
      </c>
      <c r="K28" s="71" t="s">
        <v>25</v>
      </c>
      <c r="L28" s="66">
        <v>5126.9721699161692</v>
      </c>
      <c r="M28" s="71">
        <v>10953.735867759025</v>
      </c>
      <c r="N28" s="87">
        <f>(Table617[[#This Row],[Quarter 1 2024]]-Table617[[#This Row],[Quarter 1 2023]])/Table617[[#This Row],[Quarter 1 2023]]</f>
        <v>1.1364921643290546</v>
      </c>
    </row>
    <row r="29" spans="1:16" ht="21.5" customHeight="1" x14ac:dyDescent="0.35">
      <c r="A29" s="12" t="s">
        <v>56</v>
      </c>
      <c r="B29" s="72">
        <v>122291</v>
      </c>
      <c r="C29" s="72">
        <v>53081</v>
      </c>
      <c r="D29" s="72">
        <v>81892</v>
      </c>
      <c r="E29" s="72">
        <v>91479</v>
      </c>
      <c r="F29" s="72">
        <v>105575</v>
      </c>
      <c r="G29" s="72">
        <v>105423</v>
      </c>
      <c r="H29" s="72">
        <v>140799</v>
      </c>
      <c r="I29" s="72" t="s">
        <v>25</v>
      </c>
      <c r="J29" s="72" t="s">
        <v>25</v>
      </c>
      <c r="K29" s="72" t="s">
        <v>25</v>
      </c>
      <c r="L29" s="72">
        <v>224306.47701411607</v>
      </c>
      <c r="M29" s="71">
        <v>190887.38091064047</v>
      </c>
      <c r="N29" s="87">
        <f>(Table617[[#This Row],[Quarter 1 2024]]-Table617[[#This Row],[Quarter 1 2023]])/Table617[[#This Row],[Quarter 1 2023]]</f>
        <v>-0.14898854704660389</v>
      </c>
    </row>
    <row r="30" spans="1:16" ht="21.5" customHeight="1" x14ac:dyDescent="0.35">
      <c r="A30" s="22" t="s">
        <v>57</v>
      </c>
      <c r="B30" s="66">
        <v>174210.82188706042</v>
      </c>
      <c r="C30" s="66">
        <v>212203.77415257116</v>
      </c>
      <c r="D30" s="66">
        <v>250999.25211525979</v>
      </c>
      <c r="E30" s="66">
        <v>287597.9871398916</v>
      </c>
      <c r="F30" s="66">
        <v>316224.11390583002</v>
      </c>
      <c r="G30" s="66">
        <v>276675.97775415157</v>
      </c>
      <c r="H30" s="66">
        <v>293312.34654267691</v>
      </c>
      <c r="I30" s="71" t="s">
        <v>25</v>
      </c>
      <c r="J30" s="71" t="s">
        <v>25</v>
      </c>
      <c r="K30" s="71" t="s">
        <v>25</v>
      </c>
      <c r="L30" s="66">
        <v>277472.36890471645</v>
      </c>
      <c r="M30" s="71">
        <v>263864.46460515028</v>
      </c>
      <c r="N30" s="87">
        <f>(Table617[[#This Row],[Quarter 1 2024]]-Table617[[#This Row],[Quarter 1 2023]])/Table617[[#This Row],[Quarter 1 2023]]</f>
        <v>-4.9042376195083788E-2</v>
      </c>
      <c r="O30" s="23"/>
    </row>
    <row r="31" spans="1:16" ht="21.5" customHeight="1" x14ac:dyDescent="0.35">
      <c r="A31" s="22" t="s">
        <v>58</v>
      </c>
      <c r="B31" s="66">
        <v>181569.61048778161</v>
      </c>
      <c r="C31" s="66">
        <v>181910.95282825074</v>
      </c>
      <c r="D31" s="66">
        <v>196764.70850036247</v>
      </c>
      <c r="E31" s="66">
        <v>167446.77845474091</v>
      </c>
      <c r="F31" s="66">
        <v>146645.90226870967</v>
      </c>
      <c r="G31" s="66">
        <v>152716.80126810749</v>
      </c>
      <c r="H31" s="66">
        <v>163736.18223676254</v>
      </c>
      <c r="I31" s="71" t="s">
        <v>25</v>
      </c>
      <c r="J31" s="71" t="s">
        <v>25</v>
      </c>
      <c r="K31" s="71" t="s">
        <v>25</v>
      </c>
      <c r="L31" s="66">
        <v>116353.53844995057</v>
      </c>
      <c r="M31" s="71">
        <v>85954.970646155809</v>
      </c>
      <c r="N31" s="87">
        <f>(Table617[[#This Row],[Quarter 1 2024]]-Table617[[#This Row],[Quarter 1 2023]])/Table617[[#This Row],[Quarter 1 2023]]</f>
        <v>-0.26126036396280888</v>
      </c>
      <c r="O31" s="23"/>
    </row>
    <row r="32" spans="1:16" ht="21.5" customHeight="1" x14ac:dyDescent="0.35">
      <c r="A32" s="22" t="s">
        <v>59</v>
      </c>
      <c r="B32" s="66">
        <v>41921.736334975372</v>
      </c>
      <c r="C32" s="66">
        <v>19921.213786570763</v>
      </c>
      <c r="D32" s="66">
        <v>38521.616737523815</v>
      </c>
      <c r="E32" s="66">
        <v>24293.935339652362</v>
      </c>
      <c r="F32" s="66">
        <v>10353.946549948252</v>
      </c>
      <c r="G32" s="66">
        <v>61849.486641598145</v>
      </c>
      <c r="H32" s="66">
        <v>14015.61166765493</v>
      </c>
      <c r="I32" s="71" t="s">
        <v>25</v>
      </c>
      <c r="J32" s="71" t="s">
        <v>25</v>
      </c>
      <c r="K32" s="71" t="s">
        <v>25</v>
      </c>
      <c r="L32" s="66">
        <v>7012.8434999999999</v>
      </c>
      <c r="M32" s="71">
        <v>14533.59601850493</v>
      </c>
      <c r="N32" s="87">
        <f>(Table617[[#This Row],[Quarter 1 2024]]-Table617[[#This Row],[Quarter 1 2023]])/Table617[[#This Row],[Quarter 1 2023]]</f>
        <v>1.0724255458581002</v>
      </c>
      <c r="O32" s="23"/>
    </row>
    <row r="33" spans="1:17" ht="21.5" customHeight="1" x14ac:dyDescent="0.35">
      <c r="A33" s="22" t="s">
        <v>60</v>
      </c>
      <c r="B33" s="66">
        <v>37711.91781769025</v>
      </c>
      <c r="C33" s="66">
        <v>37273.988935435264</v>
      </c>
      <c r="D33" s="66">
        <v>43245.255034255941</v>
      </c>
      <c r="E33" s="66">
        <v>4282.9353752741981</v>
      </c>
      <c r="F33" s="66">
        <v>16452.227812224897</v>
      </c>
      <c r="G33" s="66">
        <v>17903.319335029653</v>
      </c>
      <c r="H33" s="66">
        <v>12787.241193909851</v>
      </c>
      <c r="I33" s="71" t="s">
        <v>25</v>
      </c>
      <c r="J33" s="71" t="s">
        <v>25</v>
      </c>
      <c r="K33" s="71" t="s">
        <v>25</v>
      </c>
      <c r="L33" s="66">
        <v>0</v>
      </c>
      <c r="M33" s="71">
        <v>9014.6326243348594</v>
      </c>
      <c r="N33" s="87">
        <v>1</v>
      </c>
      <c r="O33" s="23"/>
    </row>
    <row r="34" spans="1:17" ht="21.5" customHeight="1" x14ac:dyDescent="0.35">
      <c r="A34" s="12" t="s">
        <v>61</v>
      </c>
      <c r="B34" s="72">
        <v>435414.08652750764</v>
      </c>
      <c r="C34" s="72">
        <v>451309.92970282794</v>
      </c>
      <c r="D34" s="72">
        <v>529530.83238740196</v>
      </c>
      <c r="E34" s="72">
        <v>483621.63630955911</v>
      </c>
      <c r="F34" s="72">
        <v>489676.19053671282</v>
      </c>
      <c r="G34" s="72">
        <v>509145.58499888686</v>
      </c>
      <c r="H34" s="72">
        <v>483851.38164100423</v>
      </c>
      <c r="I34" s="72" t="s">
        <v>25</v>
      </c>
      <c r="J34" s="72" t="s">
        <v>25</v>
      </c>
      <c r="K34" s="72" t="s">
        <v>25</v>
      </c>
      <c r="L34" s="72">
        <v>400838.75085466704</v>
      </c>
      <c r="M34" s="71">
        <v>373367.66389414592</v>
      </c>
      <c r="N34" s="87">
        <f>(Table617[[#This Row],[Quarter 1 2024]]-Table617[[#This Row],[Quarter 1 2023]])/Table617[[#This Row],[Quarter 1 2023]]</f>
        <v>-6.85340100026441E-2</v>
      </c>
      <c r="O34" s="23"/>
    </row>
    <row r="35" spans="1:17" ht="21.5" customHeight="1" x14ac:dyDescent="0.35">
      <c r="A35" s="22" t="s">
        <v>62</v>
      </c>
      <c r="B35" s="66">
        <v>257130.982214013</v>
      </c>
      <c r="C35" s="66">
        <v>292005.40496949526</v>
      </c>
      <c r="D35" s="66">
        <v>353559.45269258908</v>
      </c>
      <c r="E35" s="66">
        <v>381352.858518416</v>
      </c>
      <c r="F35" s="66">
        <v>434480.91465052828</v>
      </c>
      <c r="G35" s="66">
        <v>400277.16648746456</v>
      </c>
      <c r="H35" s="66">
        <v>473119.14650479151</v>
      </c>
      <c r="I35" s="71" t="s">
        <v>25</v>
      </c>
      <c r="J35" s="71" t="s">
        <v>25</v>
      </c>
      <c r="K35" s="71" t="s">
        <v>25</v>
      </c>
      <c r="L35" s="66">
        <v>452016.93281901372</v>
      </c>
      <c r="M35" s="71">
        <v>465643.32620514196</v>
      </c>
      <c r="N35" s="87">
        <f>(Table617[[#This Row],[Quarter 1 2024]]-Table617[[#This Row],[Quarter 1 2023]])/Table617[[#This Row],[Quarter 1 2023]]</f>
        <v>3.0145758702327663E-2</v>
      </c>
      <c r="O35" s="17"/>
      <c r="P35" s="17"/>
      <c r="Q35" s="17"/>
    </row>
    <row r="36" spans="1:17" ht="21.5" customHeight="1" x14ac:dyDescent="0.35">
      <c r="A36" s="22" t="s">
        <v>63</v>
      </c>
      <c r="B36" s="66">
        <v>447809.43014569639</v>
      </c>
      <c r="C36" s="66">
        <v>390799.6923126186</v>
      </c>
      <c r="D36" s="66">
        <v>407798.3245571364</v>
      </c>
      <c r="E36" s="66">
        <v>464708.27871036087</v>
      </c>
      <c r="F36" s="66">
        <v>434321.45260725345</v>
      </c>
      <c r="G36" s="66">
        <v>413657.89724126924</v>
      </c>
      <c r="H36" s="66">
        <v>436791.88148461934</v>
      </c>
      <c r="I36" s="71" t="s">
        <v>25</v>
      </c>
      <c r="J36" s="71" t="s">
        <v>25</v>
      </c>
      <c r="K36" s="71" t="s">
        <v>25</v>
      </c>
      <c r="L36" s="66">
        <v>410782.38108876912</v>
      </c>
      <c r="M36" s="71">
        <v>339383.96556769544</v>
      </c>
      <c r="N36" s="87">
        <f>(Table617[[#This Row],[Quarter 1 2024]]-Table617[[#This Row],[Quarter 1 2023]])/Table617[[#This Row],[Quarter 1 2023]]</f>
        <v>-0.17381080301407728</v>
      </c>
      <c r="O36" s="17"/>
      <c r="P36" s="17"/>
      <c r="Q36" s="17"/>
    </row>
    <row r="37" spans="1:17" ht="21.5" customHeight="1" x14ac:dyDescent="0.35">
      <c r="A37" s="22" t="s">
        <v>64</v>
      </c>
      <c r="B37" s="66">
        <v>108557.31748372923</v>
      </c>
      <c r="C37" s="66">
        <v>89400.479365120918</v>
      </c>
      <c r="D37" s="66">
        <v>122491.52728743329</v>
      </c>
      <c r="E37" s="66">
        <v>86074.833961170807</v>
      </c>
      <c r="F37" s="66">
        <v>96225.468154258968</v>
      </c>
      <c r="G37" s="66">
        <v>137656.79687902893</v>
      </c>
      <c r="H37" s="66">
        <v>97259.682267076176</v>
      </c>
      <c r="I37" s="71" t="s">
        <v>25</v>
      </c>
      <c r="J37" s="71" t="s">
        <v>25</v>
      </c>
      <c r="K37" s="71" t="s">
        <v>25</v>
      </c>
      <c r="L37" s="66">
        <v>87738.941791084115</v>
      </c>
      <c r="M37" s="71">
        <v>88651.384539855047</v>
      </c>
      <c r="N37" s="87">
        <f>(Table617[[#This Row],[Quarter 1 2024]]-Table617[[#This Row],[Quarter 1 2023]])/Table617[[#This Row],[Quarter 1 2023]]</f>
        <v>1.0399518505061952E-2</v>
      </c>
      <c r="O37" s="17"/>
      <c r="P37" s="17"/>
      <c r="Q37" s="17"/>
    </row>
    <row r="38" spans="1:17" ht="21.5" customHeight="1" x14ac:dyDescent="0.35">
      <c r="A38" s="22" t="s">
        <v>65</v>
      </c>
      <c r="B38" s="66">
        <v>52810.848723267743</v>
      </c>
      <c r="C38" s="66">
        <v>51122.265347148073</v>
      </c>
      <c r="D38" s="66">
        <v>76265.582781747304</v>
      </c>
      <c r="E38" s="66">
        <v>19239.232091753125</v>
      </c>
      <c r="F38" s="66">
        <v>34647.536327045593</v>
      </c>
      <c r="G38" s="66">
        <v>41118.871966016464</v>
      </c>
      <c r="H38" s="66">
        <v>25852.827280221576</v>
      </c>
      <c r="I38" s="71" t="s">
        <v>25</v>
      </c>
      <c r="J38" s="71" t="s">
        <v>25</v>
      </c>
      <c r="K38" s="71" t="s">
        <v>25</v>
      </c>
      <c r="L38" s="66">
        <v>10394.972169916169</v>
      </c>
      <c r="M38" s="71">
        <v>25842.368492093883</v>
      </c>
      <c r="N38" s="87">
        <f>(Table617[[#This Row],[Quarter 1 2024]]-Table617[[#This Row],[Quarter 1 2023]])/Table617[[#This Row],[Quarter 1 2023]]</f>
        <v>1.4860449907584785</v>
      </c>
      <c r="O38" s="17"/>
      <c r="P38" s="17"/>
      <c r="Q38" s="17"/>
    </row>
    <row r="39" spans="1:17" ht="21.5" customHeight="1" x14ac:dyDescent="0.35">
      <c r="A39" s="12" t="s">
        <v>45</v>
      </c>
      <c r="B39" s="72">
        <v>866308.57856670627</v>
      </c>
      <c r="C39" s="72">
        <v>823327.84199438291</v>
      </c>
      <c r="D39" s="72">
        <v>960114.88731890603</v>
      </c>
      <c r="E39" s="72">
        <v>951375.20328170084</v>
      </c>
      <c r="F39" s="72">
        <v>999675.37173908623</v>
      </c>
      <c r="G39" s="72">
        <v>992710.7325737793</v>
      </c>
      <c r="H39" s="72">
        <v>1033023.5375367086</v>
      </c>
      <c r="I39" s="72" t="s">
        <v>25</v>
      </c>
      <c r="J39" s="72" t="s">
        <v>25</v>
      </c>
      <c r="K39" s="72" t="s">
        <v>25</v>
      </c>
      <c r="L39" s="72">
        <v>960933.22786878305</v>
      </c>
      <c r="M39" s="71">
        <v>919521.04480478633</v>
      </c>
      <c r="N39" s="87">
        <f>(Table617[[#This Row],[Quarter 1 2024]]-Table617[[#This Row],[Quarter 1 2023]])/Table617[[#This Row],[Quarter 1 2023]]</f>
        <v>-4.3095796734850367E-2</v>
      </c>
      <c r="O39" s="17"/>
      <c r="P39" s="17"/>
      <c r="Q39" s="17"/>
    </row>
    <row r="40" spans="1:17" ht="21.5" customHeight="1" x14ac:dyDescent="0.35"/>
  </sheetData>
  <hyperlinks>
    <hyperlink ref="A12" location="Contact!A1" display="Link to Contact" xr:uid="{ED9298ED-E97A-4943-B0EC-17C97DECCF56}"/>
    <hyperlink ref="A13" location="'Contents '!A1" display="Link to Contents" xr:uid="{E74333C9-0DCE-42CC-A936-F55F387DC042}"/>
  </hyperlink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7"/>
  <sheetViews>
    <sheetView showGridLines="0" workbookViewId="0">
      <selection activeCell="A15" sqref="A15"/>
    </sheetView>
  </sheetViews>
  <sheetFormatPr defaultColWidth="9.1796875" defaultRowHeight="23" customHeight="1" x14ac:dyDescent="0.35"/>
  <cols>
    <col min="1" max="1" width="38.1796875" style="5" customWidth="1"/>
    <col min="2" max="13" width="16.6328125" style="5" customWidth="1"/>
    <col min="14" max="16384" width="9.1796875" style="5"/>
  </cols>
  <sheetData>
    <row r="1" spans="1:13" s="36" customFormat="1" ht="23" customHeight="1" x14ac:dyDescent="0.4">
      <c r="A1" s="35" t="s">
        <v>107</v>
      </c>
    </row>
    <row r="2" spans="1:13" s="36" customFormat="1" ht="23" customHeight="1" x14ac:dyDescent="0.3">
      <c r="A2" s="40" t="s">
        <v>37</v>
      </c>
    </row>
    <row r="3" spans="1:13" s="36" customFormat="1" ht="23" customHeight="1" x14ac:dyDescent="0.3">
      <c r="A3" s="36" t="s">
        <v>33</v>
      </c>
    </row>
    <row r="4" spans="1:13" s="36" customFormat="1" ht="23" customHeight="1" x14ac:dyDescent="0.3">
      <c r="A4" s="36" t="s">
        <v>29</v>
      </c>
    </row>
    <row r="5" spans="1:13" s="36" customFormat="1" ht="23" customHeight="1" x14ac:dyDescent="0.3">
      <c r="A5" s="36" t="s">
        <v>30</v>
      </c>
    </row>
    <row r="6" spans="1:13" s="36" customFormat="1" ht="23" customHeight="1" x14ac:dyDescent="0.3">
      <c r="A6" s="36" t="s">
        <v>31</v>
      </c>
    </row>
    <row r="7" spans="1:13" s="36" customFormat="1" ht="23" customHeight="1" x14ac:dyDescent="0.3">
      <c r="A7" s="36" t="s">
        <v>32</v>
      </c>
    </row>
    <row r="8" spans="1:13" s="36" customFormat="1" ht="23" customHeight="1" x14ac:dyDescent="0.3">
      <c r="A8" s="36" t="s">
        <v>43</v>
      </c>
    </row>
    <row r="9" spans="1:13" s="36" customFormat="1" ht="23" customHeight="1" x14ac:dyDescent="0.3">
      <c r="A9" s="36" t="s">
        <v>34</v>
      </c>
    </row>
    <row r="10" spans="1:13" s="36" customFormat="1" ht="23" customHeight="1" x14ac:dyDescent="0.3">
      <c r="A10" s="36" t="s">
        <v>35</v>
      </c>
    </row>
    <row r="11" spans="1:13" s="36" customFormat="1" ht="23" customHeight="1" x14ac:dyDescent="0.3">
      <c r="A11" s="36" t="s">
        <v>38</v>
      </c>
    </row>
    <row r="12" spans="1:13" s="32" customFormat="1" ht="23" customHeight="1" x14ac:dyDescent="0.35">
      <c r="A12" s="37" t="s">
        <v>27</v>
      </c>
      <c r="C12" s="33"/>
      <c r="D12" s="34"/>
      <c r="E12" s="34"/>
    </row>
    <row r="13" spans="1:13" s="32" customFormat="1" ht="23" customHeight="1" x14ac:dyDescent="0.35">
      <c r="A13" s="37" t="s">
        <v>28</v>
      </c>
      <c r="C13" s="33"/>
      <c r="D13" s="34"/>
      <c r="E13" s="34"/>
    </row>
    <row r="14" spans="1:13" ht="41.5" customHeight="1" x14ac:dyDescent="0.35">
      <c r="A14" s="22" t="s">
        <v>36</v>
      </c>
      <c r="B14" s="24" t="s">
        <v>112</v>
      </c>
      <c r="C14" s="24" t="s">
        <v>113</v>
      </c>
      <c r="D14" s="24" t="s">
        <v>114</v>
      </c>
      <c r="E14" s="24" t="s">
        <v>115</v>
      </c>
      <c r="F14" s="24" t="s">
        <v>116</v>
      </c>
      <c r="G14" s="24" t="s">
        <v>117</v>
      </c>
      <c r="H14" s="24" t="s">
        <v>118</v>
      </c>
      <c r="I14" s="24" t="s">
        <v>119</v>
      </c>
      <c r="J14" s="24" t="s">
        <v>120</v>
      </c>
      <c r="K14" s="24" t="s">
        <v>121</v>
      </c>
      <c r="L14" s="24" t="s">
        <v>122</v>
      </c>
      <c r="M14" s="42" t="s">
        <v>123</v>
      </c>
    </row>
    <row r="15" spans="1:13" ht="23" customHeight="1" x14ac:dyDescent="0.35">
      <c r="A15" s="22" t="s">
        <v>66</v>
      </c>
      <c r="B15" s="29">
        <v>4776737.4783549933</v>
      </c>
      <c r="C15" s="26">
        <v>5438437.685229077</v>
      </c>
      <c r="D15" s="26">
        <v>5100142.6948967101</v>
      </c>
      <c r="E15" s="26">
        <v>5449240.4931686912</v>
      </c>
      <c r="F15" s="26">
        <v>5605282.9633405833</v>
      </c>
      <c r="G15" s="26">
        <v>5727568.9354111031</v>
      </c>
      <c r="H15" s="41">
        <v>5764333.2471563518</v>
      </c>
      <c r="I15" s="39" t="s">
        <v>25</v>
      </c>
      <c r="J15" s="39" t="s">
        <v>25</v>
      </c>
      <c r="K15" s="39" t="s">
        <v>25</v>
      </c>
      <c r="L15" s="39" t="s">
        <v>25</v>
      </c>
      <c r="M15" s="66">
        <v>5940472</v>
      </c>
    </row>
    <row r="16" spans="1:13" ht="23" customHeight="1" x14ac:dyDescent="0.35">
      <c r="A16" s="22" t="s">
        <v>67</v>
      </c>
      <c r="B16" s="29">
        <v>4109759.8143712231</v>
      </c>
      <c r="C16" s="26">
        <v>3351548.7020746497</v>
      </c>
      <c r="D16" s="26">
        <v>4088458.4950749823</v>
      </c>
      <c r="E16" s="26">
        <v>4460625.3697933527</v>
      </c>
      <c r="F16" s="26">
        <v>4794723.2419963693</v>
      </c>
      <c r="G16" s="26">
        <v>4722826.3989259638</v>
      </c>
      <c r="H16" s="41">
        <v>4583431.9182269583</v>
      </c>
      <c r="I16" s="39" t="s">
        <v>25</v>
      </c>
      <c r="J16" s="39" t="s">
        <v>25</v>
      </c>
      <c r="K16" s="39" t="s">
        <v>25</v>
      </c>
      <c r="L16" s="39" t="s">
        <v>25</v>
      </c>
      <c r="M16" s="66">
        <v>2969260</v>
      </c>
    </row>
    <row r="17" spans="1:13" ht="23" customHeight="1" x14ac:dyDescent="0.35">
      <c r="A17" s="84" t="s">
        <v>12</v>
      </c>
      <c r="B17" s="88">
        <v>8886497.2927262168</v>
      </c>
      <c r="C17" s="88">
        <v>8789986.3873037267</v>
      </c>
      <c r="D17" s="88">
        <v>9188601.1899716929</v>
      </c>
      <c r="E17" s="89">
        <v>9909865.8629620448</v>
      </c>
      <c r="F17" s="89">
        <v>10400006.205336953</v>
      </c>
      <c r="G17" s="89">
        <v>10450395.334337067</v>
      </c>
      <c r="H17" s="90">
        <v>10347765.165383309</v>
      </c>
      <c r="I17" s="91" t="s">
        <v>25</v>
      </c>
      <c r="J17" s="91" t="s">
        <v>25</v>
      </c>
      <c r="K17" s="91" t="s">
        <v>25</v>
      </c>
      <c r="L17" s="91" t="s">
        <v>25</v>
      </c>
      <c r="M17" s="66">
        <v>8909732</v>
      </c>
    </row>
    <row r="18" spans="1:13" ht="23" customHeight="1" x14ac:dyDescent="0.35">
      <c r="A18" s="22" t="s">
        <v>68</v>
      </c>
      <c r="B18" s="29">
        <v>1266073</v>
      </c>
      <c r="C18" s="26">
        <v>848614</v>
      </c>
      <c r="D18" s="26">
        <v>1091782</v>
      </c>
      <c r="E18" s="26">
        <v>920794</v>
      </c>
      <c r="F18" s="26">
        <v>1005492</v>
      </c>
      <c r="G18" s="26">
        <v>1133520</v>
      </c>
      <c r="H18" s="41">
        <v>1486986</v>
      </c>
      <c r="I18" s="39" t="s">
        <v>25</v>
      </c>
      <c r="J18" s="39" t="s">
        <v>25</v>
      </c>
      <c r="K18" s="39" t="s">
        <v>25</v>
      </c>
      <c r="L18" s="39" t="s">
        <v>25</v>
      </c>
      <c r="M18" s="66">
        <v>2827642.5377567438</v>
      </c>
    </row>
    <row r="19" spans="1:13" ht="23" customHeight="1" x14ac:dyDescent="0.35">
      <c r="A19" s="84" t="s">
        <v>13</v>
      </c>
      <c r="B19" s="88">
        <v>10152570.292726217</v>
      </c>
      <c r="C19" s="88">
        <v>9638600.3873037267</v>
      </c>
      <c r="D19" s="88">
        <v>10280383.189971693</v>
      </c>
      <c r="E19" s="89">
        <v>10830659.862962045</v>
      </c>
      <c r="F19" s="89">
        <v>11405498.205336953</v>
      </c>
      <c r="G19" s="89">
        <v>11583915.334337067</v>
      </c>
      <c r="H19" s="90">
        <v>11834751.165383309</v>
      </c>
      <c r="I19" s="91" t="s">
        <v>25</v>
      </c>
      <c r="J19" s="91" t="s">
        <v>25</v>
      </c>
      <c r="K19" s="91" t="s">
        <v>25</v>
      </c>
      <c r="L19" s="91" t="s">
        <v>25</v>
      </c>
      <c r="M19" s="66">
        <v>11737374.537756745</v>
      </c>
    </row>
    <row r="20" spans="1:13" ht="23" customHeight="1" x14ac:dyDescent="0.35">
      <c r="A20" s="22" t="s">
        <v>69</v>
      </c>
      <c r="B20" s="30">
        <v>4130162.935887191</v>
      </c>
      <c r="C20" s="31">
        <v>4497805.6929865507</v>
      </c>
      <c r="D20" s="31">
        <v>5292314.619832282</v>
      </c>
      <c r="E20" s="31">
        <v>4598717.1580077596</v>
      </c>
      <c r="F20" s="31">
        <v>4122448.0813603308</v>
      </c>
      <c r="G20" s="31">
        <v>5015402.107993423</v>
      </c>
      <c r="H20" s="39">
        <v>4382442.2650987413</v>
      </c>
      <c r="I20" s="39" t="s">
        <v>25</v>
      </c>
      <c r="J20" s="39" t="s">
        <v>25</v>
      </c>
      <c r="K20" s="39" t="s">
        <v>25</v>
      </c>
      <c r="L20" s="39" t="s">
        <v>25</v>
      </c>
      <c r="M20" s="66">
        <v>4772195.8677157164</v>
      </c>
    </row>
    <row r="21" spans="1:13" ht="23" customHeight="1" x14ac:dyDescent="0.35">
      <c r="A21" s="84" t="s">
        <v>14</v>
      </c>
      <c r="B21" s="92">
        <v>14282733.228613408</v>
      </c>
      <c r="C21" s="92">
        <v>14136406.080290277</v>
      </c>
      <c r="D21" s="92">
        <v>15572697.809803974</v>
      </c>
      <c r="E21" s="92">
        <v>15429377.020969804</v>
      </c>
      <c r="F21" s="92">
        <v>15527946.286697283</v>
      </c>
      <c r="G21" s="92">
        <v>16599317.442330491</v>
      </c>
      <c r="H21" s="93">
        <v>16217193.43048205</v>
      </c>
      <c r="I21" s="91" t="s">
        <v>25</v>
      </c>
      <c r="J21" s="91" t="s">
        <v>25</v>
      </c>
      <c r="K21" s="91" t="s">
        <v>25</v>
      </c>
      <c r="L21" s="91" t="s">
        <v>25</v>
      </c>
      <c r="M21" s="66">
        <v>16509570.405472461</v>
      </c>
    </row>
    <row r="23" spans="1:13" ht="23" customHeight="1" x14ac:dyDescent="0.35">
      <c r="E23" s="23"/>
      <c r="F23" s="23"/>
      <c r="G23" s="23"/>
      <c r="H23" s="23"/>
      <c r="I23" s="23"/>
      <c r="J23" s="23"/>
      <c r="K23" s="23"/>
    </row>
    <row r="25" spans="1:13" ht="23" customHeight="1" x14ac:dyDescent="0.35">
      <c r="E25" s="23"/>
      <c r="F25" s="23"/>
      <c r="G25" s="23"/>
      <c r="H25" s="23"/>
      <c r="I25" s="23"/>
      <c r="J25" s="23"/>
      <c r="K25" s="23"/>
    </row>
    <row r="27" spans="1:13" ht="23" customHeight="1" x14ac:dyDescent="0.35">
      <c r="E27" s="23"/>
      <c r="F27" s="23"/>
      <c r="G27" s="23"/>
      <c r="H27" s="23"/>
      <c r="I27" s="23"/>
      <c r="J27" s="23"/>
      <c r="K27" s="23"/>
    </row>
  </sheetData>
  <phoneticPr fontId="28" type="noConversion"/>
  <hyperlinks>
    <hyperlink ref="A12" location="Contact!A1" display="Link to Contact" xr:uid="{C2D47741-CA05-4ACE-BAA2-112DA976108B}"/>
    <hyperlink ref="A13" location="'Contents '!A1" display="Link to Contents" xr:uid="{BE6A95FC-F7CC-4C2B-B76F-5CF4ACC57546}"/>
  </hyperlinks>
  <pageMargins left="0.7" right="0.7" top="0.75" bottom="0.75" header="0.3" footer="0.3"/>
  <pageSetup paperSize="9" scale="61" fitToHeight="0"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6E9D7-630A-4AF7-94DD-CF2838F3B302}">
  <dimension ref="A1:N27"/>
  <sheetViews>
    <sheetView showGridLines="0" topLeftCell="B6" workbookViewId="0">
      <selection activeCell="J23" sqref="J23"/>
    </sheetView>
  </sheetViews>
  <sheetFormatPr defaultColWidth="9.1796875" defaultRowHeight="15.5" x14ac:dyDescent="0.35"/>
  <cols>
    <col min="1" max="1" width="38.1796875" style="5" customWidth="1"/>
    <col min="2" max="14" width="16.1796875" style="5" customWidth="1"/>
    <col min="15" max="16384" width="9.1796875" style="5"/>
  </cols>
  <sheetData>
    <row r="1" spans="1:14" s="36" customFormat="1" ht="23" customHeight="1" x14ac:dyDescent="0.4">
      <c r="A1" s="35" t="s">
        <v>108</v>
      </c>
    </row>
    <row r="2" spans="1:14" s="36" customFormat="1" ht="23" customHeight="1" x14ac:dyDescent="0.3">
      <c r="A2" s="40" t="s">
        <v>37</v>
      </c>
    </row>
    <row r="3" spans="1:14" s="36" customFormat="1" ht="23" customHeight="1" x14ac:dyDescent="0.3">
      <c r="A3" s="36" t="s">
        <v>33</v>
      </c>
    </row>
    <row r="4" spans="1:14" s="36" customFormat="1" ht="23" customHeight="1" x14ac:dyDescent="0.3">
      <c r="A4" s="36" t="s">
        <v>29</v>
      </c>
    </row>
    <row r="5" spans="1:14" s="36" customFormat="1" ht="23" customHeight="1" x14ac:dyDescent="0.3">
      <c r="A5" s="36" t="s">
        <v>30</v>
      </c>
    </row>
    <row r="6" spans="1:14" s="36" customFormat="1" ht="23" customHeight="1" x14ac:dyDescent="0.3">
      <c r="A6" s="36" t="s">
        <v>31</v>
      </c>
    </row>
    <row r="7" spans="1:14" s="36" customFormat="1" ht="23" customHeight="1" x14ac:dyDescent="0.3">
      <c r="A7" s="36" t="s">
        <v>32</v>
      </c>
    </row>
    <row r="8" spans="1:14" s="36" customFormat="1" ht="23" customHeight="1" x14ac:dyDescent="0.3">
      <c r="A8" s="36" t="s">
        <v>43</v>
      </c>
    </row>
    <row r="9" spans="1:14" s="36" customFormat="1" ht="23" customHeight="1" x14ac:dyDescent="0.3">
      <c r="A9" s="36" t="s">
        <v>34</v>
      </c>
    </row>
    <row r="10" spans="1:14" s="36" customFormat="1" ht="23" customHeight="1" x14ac:dyDescent="0.3">
      <c r="A10" s="36" t="s">
        <v>35</v>
      </c>
    </row>
    <row r="11" spans="1:14" s="36" customFormat="1" ht="23" customHeight="1" x14ac:dyDescent="0.3">
      <c r="A11" s="36" t="s">
        <v>38</v>
      </c>
    </row>
    <row r="12" spans="1:14" s="32" customFormat="1" ht="23" customHeight="1" x14ac:dyDescent="0.35">
      <c r="A12" s="37" t="s">
        <v>27</v>
      </c>
      <c r="C12" s="33"/>
      <c r="D12" s="34"/>
      <c r="E12" s="34"/>
    </row>
    <row r="13" spans="1:14" s="32" customFormat="1" ht="23" customHeight="1" x14ac:dyDescent="0.35">
      <c r="A13" s="37" t="s">
        <v>28</v>
      </c>
      <c r="C13" s="33"/>
      <c r="D13" s="34"/>
      <c r="E13" s="34"/>
    </row>
    <row r="14" spans="1:14" ht="37" customHeight="1" x14ac:dyDescent="0.35">
      <c r="A14" s="22" t="s">
        <v>36</v>
      </c>
      <c r="B14" s="25" t="s">
        <v>124</v>
      </c>
      <c r="C14" s="24" t="s">
        <v>125</v>
      </c>
      <c r="D14" s="24" t="s">
        <v>126</v>
      </c>
      <c r="E14" s="24" t="s">
        <v>127</v>
      </c>
      <c r="F14" s="24" t="s">
        <v>128</v>
      </c>
      <c r="G14" s="24" t="s">
        <v>129</v>
      </c>
      <c r="H14" s="38" t="s">
        <v>130</v>
      </c>
      <c r="I14" s="38" t="s">
        <v>131</v>
      </c>
      <c r="J14" s="38" t="s">
        <v>132</v>
      </c>
      <c r="K14" s="38" t="s">
        <v>133</v>
      </c>
      <c r="L14" s="38" t="s">
        <v>134</v>
      </c>
      <c r="M14" s="38" t="s">
        <v>135</v>
      </c>
      <c r="N14" s="67" t="s">
        <v>136</v>
      </c>
    </row>
    <row r="15" spans="1:14" ht="23" customHeight="1" x14ac:dyDescent="0.35">
      <c r="A15" s="32" t="s">
        <v>66</v>
      </c>
      <c r="B15" s="94">
        <v>1127000.6133691303</v>
      </c>
      <c r="C15" s="41">
        <v>1083214.3036836961</v>
      </c>
      <c r="D15" s="41">
        <v>1189293.420430436</v>
      </c>
      <c r="E15" s="41">
        <v>1212191.6398608971</v>
      </c>
      <c r="F15" s="41">
        <v>1187172.7080311005</v>
      </c>
      <c r="G15" s="41">
        <v>1179691.8127507889</v>
      </c>
      <c r="H15" s="41">
        <v>1209993.2205772414</v>
      </c>
      <c r="I15" s="39" t="s">
        <v>25</v>
      </c>
      <c r="J15" s="39" t="s">
        <v>25</v>
      </c>
      <c r="K15" s="39" t="s">
        <v>25</v>
      </c>
      <c r="L15" s="41">
        <v>1161332</v>
      </c>
      <c r="M15" s="66">
        <v>1189075</v>
      </c>
      <c r="N15" s="95">
        <f>(Table718[[#This Row],[Quarter 1 2024]]-Table718[[#This Row],[Quarter 1 2023]])/Table718[[#This Row],[Quarter 1 2023]]</f>
        <v>2.3888948207747656E-2</v>
      </c>
    </row>
    <row r="16" spans="1:14" ht="23" customHeight="1" x14ac:dyDescent="0.35">
      <c r="A16" s="32" t="s">
        <v>67</v>
      </c>
      <c r="B16" s="94">
        <v>506824.32460795523</v>
      </c>
      <c r="C16" s="41">
        <v>526463.78894256719</v>
      </c>
      <c r="D16" s="41">
        <v>663807.98298466252</v>
      </c>
      <c r="E16" s="41">
        <v>720984.51089287479</v>
      </c>
      <c r="F16" s="41">
        <v>787171.87404377293</v>
      </c>
      <c r="G16" s="41">
        <v>645833.56478044088</v>
      </c>
      <c r="H16" s="41">
        <v>693439.98660847277</v>
      </c>
      <c r="I16" s="39" t="s">
        <v>25</v>
      </c>
      <c r="J16" s="39" t="s">
        <v>25</v>
      </c>
      <c r="K16" s="39" t="s">
        <v>25</v>
      </c>
      <c r="L16" s="41">
        <v>459064</v>
      </c>
      <c r="M16" s="66">
        <v>615596</v>
      </c>
      <c r="N16" s="95">
        <f>(Table718[[#This Row],[Quarter 1 2024]]-Table718[[#This Row],[Quarter 1 2023]])/Table718[[#This Row],[Quarter 1 2023]]</f>
        <v>0.3409807782792813</v>
      </c>
    </row>
    <row r="17" spans="1:14" ht="23" customHeight="1" x14ac:dyDescent="0.35">
      <c r="A17" s="96" t="s">
        <v>12</v>
      </c>
      <c r="B17" s="90">
        <v>1633824.9379770856</v>
      </c>
      <c r="C17" s="90">
        <v>1609678.0926262634</v>
      </c>
      <c r="D17" s="90">
        <v>1853101.4034150986</v>
      </c>
      <c r="E17" s="90">
        <v>1933176.1507537719</v>
      </c>
      <c r="F17" s="90">
        <v>1974344.5820748734</v>
      </c>
      <c r="G17" s="90">
        <v>1825525.3775312298</v>
      </c>
      <c r="H17" s="90">
        <v>1903433.207185714</v>
      </c>
      <c r="I17" s="91" t="s">
        <v>25</v>
      </c>
      <c r="J17" s="91" t="s">
        <v>25</v>
      </c>
      <c r="K17" s="91" t="s">
        <v>25</v>
      </c>
      <c r="L17" s="90">
        <v>1620396</v>
      </c>
      <c r="M17" s="66">
        <v>1804671</v>
      </c>
      <c r="N17" s="97">
        <f>(Table718[[#This Row],[Quarter 1 2024]]-Table718[[#This Row],[Quarter 1 2023]])/Table718[[#This Row],[Quarter 1 2023]]</f>
        <v>0.11372220123969697</v>
      </c>
    </row>
    <row r="18" spans="1:14" ht="23" customHeight="1" x14ac:dyDescent="0.35">
      <c r="A18" s="32" t="s">
        <v>68</v>
      </c>
      <c r="B18" s="94">
        <v>322680</v>
      </c>
      <c r="C18" s="41">
        <v>168522</v>
      </c>
      <c r="D18" s="41">
        <v>172349</v>
      </c>
      <c r="E18" s="41">
        <v>242749</v>
      </c>
      <c r="F18" s="41">
        <v>246444</v>
      </c>
      <c r="G18" s="41">
        <v>333486</v>
      </c>
      <c r="H18" s="41">
        <v>314514</v>
      </c>
      <c r="I18" s="39" t="s">
        <v>25</v>
      </c>
      <c r="J18" s="39" t="s">
        <v>25</v>
      </c>
      <c r="K18" s="39" t="s">
        <v>25</v>
      </c>
      <c r="L18" s="41">
        <v>596210.59879946453</v>
      </c>
      <c r="M18" s="66">
        <v>425078.71740409289</v>
      </c>
      <c r="N18" s="95">
        <f>(Table718[[#This Row],[Quarter 1 2024]]-Table718[[#This Row],[Quarter 1 2023]])/Table718[[#This Row],[Quarter 1 2023]]</f>
        <v>-0.28703260515657464</v>
      </c>
    </row>
    <row r="19" spans="1:14" ht="23" customHeight="1" x14ac:dyDescent="0.35">
      <c r="A19" s="96" t="s">
        <v>13</v>
      </c>
      <c r="B19" s="90">
        <v>1956504.9379770856</v>
      </c>
      <c r="C19" s="90">
        <v>1778200.0926262634</v>
      </c>
      <c r="D19" s="90">
        <v>2025450.4034150986</v>
      </c>
      <c r="E19" s="90">
        <v>2175925.1507537719</v>
      </c>
      <c r="F19" s="90">
        <v>2220788.5820748731</v>
      </c>
      <c r="G19" s="90">
        <v>2159011.3775312295</v>
      </c>
      <c r="H19" s="90">
        <v>2217947.207185714</v>
      </c>
      <c r="I19" s="91" t="s">
        <v>25</v>
      </c>
      <c r="J19" s="91" t="s">
        <v>25</v>
      </c>
      <c r="K19" s="91" t="s">
        <v>25</v>
      </c>
      <c r="L19" s="90">
        <v>2216606.5987994643</v>
      </c>
      <c r="M19" s="66">
        <v>2229749.7174040927</v>
      </c>
      <c r="N19" s="97">
        <f>(Table718[[#This Row],[Quarter 1 2024]]-Table718[[#This Row],[Quarter 1 2023]])/Table718[[#This Row],[Quarter 1 2023]]</f>
        <v>5.9293871144057812E-3</v>
      </c>
    </row>
    <row r="20" spans="1:14" ht="23" customHeight="1" x14ac:dyDescent="0.35">
      <c r="A20" s="32" t="s">
        <v>69</v>
      </c>
      <c r="B20" s="71">
        <v>788144.95895566326</v>
      </c>
      <c r="C20" s="39">
        <v>709020.92364352848</v>
      </c>
      <c r="D20" s="39">
        <v>952097.87247174024</v>
      </c>
      <c r="E20" s="39">
        <v>760230.85381528875</v>
      </c>
      <c r="F20" s="39">
        <v>1068483.3257012551</v>
      </c>
      <c r="G20" s="39">
        <v>863450.64863414585</v>
      </c>
      <c r="H20" s="39">
        <v>725524.39822651655</v>
      </c>
      <c r="I20" s="39" t="s">
        <v>25</v>
      </c>
      <c r="J20" s="39" t="s">
        <v>25</v>
      </c>
      <c r="K20" s="39" t="s">
        <v>25</v>
      </c>
      <c r="L20" s="39">
        <v>702392.35604337533</v>
      </c>
      <c r="M20" s="66">
        <v>697021.04131702392</v>
      </c>
      <c r="N20" s="95">
        <f>(Table718[[#This Row],[Quarter 1 2024]]-Table718[[#This Row],[Quarter 1 2023]])/Table718[[#This Row],[Quarter 1 2023]]</f>
        <v>-7.6471713852474107E-3</v>
      </c>
    </row>
    <row r="21" spans="1:14" ht="23" customHeight="1" x14ac:dyDescent="0.35">
      <c r="A21" s="96" t="s">
        <v>14</v>
      </c>
      <c r="B21" s="93">
        <v>2744649.8969327491</v>
      </c>
      <c r="C21" s="93">
        <v>2487221.0162697919</v>
      </c>
      <c r="D21" s="93">
        <v>2977548.2758868388</v>
      </c>
      <c r="E21" s="93">
        <v>2936156.0045690606</v>
      </c>
      <c r="F21" s="93">
        <v>3289271.9077761285</v>
      </c>
      <c r="G21" s="93">
        <v>3022462.0261653755</v>
      </c>
      <c r="H21" s="93">
        <v>2943471.6054122308</v>
      </c>
      <c r="I21" s="91" t="s">
        <v>25</v>
      </c>
      <c r="J21" s="91" t="s">
        <v>25</v>
      </c>
      <c r="K21" s="91" t="s">
        <v>25</v>
      </c>
      <c r="L21" s="93">
        <v>2918998.9548428394</v>
      </c>
      <c r="M21" s="66">
        <v>2926770.7587211165</v>
      </c>
      <c r="N21" s="95">
        <f>(Table718[[#This Row],[Quarter 1 2024]]-Table718[[#This Row],[Quarter 1 2023]])/Table718[[#This Row],[Quarter 1 2023]]</f>
        <v>2.6624894350794699E-3</v>
      </c>
    </row>
    <row r="23" spans="1:14" ht="23" customHeight="1" x14ac:dyDescent="0.35">
      <c r="E23" s="23"/>
      <c r="F23" s="23"/>
      <c r="G23" s="23"/>
      <c r="H23" s="23"/>
      <c r="I23" s="23"/>
      <c r="J23" s="23"/>
      <c r="K23" s="23"/>
    </row>
    <row r="25" spans="1:14" ht="23" customHeight="1" x14ac:dyDescent="0.35">
      <c r="E25" s="23"/>
      <c r="F25" s="23"/>
      <c r="G25" s="23"/>
      <c r="H25" s="23"/>
      <c r="I25" s="23"/>
      <c r="J25" s="23"/>
      <c r="K25" s="23"/>
    </row>
    <row r="27" spans="1:14" ht="23" customHeight="1" x14ac:dyDescent="0.35">
      <c r="E27" s="23"/>
      <c r="F27" s="23"/>
      <c r="G27" s="23"/>
      <c r="H27" s="23"/>
      <c r="I27" s="23"/>
      <c r="J27" s="23"/>
      <c r="K27" s="23"/>
    </row>
  </sheetData>
  <hyperlinks>
    <hyperlink ref="A12" location="Contact!A1" display="Link to Contact" xr:uid="{94E87661-AF03-4287-B469-486B841A8D72}"/>
    <hyperlink ref="A13" location="'Contents '!A1" display="Link to Contents" xr:uid="{41835D0B-43E6-4CE0-BACF-8057A9B440B6}"/>
  </hyperlink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0"/>
  <sheetViews>
    <sheetView showGridLines="0" topLeftCell="A7" workbookViewId="0">
      <selection activeCell="M15" sqref="M15"/>
    </sheetView>
  </sheetViews>
  <sheetFormatPr defaultColWidth="9.1796875" defaultRowHeight="23.5" customHeight="1" x14ac:dyDescent="0.35"/>
  <cols>
    <col min="1" max="1" width="45.90625" style="5" customWidth="1"/>
    <col min="2" max="13" width="16.54296875" style="5" customWidth="1"/>
    <col min="14" max="16384" width="9.1796875" style="5"/>
  </cols>
  <sheetData>
    <row r="1" spans="1:13" s="36" customFormat="1" ht="23.5" customHeight="1" x14ac:dyDescent="0.4">
      <c r="A1" s="35" t="s">
        <v>110</v>
      </c>
    </row>
    <row r="2" spans="1:13" s="36" customFormat="1" ht="23.5" customHeight="1" x14ac:dyDescent="0.3">
      <c r="A2" s="40" t="s">
        <v>37</v>
      </c>
    </row>
    <row r="3" spans="1:13" s="36" customFormat="1" ht="23.5" customHeight="1" x14ac:dyDescent="0.3">
      <c r="A3" s="36" t="s">
        <v>33</v>
      </c>
    </row>
    <row r="4" spans="1:13" s="36" customFormat="1" ht="23.5" customHeight="1" x14ac:dyDescent="0.3">
      <c r="A4" s="36" t="s">
        <v>29</v>
      </c>
    </row>
    <row r="5" spans="1:13" s="36" customFormat="1" ht="23.5" customHeight="1" x14ac:dyDescent="0.3">
      <c r="A5" s="36" t="s">
        <v>30</v>
      </c>
    </row>
    <row r="6" spans="1:13" s="36" customFormat="1" ht="23.5" customHeight="1" x14ac:dyDescent="0.3">
      <c r="A6" s="36" t="s">
        <v>31</v>
      </c>
    </row>
    <row r="7" spans="1:13" s="36" customFormat="1" ht="23.5" customHeight="1" x14ac:dyDescent="0.3">
      <c r="A7" s="36" t="s">
        <v>32</v>
      </c>
    </row>
    <row r="8" spans="1:13" s="36" customFormat="1" ht="23.5" customHeight="1" x14ac:dyDescent="0.3">
      <c r="A8" s="36" t="s">
        <v>43</v>
      </c>
    </row>
    <row r="9" spans="1:13" s="36" customFormat="1" ht="23.5" customHeight="1" x14ac:dyDescent="0.3">
      <c r="A9" s="36" t="s">
        <v>34</v>
      </c>
    </row>
    <row r="10" spans="1:13" s="36" customFormat="1" ht="23.5" customHeight="1" x14ac:dyDescent="0.3">
      <c r="A10" s="36" t="s">
        <v>35</v>
      </c>
    </row>
    <row r="11" spans="1:13" s="36" customFormat="1" ht="23.5" customHeight="1" x14ac:dyDescent="0.3">
      <c r="A11" s="36" t="s">
        <v>38</v>
      </c>
    </row>
    <row r="12" spans="1:13" s="32" customFormat="1" ht="23.5" customHeight="1" x14ac:dyDescent="0.35">
      <c r="A12" s="37" t="s">
        <v>27</v>
      </c>
      <c r="C12" s="33"/>
      <c r="D12" s="34"/>
      <c r="E12" s="34"/>
    </row>
    <row r="13" spans="1:13" s="32" customFormat="1" ht="23.5" customHeight="1" x14ac:dyDescent="0.35">
      <c r="A13" s="37" t="s">
        <v>28</v>
      </c>
      <c r="C13" s="33"/>
      <c r="D13" s="34"/>
      <c r="E13" s="34"/>
    </row>
    <row r="14" spans="1:13" ht="43.5" customHeight="1" x14ac:dyDescent="0.35">
      <c r="A14" s="22" t="s">
        <v>36</v>
      </c>
      <c r="B14" s="24" t="s">
        <v>112</v>
      </c>
      <c r="C14" s="24" t="s">
        <v>113</v>
      </c>
      <c r="D14" s="24" t="s">
        <v>114</v>
      </c>
      <c r="E14" s="24" t="s">
        <v>115</v>
      </c>
      <c r="F14" s="24" t="s">
        <v>116</v>
      </c>
      <c r="G14" s="24" t="s">
        <v>117</v>
      </c>
      <c r="H14" s="24" t="s">
        <v>118</v>
      </c>
      <c r="I14" s="24" t="s">
        <v>119</v>
      </c>
      <c r="J14" s="24" t="s">
        <v>120</v>
      </c>
      <c r="K14" s="24" t="s">
        <v>121</v>
      </c>
      <c r="L14" s="24" t="s">
        <v>122</v>
      </c>
      <c r="M14" s="38" t="s">
        <v>123</v>
      </c>
    </row>
    <row r="15" spans="1:13" ht="23.5" customHeight="1" x14ac:dyDescent="0.35">
      <c r="A15" s="22" t="s">
        <v>70</v>
      </c>
      <c r="B15" s="29">
        <v>248783197.50047275</v>
      </c>
      <c r="C15" s="26">
        <v>281390146.3288725</v>
      </c>
      <c r="D15" s="26">
        <v>258068247.5125846</v>
      </c>
      <c r="E15" s="26">
        <v>278814899.43798047</v>
      </c>
      <c r="F15" s="26">
        <v>316398626.57225555</v>
      </c>
      <c r="G15" s="26">
        <v>326242340.21808165</v>
      </c>
      <c r="H15" s="41">
        <v>322770076.32544339</v>
      </c>
      <c r="I15" s="39" t="s">
        <v>25</v>
      </c>
      <c r="J15" s="39" t="s">
        <v>25</v>
      </c>
      <c r="K15" s="39" t="s">
        <v>25</v>
      </c>
      <c r="L15" s="39" t="s">
        <v>25</v>
      </c>
      <c r="M15" s="66">
        <v>459006403.83200002</v>
      </c>
    </row>
    <row r="16" spans="1:13" ht="23.5" customHeight="1" x14ac:dyDescent="0.35">
      <c r="A16" s="22" t="s">
        <v>71</v>
      </c>
      <c r="B16" s="29">
        <v>185342912.06012851</v>
      </c>
      <c r="C16" s="26">
        <v>207422562.76502019</v>
      </c>
      <c r="D16" s="26">
        <v>177839301.08900151</v>
      </c>
      <c r="E16" s="26">
        <v>211613105.5764817</v>
      </c>
      <c r="F16" s="26">
        <v>230424646.41206726</v>
      </c>
      <c r="G16" s="26">
        <v>245621028.02426732</v>
      </c>
      <c r="H16" s="41">
        <v>234180998.33444449</v>
      </c>
      <c r="I16" s="39" t="s">
        <v>25</v>
      </c>
      <c r="J16" s="39" t="s">
        <v>25</v>
      </c>
      <c r="K16" s="39" t="s">
        <v>25</v>
      </c>
      <c r="L16" s="39" t="s">
        <v>25</v>
      </c>
      <c r="M16" s="66">
        <v>219607853.85409999</v>
      </c>
    </row>
    <row r="17" spans="1:13" ht="23.5" customHeight="1" x14ac:dyDescent="0.35">
      <c r="A17" s="84" t="s">
        <v>173</v>
      </c>
      <c r="B17" s="88">
        <v>434126109.56060123</v>
      </c>
      <c r="C17" s="88">
        <v>488812709.09389269</v>
      </c>
      <c r="D17" s="88">
        <v>435907548.6015861</v>
      </c>
      <c r="E17" s="89">
        <v>490428005.01446217</v>
      </c>
      <c r="F17" s="89">
        <v>546823272.98432279</v>
      </c>
      <c r="G17" s="89">
        <v>571863368.24234891</v>
      </c>
      <c r="H17" s="90">
        <v>556951074.65988791</v>
      </c>
      <c r="I17" s="98" t="s">
        <v>25</v>
      </c>
      <c r="J17" s="98" t="s">
        <v>25</v>
      </c>
      <c r="K17" s="98" t="s">
        <v>25</v>
      </c>
      <c r="L17" s="98" t="s">
        <v>25</v>
      </c>
      <c r="M17" s="66">
        <v>678614257.68610001</v>
      </c>
    </row>
    <row r="18" spans="1:13" ht="23.5" customHeight="1" x14ac:dyDescent="0.35">
      <c r="A18" s="22" t="s">
        <v>72</v>
      </c>
      <c r="B18" s="29">
        <v>67285784.028333336</v>
      </c>
      <c r="C18" s="26">
        <v>49688550.397481337</v>
      </c>
      <c r="D18" s="26">
        <v>64450046.443333328</v>
      </c>
      <c r="E18" s="26">
        <v>56431367.726666667</v>
      </c>
      <c r="F18" s="26">
        <v>78701161.066666663</v>
      </c>
      <c r="G18" s="26">
        <v>93248323.400000006</v>
      </c>
      <c r="H18" s="41">
        <v>106027449.76666667</v>
      </c>
      <c r="I18" s="39" t="s">
        <v>25</v>
      </c>
      <c r="J18" s="39" t="s">
        <v>25</v>
      </c>
      <c r="K18" s="39" t="s">
        <v>25</v>
      </c>
      <c r="L18" s="39" t="s">
        <v>25</v>
      </c>
      <c r="M18" s="66">
        <v>268441340.20988083</v>
      </c>
    </row>
    <row r="19" spans="1:13" ht="23.5" customHeight="1" x14ac:dyDescent="0.35">
      <c r="A19" s="84" t="s">
        <v>16</v>
      </c>
      <c r="B19" s="88">
        <v>501411893.58893454</v>
      </c>
      <c r="C19" s="88">
        <v>538501259.49137402</v>
      </c>
      <c r="D19" s="88">
        <v>500357595.04491943</v>
      </c>
      <c r="E19" s="89">
        <v>546859372.7411288</v>
      </c>
      <c r="F19" s="89">
        <v>625524434.05098939</v>
      </c>
      <c r="G19" s="89">
        <v>665111691.64234889</v>
      </c>
      <c r="H19" s="90">
        <v>662978524.42655456</v>
      </c>
      <c r="I19" s="98" t="s">
        <v>25</v>
      </c>
      <c r="J19" s="98" t="s">
        <v>25</v>
      </c>
      <c r="K19" s="98" t="s">
        <v>25</v>
      </c>
      <c r="L19" s="98" t="s">
        <v>25</v>
      </c>
      <c r="M19" s="66">
        <v>947055597.89598083</v>
      </c>
    </row>
    <row r="20" spans="1:13" ht="23.5" customHeight="1" x14ac:dyDescent="0.35">
      <c r="A20" s="22" t="s">
        <v>73</v>
      </c>
      <c r="B20" s="30">
        <v>211571685.79316977</v>
      </c>
      <c r="C20" s="31">
        <v>193939456.50755927</v>
      </c>
      <c r="D20" s="31">
        <v>244903955.57924011</v>
      </c>
      <c r="E20" s="31">
        <v>231080307.85668486</v>
      </c>
      <c r="F20" s="31">
        <v>232819861.1919781</v>
      </c>
      <c r="G20" s="31">
        <v>278692728.66224861</v>
      </c>
      <c r="H20" s="39">
        <v>291773960.46241462</v>
      </c>
      <c r="I20" s="39" t="s">
        <v>25</v>
      </c>
      <c r="J20" s="39" t="s">
        <v>25</v>
      </c>
      <c r="K20" s="39" t="s">
        <v>25</v>
      </c>
      <c r="L20" s="39" t="s">
        <v>25</v>
      </c>
      <c r="M20" s="66">
        <v>264103243.41156715</v>
      </c>
    </row>
    <row r="21" spans="1:13" ht="23.5" customHeight="1" x14ac:dyDescent="0.35">
      <c r="A21" s="84" t="s">
        <v>17</v>
      </c>
      <c r="B21" s="92">
        <v>712983579.38210428</v>
      </c>
      <c r="C21" s="92">
        <v>732440715.99893332</v>
      </c>
      <c r="D21" s="92">
        <v>745261550.62415957</v>
      </c>
      <c r="E21" s="92">
        <v>777939680.59781361</v>
      </c>
      <c r="F21" s="92">
        <v>858344295.24296749</v>
      </c>
      <c r="G21" s="92">
        <v>943804420.3045975</v>
      </c>
      <c r="H21" s="93">
        <v>954752484.88896918</v>
      </c>
      <c r="I21" s="98" t="s">
        <v>25</v>
      </c>
      <c r="J21" s="98" t="s">
        <v>25</v>
      </c>
      <c r="K21" s="98" t="s">
        <v>25</v>
      </c>
      <c r="L21" s="98" t="s">
        <v>25</v>
      </c>
      <c r="M21" s="66">
        <v>1211158841.307548</v>
      </c>
    </row>
    <row r="22" spans="1:13" ht="23.5" customHeight="1" x14ac:dyDescent="0.35">
      <c r="E22" s="23"/>
      <c r="F22" s="23"/>
      <c r="G22" s="23"/>
      <c r="H22" s="23"/>
      <c r="I22" s="23"/>
      <c r="J22" s="23"/>
      <c r="K22" s="23"/>
    </row>
    <row r="24" spans="1:13" ht="23.5" customHeight="1" x14ac:dyDescent="0.35">
      <c r="E24" s="23"/>
      <c r="F24" s="23"/>
      <c r="G24" s="23"/>
      <c r="H24" s="23"/>
      <c r="I24" s="23"/>
      <c r="J24" s="23"/>
      <c r="K24" s="23"/>
    </row>
    <row r="26" spans="1:13" ht="23.5" customHeight="1" x14ac:dyDescent="0.35">
      <c r="E26" s="23"/>
      <c r="F26" s="23"/>
      <c r="G26" s="23"/>
      <c r="H26" s="23"/>
      <c r="I26" s="23"/>
      <c r="J26" s="23"/>
      <c r="K26" s="23"/>
    </row>
    <row r="28" spans="1:13" ht="23.5" customHeight="1" x14ac:dyDescent="0.35">
      <c r="E28" s="23"/>
      <c r="F28" s="23"/>
      <c r="G28" s="23"/>
      <c r="H28" s="23"/>
      <c r="I28" s="23"/>
      <c r="J28" s="23"/>
      <c r="K28" s="23"/>
    </row>
    <row r="30" spans="1:13" ht="23.5" customHeight="1" x14ac:dyDescent="0.35">
      <c r="E30" s="23"/>
      <c r="F30" s="23"/>
      <c r="G30" s="23"/>
      <c r="H30" s="23"/>
      <c r="I30" s="23"/>
      <c r="J30" s="23"/>
      <c r="K30" s="23"/>
    </row>
  </sheetData>
  <phoneticPr fontId="28" type="noConversion"/>
  <hyperlinks>
    <hyperlink ref="A12" location="Contact!A1" display="Link to Contact" xr:uid="{5151B42F-0475-4E7D-8E87-17DD54536110}"/>
    <hyperlink ref="A13" location="'Contents '!A1" display="Link to Contents" xr:uid="{CC28995A-BE67-417A-AE39-4B846C683251}"/>
  </hyperlinks>
  <pageMargins left="0.7" right="0.7" top="0.75" bottom="0.75" header="0.3" footer="0.3"/>
  <pageSetup paperSize="9" scale="71" fitToHeight="0"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696B7-839E-4EB4-B21A-B4F7C5754BD7}">
  <dimension ref="A1:N30"/>
  <sheetViews>
    <sheetView showGridLines="0" workbookViewId="0">
      <selection activeCell="K19" sqref="K19"/>
    </sheetView>
  </sheetViews>
  <sheetFormatPr defaultColWidth="9.1796875" defaultRowHeight="15.5" x14ac:dyDescent="0.35"/>
  <cols>
    <col min="1" max="1" width="45.90625" style="5" customWidth="1"/>
    <col min="2" max="14" width="16.08984375" style="5" customWidth="1"/>
    <col min="15" max="16384" width="9.1796875" style="5"/>
  </cols>
  <sheetData>
    <row r="1" spans="1:14" s="36" customFormat="1" ht="23.5" customHeight="1" x14ac:dyDescent="0.4">
      <c r="A1" s="35" t="s">
        <v>111</v>
      </c>
    </row>
    <row r="2" spans="1:14" s="36" customFormat="1" ht="23.5" customHeight="1" x14ac:dyDescent="0.3">
      <c r="A2" s="40" t="s">
        <v>37</v>
      </c>
    </row>
    <row r="3" spans="1:14" s="36" customFormat="1" ht="23.5" customHeight="1" x14ac:dyDescent="0.3">
      <c r="A3" s="36" t="s">
        <v>33</v>
      </c>
    </row>
    <row r="4" spans="1:14" s="36" customFormat="1" ht="23.5" customHeight="1" x14ac:dyDescent="0.3">
      <c r="A4" s="36" t="s">
        <v>29</v>
      </c>
    </row>
    <row r="5" spans="1:14" s="36" customFormat="1" ht="23.5" customHeight="1" x14ac:dyDescent="0.3">
      <c r="A5" s="36" t="s">
        <v>30</v>
      </c>
    </row>
    <row r="6" spans="1:14" s="36" customFormat="1" ht="23.5" customHeight="1" x14ac:dyDescent="0.3">
      <c r="A6" s="36" t="s">
        <v>31</v>
      </c>
    </row>
    <row r="7" spans="1:14" s="36" customFormat="1" ht="23.5" customHeight="1" x14ac:dyDescent="0.3">
      <c r="A7" s="36" t="s">
        <v>32</v>
      </c>
    </row>
    <row r="8" spans="1:14" s="36" customFormat="1" ht="23.5" customHeight="1" x14ac:dyDescent="0.3">
      <c r="A8" s="36" t="s">
        <v>43</v>
      </c>
    </row>
    <row r="9" spans="1:14" s="36" customFormat="1" ht="23.5" customHeight="1" x14ac:dyDescent="0.3">
      <c r="A9" s="36" t="s">
        <v>34</v>
      </c>
    </row>
    <row r="10" spans="1:14" s="36" customFormat="1" ht="23.5" customHeight="1" x14ac:dyDescent="0.3">
      <c r="A10" s="36" t="s">
        <v>35</v>
      </c>
    </row>
    <row r="11" spans="1:14" s="36" customFormat="1" ht="23.5" customHeight="1" x14ac:dyDescent="0.3">
      <c r="A11" s="36" t="s">
        <v>38</v>
      </c>
    </row>
    <row r="12" spans="1:14" s="32" customFormat="1" ht="23.5" customHeight="1" x14ac:dyDescent="0.35">
      <c r="A12" s="37" t="s">
        <v>27</v>
      </c>
      <c r="C12" s="33"/>
      <c r="D12" s="34"/>
      <c r="E12" s="34"/>
    </row>
    <row r="13" spans="1:14" s="32" customFormat="1" ht="23.5" customHeight="1" x14ac:dyDescent="0.35">
      <c r="A13" s="37" t="s">
        <v>28</v>
      </c>
      <c r="C13" s="33"/>
      <c r="D13" s="34"/>
      <c r="E13" s="34"/>
    </row>
    <row r="14" spans="1:14" ht="39.5" customHeight="1" x14ac:dyDescent="0.35">
      <c r="A14" s="22" t="s">
        <v>36</v>
      </c>
      <c r="B14" s="25" t="s">
        <v>124</v>
      </c>
      <c r="C14" s="24" t="s">
        <v>125</v>
      </c>
      <c r="D14" s="24" t="s">
        <v>126</v>
      </c>
      <c r="E14" s="24" t="s">
        <v>127</v>
      </c>
      <c r="F14" s="24" t="s">
        <v>128</v>
      </c>
      <c r="G14" s="24" t="s">
        <v>129</v>
      </c>
      <c r="H14" s="38" t="s">
        <v>130</v>
      </c>
      <c r="I14" s="38" t="s">
        <v>131</v>
      </c>
      <c r="J14" s="38" t="s">
        <v>132</v>
      </c>
      <c r="K14" s="38" t="s">
        <v>133</v>
      </c>
      <c r="L14" s="38" t="s">
        <v>134</v>
      </c>
      <c r="M14" s="38" t="s">
        <v>135</v>
      </c>
      <c r="N14" s="38" t="s">
        <v>136</v>
      </c>
    </row>
    <row r="15" spans="1:14" ht="23.5" customHeight="1" x14ac:dyDescent="0.35">
      <c r="A15" s="32" t="s">
        <v>70</v>
      </c>
      <c r="B15" s="94">
        <v>47440944.971168287</v>
      </c>
      <c r="C15" s="41">
        <v>55469367.603952885</v>
      </c>
      <c r="D15" s="41">
        <v>56341644.378022887</v>
      </c>
      <c r="E15" s="41">
        <v>60823200.197126992</v>
      </c>
      <c r="F15" s="41">
        <v>61520765.659421131</v>
      </c>
      <c r="G15" s="41">
        <v>69188417.363800645</v>
      </c>
      <c r="H15" s="41">
        <v>64692971.492565885</v>
      </c>
      <c r="I15" s="39" t="s">
        <v>25</v>
      </c>
      <c r="J15" s="39" t="s">
        <v>25</v>
      </c>
      <c r="K15" s="39" t="s">
        <v>25</v>
      </c>
      <c r="L15" s="59">
        <v>83120336.167999983</v>
      </c>
      <c r="M15" s="66">
        <v>79591838.020799994</v>
      </c>
      <c r="N15" s="95">
        <f>(Table819[[#This Row],[Quarter 1 2024]]-Table819[[#This Row],[Quarter 1 2023]])/Table819[[#This Row],[Quarter 1 2023]]</f>
        <v>-4.2450479748641877E-2</v>
      </c>
    </row>
    <row r="16" spans="1:14" ht="23.5" customHeight="1" x14ac:dyDescent="0.35">
      <c r="A16" s="32" t="s">
        <v>174</v>
      </c>
      <c r="B16" s="94">
        <v>32648377.904639199</v>
      </c>
      <c r="C16" s="41">
        <v>39687127.341777951</v>
      </c>
      <c r="D16" s="41">
        <v>28679947.62010143</v>
      </c>
      <c r="E16" s="41">
        <v>30839492.917384788</v>
      </c>
      <c r="F16" s="41">
        <v>33673913.364711732</v>
      </c>
      <c r="G16" s="41">
        <v>31408406.213888641</v>
      </c>
      <c r="H16" s="41">
        <v>32299910.588598914</v>
      </c>
      <c r="I16" s="39" t="s">
        <v>25</v>
      </c>
      <c r="J16" s="39" t="s">
        <v>25</v>
      </c>
      <c r="K16" s="39" t="s">
        <v>25</v>
      </c>
      <c r="L16" s="59">
        <v>27397690.5088</v>
      </c>
      <c r="M16" s="66">
        <v>37560427.118699998</v>
      </c>
      <c r="N16" s="95">
        <f>(Table819[[#This Row],[Quarter 1 2024]]-Table819[[#This Row],[Quarter 1 2023]])/Table819[[#This Row],[Quarter 1 2023]]</f>
        <v>0.37093406127190826</v>
      </c>
    </row>
    <row r="17" spans="1:14" ht="23.5" customHeight="1" x14ac:dyDescent="0.35">
      <c r="A17" s="96" t="s">
        <v>15</v>
      </c>
      <c r="B17" s="90">
        <v>80089322.875807494</v>
      </c>
      <c r="C17" s="90">
        <v>95156494.945730835</v>
      </c>
      <c r="D17" s="90">
        <v>85021591.998124316</v>
      </c>
      <c r="E17" s="90">
        <v>91662693.114511788</v>
      </c>
      <c r="F17" s="90">
        <v>95194679.024132863</v>
      </c>
      <c r="G17" s="90">
        <v>100596823.57768929</v>
      </c>
      <c r="H17" s="90">
        <v>96992882.081164807</v>
      </c>
      <c r="I17" s="98" t="s">
        <v>25</v>
      </c>
      <c r="J17" s="98" t="s">
        <v>25</v>
      </c>
      <c r="K17" s="98" t="s">
        <v>25</v>
      </c>
      <c r="L17" s="90">
        <v>110518026.67679998</v>
      </c>
      <c r="M17" s="66">
        <v>117152265.13949999</v>
      </c>
      <c r="N17" s="95">
        <f>(Table819[[#This Row],[Quarter 1 2024]]-Table819[[#This Row],[Quarter 1 2023]])/Table819[[#This Row],[Quarter 1 2023]]</f>
        <v>6.0028564227818167E-2</v>
      </c>
    </row>
    <row r="18" spans="1:14" ht="23.5" customHeight="1" x14ac:dyDescent="0.35">
      <c r="A18" s="32" t="s">
        <v>72</v>
      </c>
      <c r="B18" s="94">
        <v>12131702.64666667</v>
      </c>
      <c r="C18" s="41">
        <v>11923091.459999999</v>
      </c>
      <c r="D18" s="41">
        <v>15124091.043333333</v>
      </c>
      <c r="E18" s="41">
        <v>10630266.936666666</v>
      </c>
      <c r="F18" s="41">
        <v>19419284.633333333</v>
      </c>
      <c r="G18" s="41">
        <v>22502698.93333333</v>
      </c>
      <c r="H18" s="41">
        <v>20210978.699999999</v>
      </c>
      <c r="I18" s="39" t="s">
        <v>25</v>
      </c>
      <c r="J18" s="39" t="s">
        <v>25</v>
      </c>
      <c r="K18" s="39" t="s">
        <v>25</v>
      </c>
      <c r="L18" s="59">
        <v>52131297.471928388</v>
      </c>
      <c r="M18" s="66">
        <v>52903524.798744321</v>
      </c>
      <c r="N18" s="95">
        <f>(Table819[[#This Row],[Quarter 1 2024]]-Table819[[#This Row],[Quarter 1 2023]])/Table819[[#This Row],[Quarter 1 2023]]</f>
        <v>1.4813123100029522E-2</v>
      </c>
    </row>
    <row r="19" spans="1:14" ht="23.5" customHeight="1" x14ac:dyDescent="0.35">
      <c r="A19" s="96" t="s">
        <v>16</v>
      </c>
      <c r="B19" s="90">
        <v>92221025.52247417</v>
      </c>
      <c r="C19" s="90">
        <v>107079586.40573083</v>
      </c>
      <c r="D19" s="90">
        <v>100145683.04145765</v>
      </c>
      <c r="E19" s="90">
        <v>102292960.05117846</v>
      </c>
      <c r="F19" s="90">
        <v>114613963.6574662</v>
      </c>
      <c r="G19" s="90">
        <v>123099522.51102263</v>
      </c>
      <c r="H19" s="90">
        <v>117203860.78116481</v>
      </c>
      <c r="I19" s="98" t="s">
        <v>25</v>
      </c>
      <c r="J19" s="98" t="s">
        <v>25</v>
      </c>
      <c r="K19" s="98" t="s">
        <v>25</v>
      </c>
      <c r="L19" s="90">
        <v>162649324.14872837</v>
      </c>
      <c r="M19" s="66">
        <v>170055789.93824431</v>
      </c>
      <c r="N19" s="95">
        <f>(Table819[[#This Row],[Quarter 1 2024]]-Table819[[#This Row],[Quarter 1 2023]])/Table819[[#This Row],[Quarter 1 2023]]</f>
        <v>4.5536406795907661E-2</v>
      </c>
    </row>
    <row r="20" spans="1:14" ht="23.5" customHeight="1" x14ac:dyDescent="0.35">
      <c r="A20" s="32" t="s">
        <v>73</v>
      </c>
      <c r="B20" s="71">
        <v>35059186.250518084</v>
      </c>
      <c r="C20" s="39">
        <v>37450407.612890907</v>
      </c>
      <c r="D20" s="39">
        <v>44743565.870433748</v>
      </c>
      <c r="E20" s="39">
        <v>56469697.502845041</v>
      </c>
      <c r="F20" s="39">
        <v>52134844.666956261</v>
      </c>
      <c r="G20" s="39">
        <v>61324502.678114109</v>
      </c>
      <c r="H20" s="39">
        <v>53720357.846652843</v>
      </c>
      <c r="I20" s="39" t="s">
        <v>25</v>
      </c>
      <c r="J20" s="39" t="s">
        <v>25</v>
      </c>
      <c r="K20" s="39" t="s">
        <v>25</v>
      </c>
      <c r="L20" s="60">
        <v>60837157.246055849</v>
      </c>
      <c r="M20" s="66">
        <v>52776919.547507182</v>
      </c>
      <c r="N20" s="95">
        <f>(Table819[[#This Row],[Quarter 1 2024]]-Table819[[#This Row],[Quarter 1 2023]])/Table819[[#This Row],[Quarter 1 2023]]</f>
        <v>-0.13248872997055139</v>
      </c>
    </row>
    <row r="21" spans="1:14" ht="23.5" customHeight="1" x14ac:dyDescent="0.35">
      <c r="A21" s="96" t="s">
        <v>17</v>
      </c>
      <c r="B21" s="93">
        <v>127280211.77299225</v>
      </c>
      <c r="C21" s="93">
        <v>144529994.01862174</v>
      </c>
      <c r="D21" s="93">
        <v>144889248.9118914</v>
      </c>
      <c r="E21" s="93">
        <v>158762657.5540235</v>
      </c>
      <c r="F21" s="93">
        <v>166748808.32442248</v>
      </c>
      <c r="G21" s="93">
        <v>184424025.18913674</v>
      </c>
      <c r="H21" s="93">
        <v>170924218.62781766</v>
      </c>
      <c r="I21" s="98" t="s">
        <v>25</v>
      </c>
      <c r="J21" s="98" t="s">
        <v>25</v>
      </c>
      <c r="K21" s="98" t="s">
        <v>25</v>
      </c>
      <c r="L21" s="93">
        <v>223486481.39478421</v>
      </c>
      <c r="M21" s="66">
        <v>222832709.48575151</v>
      </c>
      <c r="N21" s="95">
        <f>(Table819[[#This Row],[Quarter 1 2024]]-Table819[[#This Row],[Quarter 1 2023]])/Table819[[#This Row],[Quarter 1 2023]]</f>
        <v>-2.9253308967616166E-3</v>
      </c>
    </row>
    <row r="22" spans="1:14" ht="23.5" customHeight="1" x14ac:dyDescent="0.35">
      <c r="E22" s="23"/>
      <c r="F22" s="23"/>
      <c r="G22" s="23"/>
      <c r="H22" s="23"/>
      <c r="I22" s="23"/>
      <c r="J22" s="23"/>
      <c r="K22" s="23"/>
    </row>
    <row r="24" spans="1:14" ht="23.5" customHeight="1" x14ac:dyDescent="0.35">
      <c r="E24" s="23"/>
      <c r="F24" s="23"/>
      <c r="G24" s="23"/>
      <c r="H24" s="23"/>
      <c r="I24" s="23"/>
      <c r="J24" s="23"/>
      <c r="K24" s="23"/>
    </row>
    <row r="26" spans="1:14" ht="23.5" customHeight="1" x14ac:dyDescent="0.35">
      <c r="E26" s="23"/>
      <c r="F26" s="23"/>
      <c r="G26" s="23"/>
      <c r="H26" s="23"/>
      <c r="I26" s="23"/>
      <c r="J26" s="23"/>
      <c r="K26" s="23"/>
    </row>
    <row r="28" spans="1:14" ht="23.5" customHeight="1" x14ac:dyDescent="0.35">
      <c r="E28" s="23"/>
      <c r="F28" s="23"/>
      <c r="G28" s="23"/>
      <c r="H28" s="23"/>
      <c r="I28" s="23"/>
      <c r="J28" s="23"/>
      <c r="K28" s="23"/>
    </row>
    <row r="30" spans="1:14" ht="23.5" customHeight="1" x14ac:dyDescent="0.35">
      <c r="E30" s="23"/>
      <c r="F30" s="23"/>
      <c r="G30" s="23"/>
      <c r="H30" s="23"/>
      <c r="I30" s="23"/>
      <c r="J30" s="23"/>
      <c r="K30" s="23"/>
    </row>
  </sheetData>
  <hyperlinks>
    <hyperlink ref="A12" location="Contact!A1" display="Link to Contact" xr:uid="{8C43A096-09F5-4A1A-BD5E-664B22126634}"/>
    <hyperlink ref="A13" location="'Contents '!A1" display="Link to Contents" xr:uid="{DDA30052-A539-4143-8250-97C574585879}"/>
  </hyperlinks>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7"/>
  <sheetViews>
    <sheetView showGridLines="0" zoomScaleNormal="100" workbookViewId="0">
      <selection activeCell="A15" sqref="A15"/>
    </sheetView>
  </sheetViews>
  <sheetFormatPr defaultColWidth="9.1796875" defaultRowHeight="12.5" x14ac:dyDescent="0.25"/>
  <cols>
    <col min="1" max="1" width="51.81640625" style="20" customWidth="1"/>
    <col min="2" max="2" width="15.08984375" style="21" customWidth="1"/>
    <col min="3" max="3" width="15.08984375" style="20" customWidth="1"/>
    <col min="4" max="5" width="15.08984375" style="21" customWidth="1"/>
    <col min="6" max="11" width="15.08984375" style="20" customWidth="1"/>
    <col min="12" max="16384" width="9.1796875" style="20"/>
  </cols>
  <sheetData>
    <row r="1" spans="1:12" s="36" customFormat="1" ht="23" customHeight="1" x14ac:dyDescent="0.4">
      <c r="A1" s="35" t="s">
        <v>218</v>
      </c>
    </row>
    <row r="2" spans="1:12" s="36" customFormat="1" ht="23" customHeight="1" x14ac:dyDescent="0.3">
      <c r="A2" s="40" t="s">
        <v>37</v>
      </c>
    </row>
    <row r="3" spans="1:12" s="36" customFormat="1" ht="23" customHeight="1" x14ac:dyDescent="0.3">
      <c r="A3" s="36" t="s">
        <v>33</v>
      </c>
    </row>
    <row r="4" spans="1:12" s="36" customFormat="1" ht="23" customHeight="1" x14ac:dyDescent="0.3">
      <c r="A4" s="36" t="s">
        <v>74</v>
      </c>
    </row>
    <row r="5" spans="1:12" s="36" customFormat="1" ht="23" customHeight="1" x14ac:dyDescent="0.3">
      <c r="A5" s="36" t="s">
        <v>76</v>
      </c>
    </row>
    <row r="6" spans="1:12" s="36" customFormat="1" ht="23" customHeight="1" x14ac:dyDescent="0.3">
      <c r="A6" s="36" t="s">
        <v>75</v>
      </c>
    </row>
    <row r="7" spans="1:12" s="36" customFormat="1" ht="23" customHeight="1" x14ac:dyDescent="0.3">
      <c r="A7" s="36" t="s">
        <v>77</v>
      </c>
    </row>
    <row r="8" spans="1:12" s="32" customFormat="1" ht="21.5" customHeight="1" x14ac:dyDescent="0.35">
      <c r="A8" s="37" t="s">
        <v>27</v>
      </c>
    </row>
    <row r="9" spans="1:12" s="32" customFormat="1" ht="21.5" customHeight="1" x14ac:dyDescent="0.35">
      <c r="A9" s="37" t="s">
        <v>28</v>
      </c>
    </row>
    <row r="10" spans="1:12" s="19" customFormat="1" ht="57" customHeight="1" x14ac:dyDescent="0.35">
      <c r="A10" s="58" t="s">
        <v>36</v>
      </c>
      <c r="B10" s="24" t="s">
        <v>114</v>
      </c>
      <c r="C10" s="24" t="s">
        <v>115</v>
      </c>
      <c r="D10" s="24" t="s">
        <v>116</v>
      </c>
      <c r="E10" s="24" t="s">
        <v>117</v>
      </c>
      <c r="F10" s="24" t="s">
        <v>118</v>
      </c>
      <c r="G10" s="24" t="s">
        <v>119</v>
      </c>
      <c r="H10" s="24" t="s">
        <v>120</v>
      </c>
      <c r="I10" s="24" t="s">
        <v>121</v>
      </c>
      <c r="J10" s="24" t="s">
        <v>122</v>
      </c>
      <c r="K10" s="74" t="s">
        <v>123</v>
      </c>
      <c r="L10" s="74" t="s">
        <v>136</v>
      </c>
    </row>
    <row r="11" spans="1:12" ht="23" customHeight="1" x14ac:dyDescent="0.35">
      <c r="A11" s="43" t="s">
        <v>224</v>
      </c>
      <c r="B11" s="106">
        <v>18.8</v>
      </c>
      <c r="C11" s="106">
        <v>18.7</v>
      </c>
      <c r="D11" s="107">
        <v>20.7</v>
      </c>
      <c r="E11" s="107">
        <v>21.3</v>
      </c>
      <c r="F11" s="108">
        <v>22.3</v>
      </c>
      <c r="G11" s="109">
        <v>22</v>
      </c>
      <c r="H11" s="109">
        <v>4.7</v>
      </c>
      <c r="I11" s="109">
        <v>17.7</v>
      </c>
      <c r="J11" s="110">
        <v>23</v>
      </c>
      <c r="K11" s="107">
        <v>21.3</v>
      </c>
      <c r="L11" s="73">
        <f>(Table9[[#This Row],[12 months to March 2024]]-Table9[[#This Row],[12 months to March 2023]])/Table9[[#This Row],[12 months to March 2023]]</f>
        <v>-7.3913043478260845E-2</v>
      </c>
    </row>
    <row r="12" spans="1:12" ht="23" customHeight="1" x14ac:dyDescent="0.35">
      <c r="A12" s="44" t="s">
        <v>225</v>
      </c>
      <c r="B12" s="106">
        <v>30.7</v>
      </c>
      <c r="C12" s="106">
        <v>32.1</v>
      </c>
      <c r="D12" s="107">
        <v>35.4</v>
      </c>
      <c r="E12" s="107">
        <v>36.200000000000003</v>
      </c>
      <c r="F12" s="108">
        <v>37.9</v>
      </c>
      <c r="G12" s="109">
        <v>37.9</v>
      </c>
      <c r="H12" s="109">
        <v>8.8000000000000007</v>
      </c>
      <c r="I12" s="109">
        <v>33.5</v>
      </c>
      <c r="J12" s="110">
        <v>40.5</v>
      </c>
      <c r="K12" s="107">
        <v>39.200000000000003</v>
      </c>
      <c r="L12" s="73">
        <f>(Table9[[#This Row],[12 months to March 2024]]-Table9[[#This Row],[12 months to March 2023]])/Table9[[#This Row],[12 months to March 2023]]</f>
        <v>-3.2098765432098698E-2</v>
      </c>
    </row>
    <row r="13" spans="1:12" ht="23" customHeight="1" x14ac:dyDescent="0.35">
      <c r="A13" s="43" t="s">
        <v>226</v>
      </c>
      <c r="B13" s="107">
        <v>3.2</v>
      </c>
      <c r="C13" s="107">
        <v>3</v>
      </c>
      <c r="D13" s="107">
        <v>3.9</v>
      </c>
      <c r="E13" s="107">
        <v>4.2</v>
      </c>
      <c r="F13" s="108">
        <v>4.5999999999999996</v>
      </c>
      <c r="G13" s="109">
        <v>4.4000000000000004</v>
      </c>
      <c r="H13" s="109">
        <v>0.7</v>
      </c>
      <c r="I13" s="109">
        <v>3.8</v>
      </c>
      <c r="J13" s="110">
        <v>5.7</v>
      </c>
      <c r="K13" s="107">
        <v>5.5</v>
      </c>
      <c r="L13" s="73">
        <f>(Table9[[#This Row],[12 months to March 2024]]-Table9[[#This Row],[12 months to March 2023]])/Table9[[#This Row],[12 months to March 2023]]</f>
        <v>-3.5087719298245647E-2</v>
      </c>
    </row>
    <row r="14" spans="1:12" ht="23" customHeight="1" x14ac:dyDescent="0.35">
      <c r="A14" s="43" t="s">
        <v>227</v>
      </c>
      <c r="B14" s="107">
        <v>5.5</v>
      </c>
      <c r="C14" s="107">
        <v>5.3</v>
      </c>
      <c r="D14" s="107">
        <v>6.8</v>
      </c>
      <c r="E14" s="107">
        <v>7.3</v>
      </c>
      <c r="F14" s="108">
        <v>7.9</v>
      </c>
      <c r="G14" s="109">
        <v>7.9</v>
      </c>
      <c r="H14" s="109">
        <v>1.3</v>
      </c>
      <c r="I14" s="109">
        <v>6.7</v>
      </c>
      <c r="J14" s="110">
        <v>10.3</v>
      </c>
      <c r="K14" s="107">
        <v>10.4</v>
      </c>
      <c r="L14" s="73">
        <f>(Table9[[#This Row],[12 months to March 2024]]-Table9[[#This Row],[12 months to March 2023]])/Table9[[#This Row],[12 months to March 2023]]</f>
        <v>9.7087378640776344E-3</v>
      </c>
    </row>
    <row r="15" spans="1:12" ht="18.75" customHeight="1" x14ac:dyDescent="0.25"/>
    <row r="16" spans="1:12" ht="18.75" customHeight="1" x14ac:dyDescent="0.25"/>
    <row r="17" ht="18.75" customHeight="1" x14ac:dyDescent="0.25"/>
    <row r="18" ht="18.75" customHeight="1" x14ac:dyDescent="0.25"/>
    <row r="19" ht="18.75" customHeight="1" x14ac:dyDescent="0.25"/>
    <row r="20" ht="18.75" customHeight="1" x14ac:dyDescent="0.25"/>
    <row r="21" ht="18.75" customHeight="1" x14ac:dyDescent="0.25"/>
    <row r="22" ht="18.75" customHeight="1" x14ac:dyDescent="0.25"/>
    <row r="23" ht="18.75" customHeight="1" x14ac:dyDescent="0.25"/>
    <row r="24" ht="18.75" customHeight="1" x14ac:dyDescent="0.25"/>
    <row r="25" ht="18.75" customHeight="1" x14ac:dyDescent="0.25"/>
    <row r="26" ht="18.75" customHeight="1" x14ac:dyDescent="0.25"/>
    <row r="27" ht="18.75" customHeight="1" x14ac:dyDescent="0.25"/>
    <row r="28" ht="18.75" customHeight="1" x14ac:dyDescent="0.25"/>
    <row r="29" ht="18.75" customHeight="1" x14ac:dyDescent="0.25"/>
    <row r="30" ht="18.75" customHeight="1" x14ac:dyDescent="0.25"/>
    <row r="31" ht="18.75" customHeight="1" x14ac:dyDescent="0.25"/>
    <row r="32"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sheetData>
  <hyperlinks>
    <hyperlink ref="A8" location="Contact!A1" display="Link to Contact" xr:uid="{7C8D707F-28D8-49B6-81BB-F1F9A00B850D}"/>
    <hyperlink ref="A9" location="'Contents '!A1" display="Link to Contents" xr:uid="{692F7B58-242A-41F3-8371-BB407B1CA1F1}"/>
  </hyperlinks>
  <pageMargins left="0.7" right="0.7" top="0.75" bottom="0.75" header="0.3" footer="0.3"/>
  <pageSetup paperSize="9" scale="41" fitToHeight="0" orientation="landscape"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D7221-51F6-49E3-95C4-4E7CFEBB0995}">
  <dimension ref="A1:M57"/>
  <sheetViews>
    <sheetView showGridLines="0" workbookViewId="0">
      <selection activeCell="A15" sqref="A15"/>
    </sheetView>
  </sheetViews>
  <sheetFormatPr defaultColWidth="9.1796875" defaultRowHeight="12.5" x14ac:dyDescent="0.25"/>
  <cols>
    <col min="1" max="1" width="51.81640625" style="20" customWidth="1"/>
    <col min="2" max="2" width="15.81640625" style="20" customWidth="1"/>
    <col min="3" max="3" width="15.08984375" style="21" customWidth="1"/>
    <col min="4" max="4" width="15.08984375" style="20" customWidth="1"/>
    <col min="5" max="6" width="15.08984375" style="21" customWidth="1"/>
    <col min="7" max="12" width="15.08984375" style="20" customWidth="1"/>
    <col min="13" max="16384" width="9.1796875" style="20"/>
  </cols>
  <sheetData>
    <row r="1" spans="1:13" s="36" customFormat="1" ht="23" customHeight="1" x14ac:dyDescent="0.4">
      <c r="A1" s="35" t="s">
        <v>219</v>
      </c>
      <c r="B1" s="35"/>
    </row>
    <row r="2" spans="1:13" s="36" customFormat="1" ht="23" customHeight="1" x14ac:dyDescent="0.3">
      <c r="A2" s="40" t="s">
        <v>37</v>
      </c>
      <c r="B2" s="40"/>
    </row>
    <row r="3" spans="1:13" s="36" customFormat="1" ht="23" customHeight="1" x14ac:dyDescent="0.3">
      <c r="A3" s="36" t="s">
        <v>33</v>
      </c>
    </row>
    <row r="4" spans="1:13" s="36" customFormat="1" ht="23" customHeight="1" x14ac:dyDescent="0.3">
      <c r="A4" s="36" t="s">
        <v>74</v>
      </c>
    </row>
    <row r="5" spans="1:13" s="36" customFormat="1" ht="23" customHeight="1" x14ac:dyDescent="0.3">
      <c r="A5" s="36" t="s">
        <v>76</v>
      </c>
    </row>
    <row r="6" spans="1:13" s="36" customFormat="1" ht="23" customHeight="1" x14ac:dyDescent="0.3">
      <c r="A6" s="36" t="s">
        <v>75</v>
      </c>
    </row>
    <row r="7" spans="1:13" s="36" customFormat="1" ht="23" customHeight="1" x14ac:dyDescent="0.3">
      <c r="A7" s="36" t="s">
        <v>156</v>
      </c>
    </row>
    <row r="8" spans="1:13" s="32" customFormat="1" ht="21.5" customHeight="1" x14ac:dyDescent="0.35">
      <c r="A8" s="37" t="s">
        <v>27</v>
      </c>
      <c r="B8" s="37"/>
    </row>
    <row r="9" spans="1:13" s="32" customFormat="1" ht="21.5" customHeight="1" x14ac:dyDescent="0.35">
      <c r="A9" s="37" t="s">
        <v>28</v>
      </c>
      <c r="B9" s="37"/>
    </row>
    <row r="10" spans="1:13" s="19" customFormat="1" ht="57" customHeight="1" x14ac:dyDescent="0.35">
      <c r="A10" s="58" t="s">
        <v>36</v>
      </c>
      <c r="B10" s="24" t="s">
        <v>125</v>
      </c>
      <c r="C10" s="24" t="s">
        <v>126</v>
      </c>
      <c r="D10" s="24" t="s">
        <v>127</v>
      </c>
      <c r="E10" s="24" t="s">
        <v>128</v>
      </c>
      <c r="F10" s="24" t="s">
        <v>129</v>
      </c>
      <c r="G10" s="38" t="s">
        <v>130</v>
      </c>
      <c r="H10" s="38" t="s">
        <v>131</v>
      </c>
      <c r="I10" s="38" t="s">
        <v>132</v>
      </c>
      <c r="J10" s="38" t="s">
        <v>133</v>
      </c>
      <c r="K10" s="38" t="s">
        <v>134</v>
      </c>
      <c r="L10" s="38" t="s">
        <v>135</v>
      </c>
      <c r="M10" s="38" t="s">
        <v>136</v>
      </c>
    </row>
    <row r="11" spans="1:13" ht="23" customHeight="1" x14ac:dyDescent="0.35">
      <c r="A11" s="43" t="s">
        <v>220</v>
      </c>
      <c r="B11" s="79">
        <v>382</v>
      </c>
      <c r="C11" s="30">
        <v>408</v>
      </c>
      <c r="D11" s="30">
        <v>384</v>
      </c>
      <c r="E11" s="75">
        <v>439</v>
      </c>
      <c r="F11" s="75">
        <v>463</v>
      </c>
      <c r="G11" s="76">
        <v>480</v>
      </c>
      <c r="H11" s="77">
        <v>367</v>
      </c>
      <c r="I11" s="77" t="s">
        <v>25</v>
      </c>
      <c r="J11" s="77">
        <v>441</v>
      </c>
      <c r="K11" s="78">
        <v>447</v>
      </c>
      <c r="L11" s="75">
        <v>490</v>
      </c>
      <c r="M11" s="73">
        <f>(Table911[[#This Row],[Quarter 1 2024]]-Table911[[#This Row],[Quarter 1 2023]])/Table911[[#This Row],[Quarter 1 2023]]</f>
        <v>9.6196868008948541E-2</v>
      </c>
    </row>
    <row r="12" spans="1:13" ht="23" customHeight="1" x14ac:dyDescent="0.35">
      <c r="A12" s="44" t="s">
        <v>221</v>
      </c>
      <c r="B12" s="80">
        <v>560</v>
      </c>
      <c r="C12" s="30">
        <v>689</v>
      </c>
      <c r="D12" s="30">
        <v>664</v>
      </c>
      <c r="E12" s="75">
        <v>735</v>
      </c>
      <c r="F12" s="75">
        <v>757</v>
      </c>
      <c r="G12" s="76">
        <v>815</v>
      </c>
      <c r="H12" s="77">
        <v>648</v>
      </c>
      <c r="I12" s="77" t="s">
        <v>25</v>
      </c>
      <c r="J12" s="77">
        <v>738</v>
      </c>
      <c r="K12" s="78">
        <v>778</v>
      </c>
      <c r="L12" s="75">
        <v>852</v>
      </c>
      <c r="M12" s="73">
        <f>(Table911[[#This Row],[Quarter 1 2024]]-Table911[[#This Row],[Quarter 1 2023]])/Table911[[#This Row],[Quarter 1 2023]]</f>
        <v>9.5115681233933158E-2</v>
      </c>
    </row>
    <row r="13" spans="1:13" ht="23" customHeight="1" x14ac:dyDescent="0.35">
      <c r="A13" s="43" t="s">
        <v>222</v>
      </c>
      <c r="B13" s="79">
        <v>47</v>
      </c>
      <c r="C13" s="75">
        <v>52</v>
      </c>
      <c r="D13" s="75">
        <v>59</v>
      </c>
      <c r="E13" s="75">
        <v>68</v>
      </c>
      <c r="F13" s="75">
        <v>68</v>
      </c>
      <c r="G13" s="76">
        <v>71</v>
      </c>
      <c r="H13" s="77">
        <v>55</v>
      </c>
      <c r="I13" s="77" t="s">
        <v>25</v>
      </c>
      <c r="J13" s="77">
        <v>78</v>
      </c>
      <c r="K13" s="78">
        <v>95</v>
      </c>
      <c r="L13" s="75">
        <v>114</v>
      </c>
      <c r="M13" s="73">
        <f>(Table911[[#This Row],[Quarter 1 2024]]-Table911[[#This Row],[Quarter 1 2023]])/Table911[[#This Row],[Quarter 1 2023]]</f>
        <v>0.2</v>
      </c>
    </row>
    <row r="14" spans="1:13" ht="23" customHeight="1" x14ac:dyDescent="0.35">
      <c r="A14" s="43" t="s">
        <v>223</v>
      </c>
      <c r="B14" s="79">
        <v>67</v>
      </c>
      <c r="C14" s="75">
        <v>82</v>
      </c>
      <c r="D14" s="75">
        <v>96</v>
      </c>
      <c r="E14" s="75">
        <v>103</v>
      </c>
      <c r="F14" s="75">
        <v>107</v>
      </c>
      <c r="G14" s="76">
        <v>116</v>
      </c>
      <c r="H14" s="77">
        <v>82</v>
      </c>
      <c r="I14" s="77" t="s">
        <v>25</v>
      </c>
      <c r="J14" s="77">
        <v>113</v>
      </c>
      <c r="K14" s="78">
        <v>189</v>
      </c>
      <c r="L14" s="75">
        <v>208</v>
      </c>
      <c r="M14" s="73">
        <f>(Table911[[#This Row],[Quarter 1 2024]]-Table911[[#This Row],[Quarter 1 2023]])/Table911[[#This Row],[Quarter 1 2023]]</f>
        <v>0.10052910052910052</v>
      </c>
    </row>
    <row r="15" spans="1:13" ht="18.75" customHeight="1" x14ac:dyDescent="0.25"/>
    <row r="16" spans="1:13" ht="18.75" customHeight="1" x14ac:dyDescent="0.25"/>
    <row r="17" ht="18.75" customHeight="1" x14ac:dyDescent="0.25"/>
    <row r="18" ht="18.75" customHeight="1" x14ac:dyDescent="0.25"/>
    <row r="19" ht="18.75" customHeight="1" x14ac:dyDescent="0.25"/>
    <row r="20" ht="18.75" customHeight="1" x14ac:dyDescent="0.25"/>
    <row r="21" ht="18.75" customHeight="1" x14ac:dyDescent="0.25"/>
    <row r="22" ht="18.75" customHeight="1" x14ac:dyDescent="0.25"/>
    <row r="23" ht="18.75" customHeight="1" x14ac:dyDescent="0.25"/>
    <row r="24" ht="18.75" customHeight="1" x14ac:dyDescent="0.25"/>
    <row r="25" ht="18.75" customHeight="1" x14ac:dyDescent="0.25"/>
    <row r="26" ht="18.75" customHeight="1" x14ac:dyDescent="0.25"/>
    <row r="27" ht="18.75" customHeight="1" x14ac:dyDescent="0.25"/>
    <row r="28" ht="18.75" customHeight="1" x14ac:dyDescent="0.25"/>
    <row r="29" ht="18.75" customHeight="1" x14ac:dyDescent="0.25"/>
    <row r="30" ht="18.75" customHeight="1" x14ac:dyDescent="0.25"/>
    <row r="31" ht="18.75" customHeight="1" x14ac:dyDescent="0.25"/>
    <row r="32"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sheetData>
  <hyperlinks>
    <hyperlink ref="A8" location="Contact!A1" display="Link to Contact" xr:uid="{C1E7C04E-DF17-4EAD-9F4D-7689456F275A}"/>
    <hyperlink ref="A9" location="'Contents '!A1" display="Link to Contents" xr:uid="{F981DF51-9E38-4208-97C8-65FF7E81B953}"/>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4"/>
  <sheetViews>
    <sheetView showGridLines="0" tabSelected="1" zoomScale="115" zoomScaleNormal="115" workbookViewId="0">
      <selection activeCell="A4" sqref="A4"/>
    </sheetView>
  </sheetViews>
  <sheetFormatPr defaultColWidth="9.1796875" defaultRowHeight="26" customHeight="1" x14ac:dyDescent="0.35"/>
  <cols>
    <col min="1" max="1" width="118.54296875" style="5" customWidth="1"/>
    <col min="2" max="16384" width="9.1796875" style="5"/>
  </cols>
  <sheetData>
    <row r="1" spans="1:4" s="32" customFormat="1" ht="26" customHeight="1" x14ac:dyDescent="0.35">
      <c r="A1" s="37" t="s">
        <v>26</v>
      </c>
      <c r="B1" s="33"/>
      <c r="C1" s="34"/>
      <c r="D1" s="34"/>
    </row>
    <row r="2" spans="1:4" s="32" customFormat="1" ht="26" customHeight="1" x14ac:dyDescent="0.35">
      <c r="A2" s="37" t="s">
        <v>27</v>
      </c>
      <c r="B2" s="33"/>
      <c r="C2" s="34"/>
      <c r="D2" s="34"/>
    </row>
    <row r="3" spans="1:4" s="32" customFormat="1" ht="26" customHeight="1" x14ac:dyDescent="0.35">
      <c r="A3" s="37" t="s">
        <v>175</v>
      </c>
      <c r="B3" s="33"/>
      <c r="C3" s="34"/>
      <c r="D3" s="34"/>
    </row>
    <row r="4" spans="1:4" ht="26" customHeight="1" x14ac:dyDescent="0.35">
      <c r="A4" s="22" t="s">
        <v>83</v>
      </c>
    </row>
    <row r="5" spans="1:4" ht="26" customHeight="1" x14ac:dyDescent="0.35">
      <c r="A5" s="11" t="s">
        <v>177</v>
      </c>
    </row>
    <row r="6" spans="1:4" ht="26" customHeight="1" x14ac:dyDescent="0.35">
      <c r="A6" s="11" t="s">
        <v>137</v>
      </c>
    </row>
    <row r="7" spans="1:4" ht="26" customHeight="1" x14ac:dyDescent="0.35">
      <c r="A7" s="11" t="s">
        <v>178</v>
      </c>
    </row>
    <row r="8" spans="1:4" ht="26" customHeight="1" x14ac:dyDescent="0.35">
      <c r="A8" s="11" t="s">
        <v>138</v>
      </c>
    </row>
    <row r="9" spans="1:4" ht="26" customHeight="1" x14ac:dyDescent="0.35">
      <c r="A9" s="11" t="s">
        <v>179</v>
      </c>
    </row>
    <row r="10" spans="1:4" ht="26" customHeight="1" x14ac:dyDescent="0.35">
      <c r="A10" s="11" t="s">
        <v>150</v>
      </c>
    </row>
    <row r="11" spans="1:4" ht="26" customHeight="1" x14ac:dyDescent="0.35">
      <c r="A11" s="11" t="s">
        <v>180</v>
      </c>
    </row>
    <row r="12" spans="1:4" ht="26" customHeight="1" x14ac:dyDescent="0.35">
      <c r="A12" s="11" t="s">
        <v>151</v>
      </c>
    </row>
    <row r="13" spans="1:4" ht="26" customHeight="1" x14ac:dyDescent="0.35">
      <c r="A13" s="11" t="s">
        <v>181</v>
      </c>
    </row>
    <row r="14" spans="1:4" ht="26" customHeight="1" x14ac:dyDescent="0.35">
      <c r="A14" s="11" t="s">
        <v>152</v>
      </c>
    </row>
    <row r="15" spans="1:4" ht="26" customHeight="1" x14ac:dyDescent="0.35">
      <c r="A15" s="11" t="s">
        <v>182</v>
      </c>
    </row>
    <row r="16" spans="1:4" ht="26" customHeight="1" x14ac:dyDescent="0.35">
      <c r="A16" s="11" t="s">
        <v>153</v>
      </c>
    </row>
    <row r="17" spans="1:1" ht="26" customHeight="1" x14ac:dyDescent="0.35">
      <c r="A17" s="11" t="s">
        <v>183</v>
      </c>
    </row>
    <row r="18" spans="1:1" ht="26" customHeight="1" x14ac:dyDescent="0.35">
      <c r="A18" s="11" t="s">
        <v>154</v>
      </c>
    </row>
    <row r="19" spans="1:1" ht="26" customHeight="1" x14ac:dyDescent="0.35">
      <c r="A19" s="11" t="s">
        <v>184</v>
      </c>
    </row>
    <row r="20" spans="1:1" ht="26" customHeight="1" x14ac:dyDescent="0.35">
      <c r="A20" s="11" t="s">
        <v>155</v>
      </c>
    </row>
    <row r="21" spans="1:1" ht="26" customHeight="1" x14ac:dyDescent="0.35">
      <c r="A21" s="11" t="s">
        <v>185</v>
      </c>
    </row>
    <row r="22" spans="1:1" ht="26" customHeight="1" x14ac:dyDescent="0.35">
      <c r="A22" s="11" t="s">
        <v>202</v>
      </c>
    </row>
    <row r="23" spans="1:1" ht="26" customHeight="1" x14ac:dyDescent="0.35">
      <c r="A23" s="11" t="s">
        <v>203</v>
      </c>
    </row>
    <row r="24" spans="1:1" ht="26" customHeight="1" x14ac:dyDescent="0.35">
      <c r="A24" s="11" t="s">
        <v>214</v>
      </c>
    </row>
  </sheetData>
  <hyperlinks>
    <hyperlink ref="A5" location="'Table 1'!A1" display="Table 1 Estimated number of overnight trips, nights and expenditure in NI (all visitors)" xr:uid="{F1A9375E-F1BC-4A92-811B-A0C27FDE4D84}"/>
    <hyperlink ref="A1" location="'Tourism related SIC codes'!A1" display="Definition of Industries included within Tourism Related Industries" xr:uid="{9E0C47F6-423C-4C31-A656-CDB48444A0E0}"/>
    <hyperlink ref="A2" location="Contact!A1" display="Link to Contact" xr:uid="{FE15C345-B209-44D3-AD3F-8339265FDCEF}"/>
    <hyperlink ref="A7" location="'Table 2'!A1" display="Table 2 Estimated number of overnight trips in NI (all visitors) by reason for visit" xr:uid="{33FC4704-745A-4566-9224-7114C243119E}"/>
    <hyperlink ref="A9" location="'Table 3'!A1" display="Table 3 Estimated number of overnight trips in NI by market" xr:uid="{D5790C0B-33CC-47B0-A3DA-9607A7D3392F}"/>
    <hyperlink ref="A11" location="'Table 4'!A1" display="Table 4 Estimated number of external overnight trips, nights and expenditure in NI (excluding NI residents)" xr:uid="{660B4BD0-FD9B-44A7-AFE9-E9D0A570441C}"/>
    <hyperlink ref="A13" location="'Table 5'!A1" display="Table 5 Estimated number of overnight trips to NI by reason for visit" xr:uid="{7C1A14FA-65A2-4297-9ED9-97D99EB6EF17}"/>
    <hyperlink ref="A15" location="'Table 6'!A1" display="Table 6 Estimated nights spent in NI (all visitors)" xr:uid="{97E27532-22A2-4CA1-82E5-6A6AD641C53C}"/>
    <hyperlink ref="A17" location="'Table 7'!A1" display="Table 7 Estimated expenditure (£) spent in NI (all visitors)" xr:uid="{1C2A1224-3F28-485B-92FA-6256623105A5}"/>
    <hyperlink ref="A6" location="'Table 1a'!A1" display="Table 1a Estimated number of overnight trips, nights and expenditure in NI (all visitors) -  Quarter 1" xr:uid="{F6D3E116-6428-4EC3-A6E5-615779B141A5}"/>
    <hyperlink ref="A8" location="'Table 2a'!A1" display="Table 2a Estimated number of overnight trips in NI (all visitors) by reason for visit - Quarter 1" xr:uid="{D5842E8C-1CB0-4622-B929-246893776D2A}"/>
    <hyperlink ref="A10" location="'Table 3a'!A1" display="Table 3a Estimated number of overnight trips in NI by market - Quarter 1" xr:uid="{37A12340-B4FF-4E03-A932-81FFA5AF5669}"/>
    <hyperlink ref="A12" location="'Table 4a'!A1" display="Table 4a Estimated number of external overnight trips, nights and expenditure in NI (excluding NI residents) - Quarter 1" xr:uid="{5DA15B37-A40D-48F7-A8B6-28C3741AF58E}"/>
    <hyperlink ref="A14" location="'Table 5a'!A1" display="Table 5a Estimated number of overnight trips to NI by reason for visit - Quarter 1" xr:uid="{1A17BB67-C2C4-4FD1-96AB-F8BD50BAFF11}"/>
    <hyperlink ref="A16" location="'Table 6a'!A1" display="Table 6a Estimated nights spent in NI (all visitors) - Quarter 1" xr:uid="{435CECD5-01FB-4707-915D-940DA893946F}"/>
    <hyperlink ref="A18" location="'Table 7a'!A1" display="Table 7a Estimated expenditure (£) spent in NI (all visitors) - Quarter 1" xr:uid="{CBD072EC-B560-4BF9-AAA0-9E69F40D553C}"/>
    <hyperlink ref="A19" location="'Table 8'!A1" display="Table 8 Rooms sold in Establishments in NI - 12 months rolling to March 2024" xr:uid="{88E5368E-A1BB-4A89-B609-B12CA99E58B1}"/>
    <hyperlink ref="A20" location="'Table 8a'!A1" display="Table 8a Rooms sold in Establishments in NI - Quarter 1" xr:uid="{4FA071FA-8BC7-4FCE-9DF1-DF7D29243F90}"/>
    <hyperlink ref="A21" location="'Table 9'!A1" display="Table 9 Day trips to NI - 12 months rolling to March 2024" xr:uid="{1C8212FD-1BCC-465F-AADB-6B692DFF8FAF}"/>
    <hyperlink ref="A3" location="'Key messages'!A1" display="Key messages" xr:uid="{A6ED5D6B-A4B0-4AE6-B30F-A1746E1CDDC7}"/>
    <hyperlink ref="A22" location="'Table 10'!A1" display="Table 10 Estimated overnight trips in NI by detailed market - 12 months to March" xr:uid="{0DB2FE99-C102-41D0-94BF-D61CB08E5438}"/>
    <hyperlink ref="A23" location="'Table 10a'!A1" display="Table 10a Estimated overnight trips in NI by detailed market - Quarter 1" xr:uid="{EFB9D7CB-CCF3-491E-9171-0BA8E3C886FB}"/>
    <hyperlink ref="A24" location="'Table 11'!A1" display="Table 11 Estimated Spend per trip, Spend per night and Nights per trip - 12 months to March" xr:uid="{8DEB2F85-BB42-4EFA-AE31-C573BDBBBB29}"/>
  </hyperlinks>
  <pageMargins left="0.7" right="0.7" top="0.75" bottom="0.75" header="0.3" footer="0.3"/>
  <pageSetup paperSize="9" scale="9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72918-B134-402C-900E-2B6A1D28BFD1}">
  <dimension ref="A1:B21"/>
  <sheetViews>
    <sheetView showGridLines="0" zoomScaleNormal="100" workbookViewId="0">
      <selection activeCell="K20" sqref="K20"/>
    </sheetView>
  </sheetViews>
  <sheetFormatPr defaultColWidth="9.1796875" defaultRowHeight="20" customHeight="1" x14ac:dyDescent="0.35"/>
  <cols>
    <col min="1" max="1" width="25.1796875" style="22" customWidth="1"/>
    <col min="2" max="2" width="18.90625" style="22" customWidth="1"/>
    <col min="3" max="16384" width="9.1796875" style="22"/>
  </cols>
  <sheetData>
    <row r="1" spans="1:2" s="36" customFormat="1" ht="20" customHeight="1" x14ac:dyDescent="0.4">
      <c r="A1" s="35" t="s">
        <v>189</v>
      </c>
    </row>
    <row r="2" spans="1:2" s="36" customFormat="1" ht="20" customHeight="1" x14ac:dyDescent="0.3">
      <c r="A2" s="40" t="s">
        <v>37</v>
      </c>
    </row>
    <row r="3" spans="1:2" s="36" customFormat="1" ht="20" customHeight="1" x14ac:dyDescent="0.3">
      <c r="A3" s="36" t="s">
        <v>33</v>
      </c>
    </row>
    <row r="4" spans="1:2" s="36" customFormat="1" ht="20" customHeight="1" x14ac:dyDescent="0.3">
      <c r="A4" s="81" t="s">
        <v>29</v>
      </c>
    </row>
    <row r="5" spans="1:2" s="36" customFormat="1" ht="20" customHeight="1" x14ac:dyDescent="0.3">
      <c r="A5" s="81" t="s">
        <v>30</v>
      </c>
    </row>
    <row r="6" spans="1:2" s="36" customFormat="1" ht="20" customHeight="1" x14ac:dyDescent="0.3">
      <c r="A6" s="81" t="s">
        <v>31</v>
      </c>
    </row>
    <row r="7" spans="1:2" s="36" customFormat="1" ht="20" customHeight="1" x14ac:dyDescent="0.3">
      <c r="A7" s="81" t="s">
        <v>32</v>
      </c>
    </row>
    <row r="8" spans="1:2" s="36" customFormat="1" ht="20" customHeight="1" x14ac:dyDescent="0.3">
      <c r="A8" s="81" t="s">
        <v>157</v>
      </c>
    </row>
    <row r="9" spans="1:2" s="32" customFormat="1" ht="20" customHeight="1" x14ac:dyDescent="0.35">
      <c r="A9" s="37" t="s">
        <v>27</v>
      </c>
    </row>
    <row r="10" spans="1:2" s="32" customFormat="1" ht="20" customHeight="1" x14ac:dyDescent="0.35">
      <c r="A10" s="37" t="s">
        <v>28</v>
      </c>
    </row>
    <row r="11" spans="1:2" ht="63.5" customHeight="1" x14ac:dyDescent="0.35">
      <c r="A11" s="15" t="s">
        <v>36</v>
      </c>
      <c r="B11" s="38" t="s">
        <v>123</v>
      </c>
    </row>
    <row r="12" spans="1:2" ht="20" customHeight="1" x14ac:dyDescent="0.35">
      <c r="A12" s="12" t="s">
        <v>158</v>
      </c>
      <c r="B12" s="100">
        <v>14296318</v>
      </c>
    </row>
    <row r="13" spans="1:2" ht="20" customHeight="1" x14ac:dyDescent="0.35">
      <c r="A13" s="12" t="s">
        <v>159</v>
      </c>
      <c r="B13" s="100">
        <v>977945884</v>
      </c>
    </row>
    <row r="14" spans="1:2" ht="20" customHeight="1" x14ac:dyDescent="0.35">
      <c r="A14" s="12" t="s">
        <v>160</v>
      </c>
      <c r="B14" s="100">
        <v>1705345.6077342099</v>
      </c>
    </row>
    <row r="15" spans="1:2" ht="20" customHeight="1" x14ac:dyDescent="0.35">
      <c r="A15" s="12" t="s">
        <v>161</v>
      </c>
      <c r="B15" s="100">
        <v>87595009.164929047</v>
      </c>
    </row>
    <row r="16" spans="1:2" ht="20" customHeight="1" x14ac:dyDescent="0.35">
      <c r="A16" s="12" t="s">
        <v>162</v>
      </c>
      <c r="B16" s="100">
        <v>157839.35631692628</v>
      </c>
    </row>
    <row r="17" spans="1:2" ht="20" customHeight="1" x14ac:dyDescent="0.35">
      <c r="A17" s="12" t="s">
        <v>163</v>
      </c>
      <c r="B17" s="100">
        <v>36347625.119654693</v>
      </c>
    </row>
    <row r="18" spans="1:2" ht="20" customHeight="1" x14ac:dyDescent="0.35">
      <c r="A18" s="12" t="s">
        <v>164</v>
      </c>
      <c r="B18" s="100">
        <v>147836.70645225831</v>
      </c>
    </row>
    <row r="19" spans="1:2" ht="20" customHeight="1" x14ac:dyDescent="0.35">
      <c r="A19" s="12" t="s">
        <v>165</v>
      </c>
      <c r="B19" s="100">
        <v>7911668.794694229</v>
      </c>
    </row>
    <row r="20" spans="1:2" ht="20" customHeight="1" x14ac:dyDescent="0.35">
      <c r="A20" s="12" t="s">
        <v>166</v>
      </c>
      <c r="B20" s="60">
        <f>B12+B14+B16+B18</f>
        <v>16307339.670503395</v>
      </c>
    </row>
    <row r="21" spans="1:2" ht="20" customHeight="1" x14ac:dyDescent="0.35">
      <c r="A21" s="12" t="s">
        <v>21</v>
      </c>
      <c r="B21" s="60">
        <f>B13+B15+B17+B19</f>
        <v>1109800187.079278</v>
      </c>
    </row>
  </sheetData>
  <phoneticPr fontId="28" type="noConversion"/>
  <hyperlinks>
    <hyperlink ref="A9" location="Contact!A1" display="Link to Contact" xr:uid="{1F14E883-0B5B-4A34-9B79-680D96DA6C1E}"/>
    <hyperlink ref="A10" location="'Contents '!A1" display="Link to Contents" xr:uid="{AF1FD4AC-7816-4AF2-88FB-63BA33201E3D}"/>
  </hyperlink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2396-CB11-4965-A6B8-25A00C1847CB}">
  <dimension ref="A1:E20"/>
  <sheetViews>
    <sheetView showGridLines="0" workbookViewId="0">
      <selection sqref="A1:XFD1048576"/>
    </sheetView>
  </sheetViews>
  <sheetFormatPr defaultColWidth="9.1796875" defaultRowHeight="15.5" x14ac:dyDescent="0.35"/>
  <cols>
    <col min="1" max="1" width="64.36328125" style="5" customWidth="1"/>
    <col min="2" max="4" width="26" style="28" customWidth="1"/>
    <col min="5" max="16384" width="9.1796875" style="5"/>
  </cols>
  <sheetData>
    <row r="1" spans="1:4" s="36" customFormat="1" ht="21.5" customHeight="1" x14ac:dyDescent="0.4">
      <c r="A1" s="35" t="s">
        <v>197</v>
      </c>
      <c r="B1" s="56"/>
      <c r="C1" s="56"/>
      <c r="D1" s="56"/>
    </row>
    <row r="2" spans="1:4" s="36" customFormat="1" ht="21.5" customHeight="1" x14ac:dyDescent="0.3">
      <c r="A2" s="40" t="s">
        <v>37</v>
      </c>
      <c r="B2" s="56"/>
      <c r="C2" s="56"/>
      <c r="D2" s="56"/>
    </row>
    <row r="3" spans="1:4" s="36" customFormat="1" ht="21.5" customHeight="1" x14ac:dyDescent="0.3">
      <c r="A3" s="36" t="s">
        <v>33</v>
      </c>
      <c r="B3" s="56"/>
      <c r="C3" s="56"/>
      <c r="D3" s="56"/>
    </row>
    <row r="4" spans="1:4" s="36" customFormat="1" ht="21.5" customHeight="1" x14ac:dyDescent="0.3">
      <c r="A4" s="36" t="s">
        <v>29</v>
      </c>
      <c r="B4" s="56"/>
      <c r="C4" s="56"/>
      <c r="D4" s="56"/>
    </row>
    <row r="5" spans="1:4" s="36" customFormat="1" ht="21.5" customHeight="1" x14ac:dyDescent="0.3">
      <c r="A5" s="36" t="s">
        <v>30</v>
      </c>
      <c r="B5" s="56"/>
      <c r="C5" s="56"/>
      <c r="D5" s="56"/>
    </row>
    <row r="6" spans="1:4" s="36" customFormat="1" ht="21.5" customHeight="1" x14ac:dyDescent="0.3">
      <c r="A6" s="36" t="s">
        <v>31</v>
      </c>
      <c r="B6" s="56"/>
      <c r="C6" s="56"/>
      <c r="D6" s="56"/>
    </row>
    <row r="7" spans="1:4" s="36" customFormat="1" ht="21.5" customHeight="1" x14ac:dyDescent="0.3">
      <c r="A7" s="36" t="s">
        <v>32</v>
      </c>
      <c r="B7" s="56"/>
      <c r="C7" s="56"/>
      <c r="D7" s="56"/>
    </row>
    <row r="8" spans="1:4" s="36" customFormat="1" ht="21.5" customHeight="1" x14ac:dyDescent="0.3">
      <c r="A8" s="36" t="s">
        <v>43</v>
      </c>
      <c r="B8" s="56"/>
      <c r="C8" s="56"/>
      <c r="D8" s="56"/>
    </row>
    <row r="9" spans="1:4" s="36" customFormat="1" ht="21.5" customHeight="1" x14ac:dyDescent="0.3">
      <c r="A9" s="36" t="s">
        <v>34</v>
      </c>
      <c r="B9" s="56"/>
      <c r="C9" s="56"/>
      <c r="D9" s="56"/>
    </row>
    <row r="10" spans="1:4" s="36" customFormat="1" ht="21.5" customHeight="1" x14ac:dyDescent="0.3">
      <c r="A10" s="36" t="s">
        <v>35</v>
      </c>
      <c r="B10" s="56"/>
      <c r="C10" s="56"/>
      <c r="D10" s="56"/>
    </row>
    <row r="11" spans="1:4" s="32" customFormat="1" ht="21.5" customHeight="1" x14ac:dyDescent="0.35">
      <c r="A11" s="37" t="s">
        <v>27</v>
      </c>
      <c r="B11" s="33"/>
      <c r="C11" s="33"/>
      <c r="D11" s="33"/>
    </row>
    <row r="12" spans="1:4" s="32" customFormat="1" ht="21.5" customHeight="1" x14ac:dyDescent="0.35">
      <c r="A12" s="37" t="s">
        <v>28</v>
      </c>
      <c r="B12" s="33"/>
      <c r="C12" s="33"/>
      <c r="D12" s="33"/>
    </row>
    <row r="13" spans="1:4" ht="45.5" customHeight="1" x14ac:dyDescent="0.35">
      <c r="A13" s="22" t="s">
        <v>36</v>
      </c>
      <c r="B13" s="24" t="s">
        <v>18</v>
      </c>
      <c r="C13" s="24" t="s">
        <v>187</v>
      </c>
      <c r="D13" s="24" t="s">
        <v>188</v>
      </c>
    </row>
    <row r="14" spans="1:4" ht="21.5" customHeight="1" x14ac:dyDescent="0.35">
      <c r="A14" s="22" t="s">
        <v>190</v>
      </c>
      <c r="B14" s="71">
        <v>1442953.7366581915</v>
      </c>
      <c r="C14" s="101">
        <v>5940471.4905373435</v>
      </c>
      <c r="D14" s="101">
        <v>459022717.59078342</v>
      </c>
    </row>
    <row r="15" spans="1:4" ht="21.5" customHeight="1" x14ac:dyDescent="0.35">
      <c r="A15" s="22" t="s">
        <v>191</v>
      </c>
      <c r="B15" s="71">
        <v>223297.91042702342</v>
      </c>
      <c r="C15" s="101">
        <v>1180730.0935744694</v>
      </c>
      <c r="D15" s="101">
        <v>79217291.054254264</v>
      </c>
    </row>
    <row r="16" spans="1:4" ht="21.5" customHeight="1" x14ac:dyDescent="0.35">
      <c r="A16" s="22" t="s">
        <v>192</v>
      </c>
      <c r="B16" s="71">
        <v>192668.03047377078</v>
      </c>
      <c r="C16" s="101">
        <v>945842.52896491066</v>
      </c>
      <c r="D16" s="101">
        <v>76325143.768904924</v>
      </c>
    </row>
    <row r="17" spans="1:5" ht="21.5" customHeight="1" x14ac:dyDescent="0.35">
      <c r="A17" s="22" t="s">
        <v>193</v>
      </c>
      <c r="B17" s="71">
        <v>100653.41493492617</v>
      </c>
      <c r="C17" s="101">
        <v>842688.19167848444</v>
      </c>
      <c r="D17" s="101">
        <v>64133170.051432773</v>
      </c>
    </row>
    <row r="18" spans="1:5" ht="21.5" customHeight="1" x14ac:dyDescent="0.35">
      <c r="A18" s="22" t="s">
        <v>194</v>
      </c>
      <c r="B18" s="71">
        <v>1279133.0143686538</v>
      </c>
      <c r="C18" s="101">
        <v>2827642.5377567438</v>
      </c>
      <c r="D18" s="101">
        <v>268441340.20988083</v>
      </c>
      <c r="E18" s="17"/>
    </row>
    <row r="19" spans="1:5" ht="21.5" customHeight="1" x14ac:dyDescent="0.35">
      <c r="A19" s="22" t="s">
        <v>195</v>
      </c>
      <c r="B19" s="71">
        <v>2118810.0023334636</v>
      </c>
      <c r="C19" s="101">
        <v>4772195.8677157164</v>
      </c>
      <c r="D19" s="101">
        <v>264103243.41156715</v>
      </c>
      <c r="E19" s="17"/>
    </row>
    <row r="20" spans="1:5" ht="21.5" customHeight="1" x14ac:dyDescent="0.35">
      <c r="A20" s="22" t="s">
        <v>196</v>
      </c>
      <c r="B20" s="71">
        <f>SUM(B14:B19)</f>
        <v>5357516.1091960296</v>
      </c>
      <c r="C20" s="71">
        <f t="shared" ref="C20:D20" si="0">SUM(C14:C19)</f>
        <v>16509570.710227668</v>
      </c>
      <c r="D20" s="71">
        <f t="shared" si="0"/>
        <v>1211242906.0868232</v>
      </c>
      <c r="E20" s="17"/>
    </row>
  </sheetData>
  <hyperlinks>
    <hyperlink ref="A11" location="Contact!A1" display="Link to Contact" xr:uid="{41816D3A-BCEB-461D-8610-5B26FEEF4CE0}"/>
    <hyperlink ref="A12" location="'Contents '!A1" display="Link to Contents" xr:uid="{4411CB06-7FC8-4835-9B88-3C5B69F2A341}"/>
  </hyperlinks>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7295F-C8D6-4185-9910-A159AE078D7D}">
  <dimension ref="A1:E20"/>
  <sheetViews>
    <sheetView showGridLines="0" topLeftCell="A5" workbookViewId="0">
      <selection activeCell="B15" sqref="B15:B17"/>
    </sheetView>
  </sheetViews>
  <sheetFormatPr defaultColWidth="9.1796875" defaultRowHeight="15.5" x14ac:dyDescent="0.35"/>
  <cols>
    <col min="1" max="1" width="64.36328125" style="5" customWidth="1"/>
    <col min="2" max="4" width="26" style="28" customWidth="1"/>
    <col min="5" max="16384" width="9.1796875" style="5"/>
  </cols>
  <sheetData>
    <row r="1" spans="1:4" s="36" customFormat="1" ht="21.5" customHeight="1" x14ac:dyDescent="0.4">
      <c r="A1" s="35" t="s">
        <v>198</v>
      </c>
      <c r="B1" s="56"/>
      <c r="C1" s="56"/>
      <c r="D1" s="56"/>
    </row>
    <row r="2" spans="1:4" s="36" customFormat="1" ht="21.5" customHeight="1" x14ac:dyDescent="0.3">
      <c r="A2" s="40" t="s">
        <v>37</v>
      </c>
      <c r="B2" s="56"/>
      <c r="C2" s="56"/>
      <c r="D2" s="56"/>
    </row>
    <row r="3" spans="1:4" s="36" customFormat="1" ht="21.5" customHeight="1" x14ac:dyDescent="0.3">
      <c r="A3" s="36" t="s">
        <v>33</v>
      </c>
      <c r="B3" s="56"/>
      <c r="C3" s="56"/>
      <c r="D3" s="56"/>
    </row>
    <row r="4" spans="1:4" s="36" customFormat="1" ht="21.5" customHeight="1" x14ac:dyDescent="0.3">
      <c r="A4" s="36" t="s">
        <v>29</v>
      </c>
      <c r="B4" s="56"/>
      <c r="C4" s="56"/>
      <c r="D4" s="56"/>
    </row>
    <row r="5" spans="1:4" s="36" customFormat="1" ht="21.5" customHeight="1" x14ac:dyDescent="0.3">
      <c r="A5" s="36" t="s">
        <v>30</v>
      </c>
      <c r="B5" s="56"/>
      <c r="C5" s="56"/>
      <c r="D5" s="56"/>
    </row>
    <row r="6" spans="1:4" s="36" customFormat="1" ht="21.5" customHeight="1" x14ac:dyDescent="0.3">
      <c r="A6" s="36" t="s">
        <v>31</v>
      </c>
      <c r="B6" s="56"/>
      <c r="C6" s="56"/>
      <c r="D6" s="56"/>
    </row>
    <row r="7" spans="1:4" s="36" customFormat="1" ht="21.5" customHeight="1" x14ac:dyDescent="0.3">
      <c r="A7" s="36" t="s">
        <v>32</v>
      </c>
      <c r="B7" s="56"/>
      <c r="C7" s="56"/>
      <c r="D7" s="56"/>
    </row>
    <row r="8" spans="1:4" s="36" customFormat="1" ht="21.5" customHeight="1" x14ac:dyDescent="0.3">
      <c r="A8" s="36" t="s">
        <v>43</v>
      </c>
      <c r="B8" s="56"/>
      <c r="C8" s="56"/>
      <c r="D8" s="56"/>
    </row>
    <row r="9" spans="1:4" s="36" customFormat="1" ht="21.5" customHeight="1" x14ac:dyDescent="0.3">
      <c r="A9" s="36" t="s">
        <v>34</v>
      </c>
      <c r="B9" s="56"/>
      <c r="C9" s="56"/>
      <c r="D9" s="56"/>
    </row>
    <row r="10" spans="1:4" s="36" customFormat="1" ht="21.5" customHeight="1" x14ac:dyDescent="0.3">
      <c r="A10" s="36" t="s">
        <v>35</v>
      </c>
      <c r="B10" s="56"/>
      <c r="C10" s="56"/>
      <c r="D10" s="56"/>
    </row>
    <row r="11" spans="1:4" s="32" customFormat="1" ht="21.5" customHeight="1" x14ac:dyDescent="0.35">
      <c r="A11" s="37" t="s">
        <v>27</v>
      </c>
      <c r="B11" s="33"/>
      <c r="C11" s="33"/>
      <c r="D11" s="33"/>
    </row>
    <row r="12" spans="1:4" s="32" customFormat="1" ht="21.5" customHeight="1" x14ac:dyDescent="0.35">
      <c r="A12" s="37" t="s">
        <v>28</v>
      </c>
      <c r="B12" s="33"/>
      <c r="C12" s="33"/>
      <c r="D12" s="33"/>
    </row>
    <row r="13" spans="1:4" ht="45.5" customHeight="1" x14ac:dyDescent="0.35">
      <c r="A13" s="22" t="s">
        <v>36</v>
      </c>
      <c r="B13" s="24" t="s">
        <v>18</v>
      </c>
      <c r="C13" s="24" t="s">
        <v>187</v>
      </c>
      <c r="D13" s="24" t="s">
        <v>188</v>
      </c>
    </row>
    <row r="14" spans="1:4" ht="21.5" customHeight="1" x14ac:dyDescent="0.35">
      <c r="A14" s="22" t="s">
        <v>190</v>
      </c>
      <c r="B14" s="71">
        <v>280461.80915606907</v>
      </c>
      <c r="C14" s="101">
        <v>1189075.5443306777</v>
      </c>
      <c r="D14" s="101">
        <v>79591839.586477667</v>
      </c>
    </row>
    <row r="15" spans="1:4" ht="21.5" customHeight="1" x14ac:dyDescent="0.35">
      <c r="A15" s="22" t="s">
        <v>191</v>
      </c>
      <c r="B15" s="71">
        <v>36058.00615086707</v>
      </c>
      <c r="C15" s="101">
        <v>229493.18756233761</v>
      </c>
      <c r="D15" s="101">
        <v>14379794.869891984</v>
      </c>
    </row>
    <row r="16" spans="1:4" ht="21.5" customHeight="1" x14ac:dyDescent="0.35">
      <c r="A16" s="22" t="s">
        <v>192</v>
      </c>
      <c r="B16" s="71">
        <v>23250.139619091897</v>
      </c>
      <c r="C16" s="101">
        <v>186842.76786571497</v>
      </c>
      <c r="D16" s="101">
        <v>13495284.01712789</v>
      </c>
    </row>
    <row r="17" spans="1:5" ht="21.5" customHeight="1" x14ac:dyDescent="0.35">
      <c r="A17" s="22" t="s">
        <v>193</v>
      </c>
      <c r="B17" s="71">
        <v>15498.425433101045</v>
      </c>
      <c r="C17" s="101">
        <v>199262.76852996179</v>
      </c>
      <c r="D17" s="101">
        <v>9685349.0137295499</v>
      </c>
    </row>
    <row r="18" spans="1:5" ht="21.5" customHeight="1" x14ac:dyDescent="0.35">
      <c r="A18" s="22" t="s">
        <v>194</v>
      </c>
      <c r="B18" s="71">
        <v>190887.38091064047</v>
      </c>
      <c r="C18" s="101">
        <v>425078.71740409289</v>
      </c>
      <c r="D18" s="101">
        <v>52903524.798744321</v>
      </c>
      <c r="E18" s="17"/>
    </row>
    <row r="19" spans="1:5" ht="21.5" customHeight="1" x14ac:dyDescent="0.35">
      <c r="A19" s="22" t="s">
        <v>195</v>
      </c>
      <c r="B19" s="71">
        <v>373367.66389414592</v>
      </c>
      <c r="C19" s="101">
        <v>697021.04131702392</v>
      </c>
      <c r="D19" s="101">
        <v>52776919.547507182</v>
      </c>
      <c r="E19" s="17"/>
    </row>
    <row r="20" spans="1:5" ht="21.5" customHeight="1" x14ac:dyDescent="0.35">
      <c r="A20" s="22" t="s">
        <v>196</v>
      </c>
      <c r="B20" s="71">
        <f>SUM(B14:B19)</f>
        <v>919523.42516391538</v>
      </c>
      <c r="C20" s="71">
        <f t="shared" ref="C20:D20" si="0">SUM(C14:C19)</f>
        <v>2926774.0270098089</v>
      </c>
      <c r="D20" s="71">
        <f t="shared" si="0"/>
        <v>222832711.83347857</v>
      </c>
      <c r="E20" s="17"/>
    </row>
  </sheetData>
  <hyperlinks>
    <hyperlink ref="A11" location="Contact!A1" display="Link to Contact" xr:uid="{B4E85E73-13C1-474F-B6E8-809391D7F9FC}"/>
    <hyperlink ref="A12" location="'Contents '!A1" display="Link to Contents" xr:uid="{9FE23A2A-7F72-49DF-8309-760B93519E9B}"/>
  </hyperlinks>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87E8D-6473-427C-A9CB-C934F6952EE0}">
  <dimension ref="A1:E20"/>
  <sheetViews>
    <sheetView showGridLines="0" workbookViewId="0">
      <selection activeCell="C17" sqref="C17"/>
    </sheetView>
  </sheetViews>
  <sheetFormatPr defaultColWidth="9.1796875" defaultRowHeight="15.5" x14ac:dyDescent="0.35"/>
  <cols>
    <col min="1" max="1" width="64.36328125" style="5" customWidth="1"/>
    <col min="2" max="4" width="26" style="28" customWidth="1"/>
    <col min="5" max="5" width="17.36328125" style="5" customWidth="1"/>
    <col min="6" max="16384" width="9.1796875" style="5"/>
  </cols>
  <sheetData>
    <row r="1" spans="1:5" s="36" customFormat="1" ht="21.5" customHeight="1" x14ac:dyDescent="0.4">
      <c r="A1" s="35" t="s">
        <v>204</v>
      </c>
      <c r="B1" s="56"/>
      <c r="C1" s="56"/>
      <c r="D1" s="56"/>
    </row>
    <row r="2" spans="1:5" s="36" customFormat="1" ht="21.5" customHeight="1" x14ac:dyDescent="0.3">
      <c r="A2" s="40" t="s">
        <v>37</v>
      </c>
      <c r="B2" s="56"/>
      <c r="C2" s="56"/>
      <c r="D2" s="56"/>
    </row>
    <row r="3" spans="1:5" s="36" customFormat="1" ht="21.5" customHeight="1" x14ac:dyDescent="0.3">
      <c r="A3" s="36" t="s">
        <v>33</v>
      </c>
      <c r="B3" s="56"/>
      <c r="C3" s="56"/>
      <c r="D3" s="56"/>
    </row>
    <row r="4" spans="1:5" s="36" customFormat="1" ht="21.5" customHeight="1" x14ac:dyDescent="0.3">
      <c r="A4" s="36" t="s">
        <v>29</v>
      </c>
      <c r="B4" s="56"/>
      <c r="C4" s="56"/>
      <c r="D4" s="56"/>
    </row>
    <row r="5" spans="1:5" s="36" customFormat="1" ht="21.5" customHeight="1" x14ac:dyDescent="0.3">
      <c r="A5" s="36" t="s">
        <v>30</v>
      </c>
      <c r="B5" s="56"/>
      <c r="C5" s="56"/>
      <c r="D5" s="56"/>
    </row>
    <row r="6" spans="1:5" s="36" customFormat="1" ht="21.5" customHeight="1" x14ac:dyDescent="0.3">
      <c r="A6" s="36" t="s">
        <v>31</v>
      </c>
      <c r="B6" s="56"/>
      <c r="C6" s="56"/>
      <c r="D6" s="56"/>
    </row>
    <row r="7" spans="1:5" s="36" customFormat="1" ht="21.5" customHeight="1" x14ac:dyDescent="0.3">
      <c r="A7" s="36" t="s">
        <v>32</v>
      </c>
      <c r="B7" s="56"/>
      <c r="C7" s="56"/>
      <c r="D7" s="56"/>
    </row>
    <row r="8" spans="1:5" s="36" customFormat="1" ht="21.5" customHeight="1" x14ac:dyDescent="0.3">
      <c r="A8" s="36" t="s">
        <v>43</v>
      </c>
      <c r="B8" s="56"/>
      <c r="C8" s="56"/>
      <c r="D8" s="56"/>
    </row>
    <row r="9" spans="1:5" s="36" customFormat="1" ht="21.5" customHeight="1" x14ac:dyDescent="0.3">
      <c r="A9" s="36" t="s">
        <v>34</v>
      </c>
      <c r="B9" s="56"/>
      <c r="C9" s="56"/>
      <c r="D9" s="56"/>
    </row>
    <row r="10" spans="1:5" s="36" customFormat="1" ht="21.5" customHeight="1" x14ac:dyDescent="0.3">
      <c r="A10" s="36" t="s">
        <v>35</v>
      </c>
      <c r="B10" s="56"/>
      <c r="C10" s="56"/>
      <c r="D10" s="56"/>
    </row>
    <row r="11" spans="1:5" s="32" customFormat="1" ht="21.5" customHeight="1" x14ac:dyDescent="0.35">
      <c r="A11" s="37" t="s">
        <v>27</v>
      </c>
      <c r="B11" s="33"/>
      <c r="C11" s="33"/>
      <c r="D11" s="33"/>
    </row>
    <row r="12" spans="1:5" s="32" customFormat="1" ht="21.5" customHeight="1" x14ac:dyDescent="0.35">
      <c r="A12" s="37" t="s">
        <v>28</v>
      </c>
      <c r="B12" s="33"/>
      <c r="C12" s="33"/>
      <c r="D12" s="33"/>
    </row>
    <row r="13" spans="1:5" ht="45.5" customHeight="1" x14ac:dyDescent="0.35">
      <c r="A13" s="22" t="s">
        <v>36</v>
      </c>
      <c r="B13" s="24" t="s">
        <v>207</v>
      </c>
      <c r="C13" s="24" t="s">
        <v>208</v>
      </c>
      <c r="D13" s="24" t="s">
        <v>205</v>
      </c>
      <c r="E13" s="105" t="s">
        <v>206</v>
      </c>
    </row>
    <row r="14" spans="1:5" ht="21.5" customHeight="1" x14ac:dyDescent="0.35">
      <c r="A14" s="22" t="s">
        <v>209</v>
      </c>
      <c r="B14" s="102">
        <f>'Table 7'!M15/'Table 3'!M15</f>
        <v>318.10233731406174</v>
      </c>
      <c r="C14" s="104">
        <f>'Table 7'!M15/'Table 6'!M15</f>
        <v>77.26766557135528</v>
      </c>
      <c r="D14" s="103">
        <f>'Table 6'!M15/'Table 3'!M15</f>
        <v>4.1168881570558131</v>
      </c>
      <c r="E14" s="111">
        <v>230.28</v>
      </c>
    </row>
    <row r="15" spans="1:5" ht="21.5" customHeight="1" x14ac:dyDescent="0.35">
      <c r="A15" s="22" t="s">
        <v>210</v>
      </c>
      <c r="B15" s="102">
        <f>'Table 7'!M16/'Table 3'!M16</f>
        <v>425.08914523379065</v>
      </c>
      <c r="C15" s="104">
        <f>'Table 7'!M16/'Table 6'!M16</f>
        <v>73.960466194977869</v>
      </c>
      <c r="D15" s="103">
        <f>'Table 6'!M16/'Table 3'!M16</f>
        <v>5.74751846632702</v>
      </c>
      <c r="E15" s="111">
        <v>53.52</v>
      </c>
    </row>
    <row r="16" spans="1:5" ht="21.5" customHeight="1" x14ac:dyDescent="0.35">
      <c r="A16" s="84" t="s">
        <v>211</v>
      </c>
      <c r="B16" s="102">
        <f>'Table 7'!M17/'Table 3'!M17</f>
        <v>346.30809325631975</v>
      </c>
      <c r="C16" s="104">
        <f>'Table 7'!M17/'Table 6'!M17</f>
        <v>76.165507299894088</v>
      </c>
      <c r="D16" s="103">
        <f>'Table 6'!M17/'Table 3'!M17</f>
        <v>4.5467837809149776</v>
      </c>
      <c r="E16" s="111">
        <v>144.79</v>
      </c>
    </row>
    <row r="17" spans="1:5" ht="21.5" customHeight="1" x14ac:dyDescent="0.35">
      <c r="A17" s="22" t="s">
        <v>194</v>
      </c>
      <c r="B17" s="102">
        <f>'Table 7'!M18/'Table 3'!M18</f>
        <v>209.86194335885887</v>
      </c>
      <c r="C17" s="104">
        <f>'Table 7'!M18/'Table 6'!M18</f>
        <v>94.934680259423331</v>
      </c>
      <c r="D17" s="103">
        <f>'Table 6'!M18/'Table 3'!M18</f>
        <v>2.2105930391863065</v>
      </c>
      <c r="E17" s="111">
        <v>51.36</v>
      </c>
    </row>
    <row r="18" spans="1:5" ht="21.5" customHeight="1" x14ac:dyDescent="0.35">
      <c r="A18" s="84" t="s">
        <v>212</v>
      </c>
      <c r="B18" s="102">
        <f>'Table 7'!M19/'Table 3'!M19</f>
        <v>292.41834726154804</v>
      </c>
      <c r="C18" s="104">
        <f>'Table 7'!M19/'Table 6'!M19</f>
        <v>80.687175385730072</v>
      </c>
      <c r="D18" s="103">
        <f>'Table 6'!M19/'Table 3'!M19</f>
        <v>3.624099441622834</v>
      </c>
      <c r="E18" s="111">
        <v>65.569999999999993</v>
      </c>
    </row>
    <row r="19" spans="1:5" ht="21.5" customHeight="1" x14ac:dyDescent="0.35">
      <c r="A19" s="22" t="s">
        <v>213</v>
      </c>
      <c r="B19" s="102">
        <f>'Table 7'!M20/'Table 3'!M20</f>
        <v>124.64696840240889</v>
      </c>
      <c r="C19" s="104">
        <f>'Table 7'!M20/'Table 6'!M20</f>
        <v>55.342079565142441</v>
      </c>
      <c r="D19" s="103">
        <f>'Table 6'!M20/'Table 3'!M20</f>
        <v>2.2523000469414702</v>
      </c>
      <c r="E19" s="111">
        <v>68.41</v>
      </c>
    </row>
    <row r="20" spans="1:5" ht="21.5" customHeight="1" x14ac:dyDescent="0.35">
      <c r="A20" s="84" t="s">
        <v>196</v>
      </c>
      <c r="B20" s="102">
        <f>'Table 7'!M21/'Table 3'!M21</f>
        <v>226.06744765092279</v>
      </c>
      <c r="C20" s="104">
        <f>'Table 7'!M21/'Table 6'!M21</f>
        <v>73.361014948401248</v>
      </c>
      <c r="D20" s="103">
        <f>'Table 6'!M21/'Table 3'!M21</f>
        <v>3.0815747002672769</v>
      </c>
      <c r="E20" s="111">
        <v>68.06</v>
      </c>
    </row>
  </sheetData>
  <hyperlinks>
    <hyperlink ref="A11" location="Contact!A1" display="Link to Contact" xr:uid="{324A2B65-A366-49E8-9E92-2380153E1012}"/>
    <hyperlink ref="A12" location="'Contents '!A1" display="Link to Contents" xr:uid="{9D3AE15D-1896-49A9-8108-070534CDF420}"/>
  </hyperlinks>
  <pageMargins left="0.7" right="0.7" top="0.75" bottom="0.75" header="0.3" footer="0.3"/>
  <ignoredErrors>
    <ignoredError sqref="E14 E15:E20"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26D9C-CE37-41F7-A2DA-39505779D3E0}">
  <dimension ref="A1:A19"/>
  <sheetViews>
    <sheetView showGridLines="0" zoomScale="115" zoomScaleNormal="115" workbookViewId="0">
      <selection activeCell="O16" sqref="O16"/>
    </sheetView>
  </sheetViews>
  <sheetFormatPr defaultColWidth="8.81640625" defaultRowHeight="15.5" x14ac:dyDescent="0.35"/>
  <cols>
    <col min="1" max="16384" width="8.81640625" style="22"/>
  </cols>
  <sheetData>
    <row r="1" spans="1:1" ht="18" x14ac:dyDescent="0.4">
      <c r="A1" s="99" t="s">
        <v>172</v>
      </c>
    </row>
    <row r="3" spans="1:1" x14ac:dyDescent="0.35">
      <c r="A3" s="12" t="s">
        <v>168</v>
      </c>
    </row>
    <row r="5" spans="1:1" x14ac:dyDescent="0.35">
      <c r="A5" s="22" t="s">
        <v>199</v>
      </c>
    </row>
    <row r="6" spans="1:1" x14ac:dyDescent="0.35">
      <c r="A6" s="22" t="s">
        <v>169</v>
      </c>
    </row>
    <row r="7" spans="1:1" x14ac:dyDescent="0.35">
      <c r="A7" s="22" t="s">
        <v>215</v>
      </c>
    </row>
    <row r="8" spans="1:1" x14ac:dyDescent="0.35">
      <c r="A8" s="22" t="s">
        <v>217</v>
      </c>
    </row>
    <row r="10" spans="1:1" x14ac:dyDescent="0.35">
      <c r="A10" s="22" t="s">
        <v>176</v>
      </c>
    </row>
    <row r="11" spans="1:1" x14ac:dyDescent="0.35">
      <c r="A11" s="32" t="s">
        <v>186</v>
      </c>
    </row>
    <row r="12" spans="1:1" x14ac:dyDescent="0.35">
      <c r="A12" s="32" t="s">
        <v>171</v>
      </c>
    </row>
    <row r="14" spans="1:1" x14ac:dyDescent="0.35">
      <c r="A14" s="12" t="s">
        <v>216</v>
      </c>
    </row>
    <row r="15" spans="1:1" x14ac:dyDescent="0.35">
      <c r="A15" s="12" t="s">
        <v>201</v>
      </c>
    </row>
    <row r="17" spans="1:1" x14ac:dyDescent="0.35">
      <c r="A17" s="22" t="s">
        <v>200</v>
      </c>
    </row>
    <row r="18" spans="1:1" x14ac:dyDescent="0.35">
      <c r="A18" s="22" t="s">
        <v>167</v>
      </c>
    </row>
    <row r="19" spans="1:1" x14ac:dyDescent="0.35">
      <c r="A19" s="22" t="s">
        <v>170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7"/>
  <sheetViews>
    <sheetView showGridLines="0" topLeftCell="C1" workbookViewId="0">
      <selection activeCell="L7" sqref="L7"/>
    </sheetView>
  </sheetViews>
  <sheetFormatPr defaultColWidth="9.1796875" defaultRowHeight="23.5" customHeight="1" x14ac:dyDescent="0.35"/>
  <cols>
    <col min="1" max="1" width="25.1796875" style="5" customWidth="1"/>
    <col min="2" max="8" width="17.1796875" style="5" customWidth="1"/>
    <col min="9" max="11" width="17.1796875" style="28" customWidth="1"/>
    <col min="12" max="13" width="17.1796875" style="5" customWidth="1"/>
    <col min="14" max="16384" width="9.1796875" style="5"/>
  </cols>
  <sheetData>
    <row r="1" spans="1:13" s="36" customFormat="1" ht="23.5" customHeight="1" x14ac:dyDescent="0.4">
      <c r="A1" s="35" t="s">
        <v>99</v>
      </c>
      <c r="I1" s="56"/>
      <c r="J1" s="56"/>
      <c r="K1" s="56"/>
    </row>
    <row r="2" spans="1:13" s="36" customFormat="1" ht="23.5" customHeight="1" x14ac:dyDescent="0.3">
      <c r="A2" s="40" t="s">
        <v>37</v>
      </c>
      <c r="I2" s="56"/>
      <c r="J2" s="56"/>
      <c r="K2" s="56"/>
    </row>
    <row r="3" spans="1:13" s="36" customFormat="1" ht="23.5" customHeight="1" x14ac:dyDescent="0.3">
      <c r="A3" s="36" t="s">
        <v>33</v>
      </c>
      <c r="I3" s="56"/>
      <c r="J3" s="56"/>
      <c r="K3" s="56"/>
    </row>
    <row r="4" spans="1:13" s="36" customFormat="1" ht="23.5" customHeight="1" x14ac:dyDescent="0.3">
      <c r="A4" s="36" t="s">
        <v>29</v>
      </c>
      <c r="I4" s="56"/>
      <c r="J4" s="56"/>
      <c r="K4" s="56"/>
    </row>
    <row r="5" spans="1:13" s="36" customFormat="1" ht="23.5" customHeight="1" x14ac:dyDescent="0.3">
      <c r="A5" s="36" t="s">
        <v>30</v>
      </c>
      <c r="I5" s="56"/>
      <c r="J5" s="56"/>
      <c r="K5" s="56"/>
    </row>
    <row r="6" spans="1:13" s="36" customFormat="1" ht="23.5" customHeight="1" x14ac:dyDescent="0.3">
      <c r="A6" s="36" t="s">
        <v>31</v>
      </c>
      <c r="I6" s="56"/>
      <c r="J6" s="56"/>
      <c r="K6" s="56"/>
    </row>
    <row r="7" spans="1:13" s="36" customFormat="1" ht="23.5" customHeight="1" x14ac:dyDescent="0.3">
      <c r="A7" s="36" t="s">
        <v>32</v>
      </c>
      <c r="I7" s="56"/>
      <c r="J7" s="56"/>
      <c r="K7" s="56"/>
    </row>
    <row r="8" spans="1:13" s="36" customFormat="1" ht="23.5" customHeight="1" x14ac:dyDescent="0.3">
      <c r="A8" s="36" t="s">
        <v>43</v>
      </c>
      <c r="I8" s="56"/>
      <c r="J8" s="56"/>
      <c r="K8" s="56"/>
    </row>
    <row r="9" spans="1:13" s="36" customFormat="1" ht="23.5" customHeight="1" x14ac:dyDescent="0.3">
      <c r="A9" s="36" t="s">
        <v>34</v>
      </c>
      <c r="I9" s="56"/>
      <c r="J9" s="56"/>
      <c r="K9" s="56"/>
    </row>
    <row r="10" spans="1:13" s="36" customFormat="1" ht="23.5" customHeight="1" x14ac:dyDescent="0.3">
      <c r="A10" s="36" t="s">
        <v>35</v>
      </c>
      <c r="I10" s="56"/>
      <c r="J10" s="56"/>
      <c r="K10" s="56"/>
    </row>
    <row r="11" spans="1:13" s="36" customFormat="1" ht="23.5" customHeight="1" x14ac:dyDescent="0.3">
      <c r="A11" s="36" t="s">
        <v>38</v>
      </c>
      <c r="I11" s="56"/>
      <c r="J11" s="56"/>
      <c r="K11" s="56"/>
    </row>
    <row r="12" spans="1:13" s="32" customFormat="1" ht="23.5" customHeight="1" x14ac:dyDescent="0.35">
      <c r="A12" s="37" t="s">
        <v>27</v>
      </c>
      <c r="C12" s="33"/>
      <c r="D12" s="34"/>
      <c r="E12" s="34"/>
      <c r="I12" s="33"/>
      <c r="J12" s="33"/>
      <c r="K12" s="33"/>
    </row>
    <row r="13" spans="1:13" s="32" customFormat="1" ht="23.5" customHeight="1" x14ac:dyDescent="0.35">
      <c r="A13" s="37" t="s">
        <v>28</v>
      </c>
      <c r="C13" s="33"/>
      <c r="D13" s="34"/>
      <c r="E13" s="34"/>
      <c r="I13" s="33"/>
      <c r="J13" s="33"/>
      <c r="K13" s="33"/>
    </row>
    <row r="14" spans="1:13" ht="41" customHeight="1" x14ac:dyDescent="0.35">
      <c r="A14" s="15" t="s">
        <v>36</v>
      </c>
      <c r="B14" s="24" t="s">
        <v>112</v>
      </c>
      <c r="C14" s="24" t="s">
        <v>113</v>
      </c>
      <c r="D14" s="24" t="s">
        <v>114</v>
      </c>
      <c r="E14" s="24" t="s">
        <v>115</v>
      </c>
      <c r="F14" s="24" t="s">
        <v>116</v>
      </c>
      <c r="G14" s="24" t="s">
        <v>117</v>
      </c>
      <c r="H14" s="24" t="s">
        <v>118</v>
      </c>
      <c r="I14" s="24" t="s">
        <v>119</v>
      </c>
      <c r="J14" s="24" t="s">
        <v>120</v>
      </c>
      <c r="K14" s="24" t="s">
        <v>121</v>
      </c>
      <c r="L14" s="24" t="s">
        <v>122</v>
      </c>
      <c r="M14" s="38" t="s">
        <v>123</v>
      </c>
    </row>
    <row r="15" spans="1:13" ht="23.5" customHeight="1" x14ac:dyDescent="0.35">
      <c r="A15" s="12" t="s">
        <v>18</v>
      </c>
      <c r="B15" s="29">
        <v>4164220.8848546306</v>
      </c>
      <c r="C15" s="26">
        <v>4026459.6870188517</v>
      </c>
      <c r="D15" s="26">
        <v>4649933.4456728203</v>
      </c>
      <c r="E15" s="26">
        <v>4522878.2994910721</v>
      </c>
      <c r="F15" s="26">
        <v>4619400.5761669958</v>
      </c>
      <c r="G15" s="26">
        <v>4844350.5788389007</v>
      </c>
      <c r="H15" s="41">
        <v>5037241.2571653705</v>
      </c>
      <c r="I15" s="39" t="s">
        <v>25</v>
      </c>
      <c r="J15" s="39" t="s">
        <v>25</v>
      </c>
      <c r="K15" s="39" t="s">
        <v>25</v>
      </c>
      <c r="L15" s="39" t="s">
        <v>25</v>
      </c>
      <c r="M15" s="39">
        <v>5357511.0167021174</v>
      </c>
    </row>
    <row r="16" spans="1:13" ht="23.5" customHeight="1" x14ac:dyDescent="0.35">
      <c r="A16" s="12" t="s">
        <v>20</v>
      </c>
      <c r="B16" s="29">
        <v>14282733.228613406</v>
      </c>
      <c r="C16" s="26">
        <v>14136406.080290275</v>
      </c>
      <c r="D16" s="26">
        <v>15572697.809803978</v>
      </c>
      <c r="E16" s="26">
        <v>15429377.020969803</v>
      </c>
      <c r="F16" s="26">
        <v>15527946.286697283</v>
      </c>
      <c r="G16" s="26">
        <v>16599317.442330493</v>
      </c>
      <c r="H16" s="41">
        <v>16217193.43048205</v>
      </c>
      <c r="I16" s="39" t="s">
        <v>25</v>
      </c>
      <c r="J16" s="39" t="s">
        <v>25</v>
      </c>
      <c r="K16" s="39" t="s">
        <v>25</v>
      </c>
      <c r="L16" s="39" t="s">
        <v>25</v>
      </c>
      <c r="M16" s="39">
        <v>16509570.405472459</v>
      </c>
    </row>
    <row r="17" spans="1:13" ht="23.5" customHeight="1" x14ac:dyDescent="0.35">
      <c r="A17" s="12" t="s">
        <v>21</v>
      </c>
      <c r="B17" s="29">
        <v>712983579.3821044</v>
      </c>
      <c r="C17" s="26">
        <v>732440715.9989332</v>
      </c>
      <c r="D17" s="26">
        <v>745261550.62415957</v>
      </c>
      <c r="E17" s="26">
        <v>777939680.59781361</v>
      </c>
      <c r="F17" s="26">
        <v>858344295.24296749</v>
      </c>
      <c r="G17" s="26">
        <v>943804420.30459762</v>
      </c>
      <c r="H17" s="41">
        <v>954752484.88896918</v>
      </c>
      <c r="I17" s="39" t="s">
        <v>25</v>
      </c>
      <c r="J17" s="39" t="s">
        <v>25</v>
      </c>
      <c r="K17" s="39" t="s">
        <v>25</v>
      </c>
      <c r="L17" s="39" t="s">
        <v>25</v>
      </c>
      <c r="M17" s="39">
        <v>1211158841.307548</v>
      </c>
    </row>
  </sheetData>
  <phoneticPr fontId="28" type="noConversion"/>
  <hyperlinks>
    <hyperlink ref="A12" location="Contact!A1" display="Link to Contact" xr:uid="{F74CF38D-0EA3-4417-B539-3F0E2FC5B61A}"/>
    <hyperlink ref="A13" location="'Contents '!A1" display="Link to Contents" xr:uid="{B7ECF87C-5359-4BDB-B8B1-52F654D031EF}"/>
  </hyperlinks>
  <pageMargins left="0.7" right="0.7" top="0.75" bottom="0.75" header="0.3" footer="0.3"/>
  <pageSetup paperSize="9" scale="73"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11BC6-41A4-4A65-BD0C-31B03BE59335}">
  <dimension ref="A1:N17"/>
  <sheetViews>
    <sheetView showGridLines="0" topLeftCell="B4" workbookViewId="0">
      <selection activeCell="M15" sqref="M15"/>
    </sheetView>
  </sheetViews>
  <sheetFormatPr defaultColWidth="9.1796875" defaultRowHeight="23.5" customHeight="1" x14ac:dyDescent="0.35"/>
  <cols>
    <col min="1" max="1" width="25.1796875" style="5" customWidth="1"/>
    <col min="2" max="8" width="16.1796875" style="5" customWidth="1"/>
    <col min="9" max="11" width="16.1796875" style="28" customWidth="1"/>
    <col min="12" max="13" width="16.1796875" style="5" customWidth="1"/>
    <col min="14" max="14" width="10.453125" style="5" bestFit="1" customWidth="1"/>
    <col min="15" max="16384" width="9.1796875" style="5"/>
  </cols>
  <sheetData>
    <row r="1" spans="1:14" s="36" customFormat="1" ht="23.5" customHeight="1" x14ac:dyDescent="0.4">
      <c r="A1" s="35" t="s">
        <v>104</v>
      </c>
      <c r="I1" s="56"/>
      <c r="J1" s="56"/>
      <c r="K1" s="56"/>
    </row>
    <row r="2" spans="1:14" s="36" customFormat="1" ht="23.5" customHeight="1" x14ac:dyDescent="0.3">
      <c r="A2" s="40" t="s">
        <v>37</v>
      </c>
      <c r="I2" s="56"/>
      <c r="J2" s="56"/>
      <c r="K2" s="56"/>
    </row>
    <row r="3" spans="1:14" s="36" customFormat="1" ht="23.5" customHeight="1" x14ac:dyDescent="0.3">
      <c r="A3" s="36" t="s">
        <v>33</v>
      </c>
      <c r="I3" s="56"/>
      <c r="J3" s="56"/>
      <c r="K3" s="56"/>
    </row>
    <row r="4" spans="1:14" s="36" customFormat="1" ht="23.5" customHeight="1" x14ac:dyDescent="0.3">
      <c r="A4" s="36" t="s">
        <v>29</v>
      </c>
      <c r="I4" s="56"/>
      <c r="J4" s="56"/>
      <c r="K4" s="56"/>
    </row>
    <row r="5" spans="1:14" s="36" customFormat="1" ht="23.5" customHeight="1" x14ac:dyDescent="0.3">
      <c r="A5" s="36" t="s">
        <v>30</v>
      </c>
      <c r="I5" s="56"/>
      <c r="J5" s="56"/>
      <c r="K5" s="56"/>
    </row>
    <row r="6" spans="1:14" s="36" customFormat="1" ht="23.5" customHeight="1" x14ac:dyDescent="0.3">
      <c r="A6" s="36" t="s">
        <v>31</v>
      </c>
      <c r="I6" s="56"/>
      <c r="J6" s="56"/>
      <c r="K6" s="56"/>
    </row>
    <row r="7" spans="1:14" s="36" customFormat="1" ht="23.5" customHeight="1" x14ac:dyDescent="0.3">
      <c r="A7" s="36" t="s">
        <v>32</v>
      </c>
      <c r="I7" s="56"/>
      <c r="J7" s="56"/>
      <c r="K7" s="56"/>
    </row>
    <row r="8" spans="1:14" s="36" customFormat="1" ht="23.5" customHeight="1" x14ac:dyDescent="0.3">
      <c r="A8" s="36" t="s">
        <v>43</v>
      </c>
      <c r="I8" s="56"/>
      <c r="J8" s="56"/>
      <c r="K8" s="56"/>
    </row>
    <row r="9" spans="1:14" s="36" customFormat="1" ht="23.5" customHeight="1" x14ac:dyDescent="0.3">
      <c r="A9" s="36" t="s">
        <v>34</v>
      </c>
      <c r="I9" s="56"/>
      <c r="J9" s="56"/>
      <c r="K9" s="56"/>
    </row>
    <row r="10" spans="1:14" s="36" customFormat="1" ht="23.5" customHeight="1" x14ac:dyDescent="0.3">
      <c r="A10" s="36" t="s">
        <v>35</v>
      </c>
      <c r="I10" s="56"/>
      <c r="J10" s="56"/>
      <c r="K10" s="56"/>
    </row>
    <row r="11" spans="1:14" s="36" customFormat="1" ht="23.5" customHeight="1" x14ac:dyDescent="0.3">
      <c r="A11" s="36" t="s">
        <v>38</v>
      </c>
      <c r="I11" s="56"/>
      <c r="J11" s="56"/>
      <c r="K11" s="56"/>
    </row>
    <row r="12" spans="1:14" s="32" customFormat="1" ht="23.5" customHeight="1" x14ac:dyDescent="0.35">
      <c r="A12" s="37" t="s">
        <v>27</v>
      </c>
      <c r="C12" s="33"/>
      <c r="D12" s="34"/>
      <c r="E12" s="34"/>
      <c r="I12" s="33"/>
      <c r="J12" s="33"/>
      <c r="K12" s="33"/>
    </row>
    <row r="13" spans="1:14" s="32" customFormat="1" ht="23.5" customHeight="1" x14ac:dyDescent="0.35">
      <c r="A13" s="37" t="s">
        <v>28</v>
      </c>
      <c r="C13" s="33"/>
      <c r="D13" s="34"/>
      <c r="E13" s="34"/>
      <c r="I13" s="33"/>
      <c r="J13" s="33"/>
      <c r="K13" s="33"/>
    </row>
    <row r="14" spans="1:14" ht="49" customHeight="1" x14ac:dyDescent="0.35">
      <c r="A14" s="15" t="s">
        <v>36</v>
      </c>
      <c r="B14" s="24" t="s">
        <v>124</v>
      </c>
      <c r="C14" s="24" t="s">
        <v>125</v>
      </c>
      <c r="D14" s="24" t="s">
        <v>126</v>
      </c>
      <c r="E14" s="24" t="s">
        <v>127</v>
      </c>
      <c r="F14" s="24" t="s">
        <v>128</v>
      </c>
      <c r="G14" s="24" t="s">
        <v>129</v>
      </c>
      <c r="H14" s="24" t="s">
        <v>130</v>
      </c>
      <c r="I14" s="24" t="s">
        <v>131</v>
      </c>
      <c r="J14" s="24" t="s">
        <v>132</v>
      </c>
      <c r="K14" s="24" t="s">
        <v>133</v>
      </c>
      <c r="L14" s="24" t="s">
        <v>134</v>
      </c>
      <c r="M14" s="38" t="s">
        <v>135</v>
      </c>
      <c r="N14" s="38" t="s">
        <v>136</v>
      </c>
    </row>
    <row r="15" spans="1:14" ht="23.5" customHeight="1" x14ac:dyDescent="0.35">
      <c r="A15" s="12" t="s">
        <v>18</v>
      </c>
      <c r="B15" s="29">
        <v>866308.57856670627</v>
      </c>
      <c r="C15" s="26">
        <v>823327.84199438279</v>
      </c>
      <c r="D15" s="26">
        <v>960114.88731890603</v>
      </c>
      <c r="E15" s="26">
        <v>951375.20328170073</v>
      </c>
      <c r="F15" s="26">
        <v>999675.37173908635</v>
      </c>
      <c r="G15" s="26">
        <v>992710.7325737793</v>
      </c>
      <c r="H15" s="41">
        <v>1033023.5375367086</v>
      </c>
      <c r="I15" s="39" t="s">
        <v>25</v>
      </c>
      <c r="J15" s="39" t="s">
        <v>25</v>
      </c>
      <c r="K15" s="39" t="s">
        <v>25</v>
      </c>
      <c r="L15" s="41">
        <v>960933.22786878305</v>
      </c>
      <c r="M15" s="39">
        <v>919521.04480478622</v>
      </c>
      <c r="N15" s="70">
        <f>(Table112[[#This Row],[Quarter 1 2024]]-Table112[[#This Row],[Quarter 1 2023]])/Table112[[#This Row],[Quarter 1 2023]]</f>
        <v>-4.3095796734850485E-2</v>
      </c>
    </row>
    <row r="16" spans="1:14" ht="23.5" customHeight="1" x14ac:dyDescent="0.35">
      <c r="A16" s="12" t="s">
        <v>20</v>
      </c>
      <c r="B16" s="29">
        <v>2744649.8969327486</v>
      </c>
      <c r="C16" s="26">
        <v>2487221.0162697914</v>
      </c>
      <c r="D16" s="26">
        <v>2977548.2758868388</v>
      </c>
      <c r="E16" s="26">
        <v>2936156.0045690606</v>
      </c>
      <c r="F16" s="26">
        <v>3289271.9077761285</v>
      </c>
      <c r="G16" s="26">
        <v>3022462.0261653755</v>
      </c>
      <c r="H16" s="41">
        <v>2943471.6054122304</v>
      </c>
      <c r="I16" s="39" t="s">
        <v>25</v>
      </c>
      <c r="J16" s="39" t="s">
        <v>25</v>
      </c>
      <c r="K16" s="39" t="s">
        <v>25</v>
      </c>
      <c r="L16" s="41">
        <v>2918998.9548428399</v>
      </c>
      <c r="M16" s="39">
        <v>2926770.7587211174</v>
      </c>
      <c r="N16" s="70">
        <f>(Table112[[#This Row],[Quarter 1 2024]]-Table112[[#This Row],[Quarter 1 2023]])/Table112[[#This Row],[Quarter 1 2023]]</f>
        <v>2.6624894350796291E-3</v>
      </c>
    </row>
    <row r="17" spans="1:14" ht="23.5" customHeight="1" x14ac:dyDescent="0.35">
      <c r="A17" s="12" t="s">
        <v>21</v>
      </c>
      <c r="B17" s="29">
        <v>127280211.77299225</v>
      </c>
      <c r="C17" s="26">
        <v>144529994.01862174</v>
      </c>
      <c r="D17" s="26">
        <v>144889248.91189137</v>
      </c>
      <c r="E17" s="26">
        <v>158762657.55402347</v>
      </c>
      <c r="F17" s="26">
        <v>166748808.32442248</v>
      </c>
      <c r="G17" s="26">
        <v>184424025.18913674</v>
      </c>
      <c r="H17" s="41">
        <v>170924218.62781769</v>
      </c>
      <c r="I17" s="39" t="s">
        <v>25</v>
      </c>
      <c r="J17" s="39" t="s">
        <v>25</v>
      </c>
      <c r="K17" s="39" t="s">
        <v>25</v>
      </c>
      <c r="L17" s="41">
        <v>223486481.39478418</v>
      </c>
      <c r="M17" s="39">
        <v>222832709.48575148</v>
      </c>
      <c r="N17" s="70">
        <f>(Table112[[#This Row],[Quarter 1 2024]]-Table112[[#This Row],[Quarter 1 2023]])/Table112[[#This Row],[Quarter 1 2023]]</f>
        <v>-2.9253308967616171E-3</v>
      </c>
    </row>
  </sheetData>
  <hyperlinks>
    <hyperlink ref="A12" location="Contact!A1" display="Link to Contact" xr:uid="{18BE875A-1953-4951-A056-D8361155E857}"/>
    <hyperlink ref="A13" location="'Contents '!A1" display="Link to Contents" xr:uid="{E6BF42D0-FFB8-4B7F-8CEF-558AE953C073}"/>
  </hyperlink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9"/>
  <sheetViews>
    <sheetView showGridLines="0" topLeftCell="D12" workbookViewId="0">
      <selection activeCell="L16" sqref="L16"/>
    </sheetView>
  </sheetViews>
  <sheetFormatPr defaultColWidth="9.1796875" defaultRowHeight="23" customHeight="1" x14ac:dyDescent="0.35"/>
  <cols>
    <col min="1" max="1" width="54.81640625" style="5" customWidth="1"/>
    <col min="2" max="8" width="17" style="5" customWidth="1"/>
    <col min="9" max="11" width="17" style="28" customWidth="1"/>
    <col min="12" max="13" width="17" style="5" customWidth="1"/>
    <col min="14" max="16384" width="9.1796875" style="5"/>
  </cols>
  <sheetData>
    <row r="1" spans="1:13" s="36" customFormat="1" ht="23" customHeight="1" x14ac:dyDescent="0.4">
      <c r="A1" s="35" t="s">
        <v>100</v>
      </c>
      <c r="I1" s="56"/>
      <c r="J1" s="56"/>
      <c r="K1" s="56"/>
    </row>
    <row r="2" spans="1:13" s="36" customFormat="1" ht="23" customHeight="1" x14ac:dyDescent="0.3">
      <c r="A2" s="40" t="s">
        <v>37</v>
      </c>
      <c r="I2" s="56"/>
      <c r="J2" s="56"/>
      <c r="K2" s="56"/>
    </row>
    <row r="3" spans="1:13" s="36" customFormat="1" ht="23" customHeight="1" x14ac:dyDescent="0.3">
      <c r="A3" s="36" t="s">
        <v>33</v>
      </c>
      <c r="I3" s="56"/>
      <c r="J3" s="56"/>
      <c r="K3" s="56"/>
    </row>
    <row r="4" spans="1:13" s="36" customFormat="1" ht="23" customHeight="1" x14ac:dyDescent="0.3">
      <c r="A4" s="36" t="s">
        <v>29</v>
      </c>
      <c r="I4" s="56"/>
      <c r="J4" s="56"/>
      <c r="K4" s="56"/>
    </row>
    <row r="5" spans="1:13" s="36" customFormat="1" ht="23" customHeight="1" x14ac:dyDescent="0.3">
      <c r="A5" s="36" t="s">
        <v>30</v>
      </c>
      <c r="I5" s="56"/>
      <c r="J5" s="56"/>
      <c r="K5" s="56"/>
    </row>
    <row r="6" spans="1:13" s="36" customFormat="1" ht="23" customHeight="1" x14ac:dyDescent="0.3">
      <c r="A6" s="36" t="s">
        <v>31</v>
      </c>
      <c r="I6" s="56"/>
      <c r="J6" s="56"/>
      <c r="K6" s="56"/>
    </row>
    <row r="7" spans="1:13" s="36" customFormat="1" ht="23" customHeight="1" x14ac:dyDescent="0.3">
      <c r="A7" s="36" t="s">
        <v>32</v>
      </c>
      <c r="I7" s="56"/>
      <c r="J7" s="56"/>
      <c r="K7" s="56"/>
    </row>
    <row r="8" spans="1:13" s="36" customFormat="1" ht="23" customHeight="1" x14ac:dyDescent="0.3">
      <c r="A8" s="36" t="s">
        <v>43</v>
      </c>
      <c r="I8" s="56"/>
      <c r="J8" s="56"/>
      <c r="K8" s="56"/>
    </row>
    <row r="9" spans="1:13" s="36" customFormat="1" ht="23" customHeight="1" x14ac:dyDescent="0.3">
      <c r="A9" s="36" t="s">
        <v>34</v>
      </c>
      <c r="I9" s="56"/>
      <c r="J9" s="56"/>
      <c r="K9" s="56"/>
    </row>
    <row r="10" spans="1:13" s="36" customFormat="1" ht="23" customHeight="1" x14ac:dyDescent="0.3">
      <c r="A10" s="36" t="s">
        <v>35</v>
      </c>
      <c r="I10" s="56"/>
      <c r="J10" s="56"/>
      <c r="K10" s="56"/>
    </row>
    <row r="11" spans="1:13" s="36" customFormat="1" ht="23" customHeight="1" x14ac:dyDescent="0.3">
      <c r="A11" s="36" t="s">
        <v>38</v>
      </c>
      <c r="I11" s="56"/>
      <c r="J11" s="56"/>
      <c r="K11" s="56"/>
    </row>
    <row r="12" spans="1:13" s="32" customFormat="1" ht="23" customHeight="1" x14ac:dyDescent="0.35">
      <c r="A12" s="37" t="s">
        <v>27</v>
      </c>
      <c r="C12" s="33"/>
      <c r="D12" s="34"/>
      <c r="E12" s="34"/>
      <c r="I12" s="33"/>
      <c r="J12" s="33"/>
      <c r="K12" s="33"/>
    </row>
    <row r="13" spans="1:13" s="32" customFormat="1" ht="23" customHeight="1" x14ac:dyDescent="0.35">
      <c r="A13" s="37" t="s">
        <v>28</v>
      </c>
      <c r="C13" s="33"/>
      <c r="D13" s="34"/>
      <c r="E13" s="34"/>
      <c r="I13" s="33"/>
      <c r="J13" s="33"/>
      <c r="K13" s="33"/>
    </row>
    <row r="14" spans="1:13" ht="50" customHeight="1" x14ac:dyDescent="0.35">
      <c r="A14" s="22" t="s">
        <v>36</v>
      </c>
      <c r="B14" s="24" t="s">
        <v>112</v>
      </c>
      <c r="C14" s="24" t="s">
        <v>113</v>
      </c>
      <c r="D14" s="24" t="s">
        <v>114</v>
      </c>
      <c r="E14" s="24" t="s">
        <v>115</v>
      </c>
      <c r="F14" s="24" t="s">
        <v>116</v>
      </c>
      <c r="G14" s="24" t="s">
        <v>117</v>
      </c>
      <c r="H14" s="24" t="s">
        <v>118</v>
      </c>
      <c r="I14" s="24" t="s">
        <v>119</v>
      </c>
      <c r="J14" s="24" t="s">
        <v>120</v>
      </c>
      <c r="K14" s="24" t="s">
        <v>121</v>
      </c>
      <c r="L14" s="24" t="s">
        <v>122</v>
      </c>
      <c r="M14" s="38" t="s">
        <v>123</v>
      </c>
    </row>
    <row r="15" spans="1:13" ht="23" customHeight="1" x14ac:dyDescent="0.35">
      <c r="A15" s="45" t="s">
        <v>84</v>
      </c>
      <c r="B15" s="29">
        <v>1723703.4821515675</v>
      </c>
      <c r="C15" s="26">
        <v>1725373.2990326663</v>
      </c>
      <c r="D15" s="26">
        <v>2098645.2105406048</v>
      </c>
      <c r="E15" s="26">
        <v>1967052.65531394</v>
      </c>
      <c r="F15" s="26">
        <v>1835817.3966178244</v>
      </c>
      <c r="G15" s="26">
        <v>2431448.2369278744</v>
      </c>
      <c r="H15" s="41">
        <v>2442377.95132676</v>
      </c>
      <c r="I15" s="39" t="s">
        <v>25</v>
      </c>
      <c r="J15" s="39" t="s">
        <v>25</v>
      </c>
      <c r="K15" s="39" t="s">
        <v>25</v>
      </c>
      <c r="L15" s="39" t="s">
        <v>25</v>
      </c>
      <c r="M15" s="39">
        <v>2783342.8975168951</v>
      </c>
    </row>
    <row r="16" spans="1:13" ht="23" customHeight="1" x14ac:dyDescent="0.35">
      <c r="A16" s="45" t="s">
        <v>85</v>
      </c>
      <c r="B16" s="29">
        <v>1720324.368431078</v>
      </c>
      <c r="C16" s="26">
        <v>1606041.169151034</v>
      </c>
      <c r="D16" s="26">
        <v>1911783.0467097962</v>
      </c>
      <c r="E16" s="26">
        <v>1980931.7426428234</v>
      </c>
      <c r="F16" s="26">
        <v>2028417.7027154749</v>
      </c>
      <c r="G16" s="26">
        <v>1813828.1497286274</v>
      </c>
      <c r="H16" s="41">
        <v>2000972.4164038012</v>
      </c>
      <c r="I16" s="39" t="s">
        <v>25</v>
      </c>
      <c r="J16" s="39" t="s">
        <v>25</v>
      </c>
      <c r="K16" s="39" t="s">
        <v>25</v>
      </c>
      <c r="L16" s="39" t="s">
        <v>25</v>
      </c>
      <c r="M16" s="39">
        <v>1975118.2372941419</v>
      </c>
    </row>
    <row r="17" spans="1:13" ht="23" customHeight="1" x14ac:dyDescent="0.35">
      <c r="A17" s="45" t="s">
        <v>86</v>
      </c>
      <c r="B17" s="29">
        <v>420808.37453871744</v>
      </c>
      <c r="C17" s="26">
        <v>397509.26542563213</v>
      </c>
      <c r="D17" s="26">
        <v>406231.02460892854</v>
      </c>
      <c r="E17" s="26">
        <v>422206.23477313836</v>
      </c>
      <c r="F17" s="26">
        <v>596552.85539529519</v>
      </c>
      <c r="G17" s="26">
        <v>430927.90719367441</v>
      </c>
      <c r="H17" s="41">
        <v>429119.49112554698</v>
      </c>
      <c r="I17" s="39" t="s">
        <v>25</v>
      </c>
      <c r="J17" s="39" t="s">
        <v>25</v>
      </c>
      <c r="K17" s="39" t="s">
        <v>25</v>
      </c>
      <c r="L17" s="39" t="s">
        <v>25</v>
      </c>
      <c r="M17" s="83">
        <v>372983.0123608135</v>
      </c>
    </row>
    <row r="18" spans="1:13" ht="23" customHeight="1" x14ac:dyDescent="0.35">
      <c r="A18" s="45" t="s">
        <v>87</v>
      </c>
      <c r="B18" s="29">
        <v>299384.65973326686</v>
      </c>
      <c r="C18" s="26">
        <v>297535.95340951934</v>
      </c>
      <c r="D18" s="26">
        <v>233274.16381349109</v>
      </c>
      <c r="E18" s="26">
        <v>152687.66676117035</v>
      </c>
      <c r="F18" s="26">
        <v>158612.62143840143</v>
      </c>
      <c r="G18" s="26">
        <v>168146.28498872422</v>
      </c>
      <c r="H18" s="41">
        <v>164771.39830926276</v>
      </c>
      <c r="I18" s="39" t="s">
        <v>25</v>
      </c>
      <c r="J18" s="39" t="s">
        <v>25</v>
      </c>
      <c r="K18" s="39" t="s">
        <v>25</v>
      </c>
      <c r="L18" s="39" t="s">
        <v>25</v>
      </c>
      <c r="M18" s="83">
        <v>226066.86953026679</v>
      </c>
    </row>
    <row r="19" spans="1:13" ht="23" customHeight="1" x14ac:dyDescent="0.35">
      <c r="A19" s="12" t="s">
        <v>11</v>
      </c>
      <c r="B19" s="62">
        <f>SUM(B15:B18)</f>
        <v>4164220.8848546296</v>
      </c>
      <c r="C19" s="62">
        <f t="shared" ref="C19:H19" si="0">SUM(C15:C18)</f>
        <v>4026459.6870188517</v>
      </c>
      <c r="D19" s="62">
        <f t="shared" si="0"/>
        <v>4649933.4456728213</v>
      </c>
      <c r="E19" s="62">
        <f t="shared" si="0"/>
        <v>4522878.2994910721</v>
      </c>
      <c r="F19" s="62">
        <f t="shared" si="0"/>
        <v>4619400.5761669958</v>
      </c>
      <c r="G19" s="62">
        <f t="shared" si="0"/>
        <v>4844350.5788389016</v>
      </c>
      <c r="H19" s="62">
        <f t="shared" si="0"/>
        <v>5037241.2571653714</v>
      </c>
      <c r="I19" s="39" t="s">
        <v>25</v>
      </c>
      <c r="J19" s="39" t="s">
        <v>25</v>
      </c>
      <c r="K19" s="39" t="s">
        <v>25</v>
      </c>
      <c r="L19" s="39" t="s">
        <v>25</v>
      </c>
      <c r="M19" s="72">
        <f t="shared" ref="M19:M29" si="1">SUM(M15:M18)</f>
        <v>5357511.0167021174</v>
      </c>
    </row>
    <row r="20" spans="1:13" ht="23" customHeight="1" x14ac:dyDescent="0.35">
      <c r="A20" s="45" t="s">
        <v>88</v>
      </c>
      <c r="B20" s="55">
        <v>4664131.5829526</v>
      </c>
      <c r="C20" s="61">
        <v>4475710.0142423324</v>
      </c>
      <c r="D20" s="31">
        <v>5792144.8901441274</v>
      </c>
      <c r="E20" s="31">
        <v>5261703.2072821604</v>
      </c>
      <c r="F20" s="31">
        <v>4237727.0602289103</v>
      </c>
      <c r="G20" s="31">
        <v>6454138.4150629211</v>
      </c>
      <c r="H20" s="39">
        <v>6227678.8873211294</v>
      </c>
      <c r="I20" s="39" t="s">
        <v>25</v>
      </c>
      <c r="J20" s="39" t="s">
        <v>25</v>
      </c>
      <c r="K20" s="39" t="s">
        <v>25</v>
      </c>
      <c r="L20" s="39" t="s">
        <v>25</v>
      </c>
      <c r="M20" s="39">
        <v>7020272.8817116907</v>
      </c>
    </row>
    <row r="21" spans="1:13" ht="23" customHeight="1" x14ac:dyDescent="0.35">
      <c r="A21" s="45" t="s">
        <v>89</v>
      </c>
      <c r="B21" s="55">
        <v>6256068.8413025858</v>
      </c>
      <c r="C21" s="61">
        <v>6916185.5636610491</v>
      </c>
      <c r="D21" s="31">
        <v>7032538.7157907449</v>
      </c>
      <c r="E21" s="31">
        <v>7831642.1312772809</v>
      </c>
      <c r="F21" s="31">
        <v>8552819.0395869799</v>
      </c>
      <c r="G21" s="31">
        <v>7567712.2506723125</v>
      </c>
      <c r="H21" s="39">
        <v>7756172.4662881214</v>
      </c>
      <c r="I21" s="39" t="s">
        <v>25</v>
      </c>
      <c r="J21" s="39" t="s">
        <v>25</v>
      </c>
      <c r="K21" s="39" t="s">
        <v>25</v>
      </c>
      <c r="L21" s="39" t="s">
        <v>25</v>
      </c>
      <c r="M21" s="39">
        <v>7507779.1138631497</v>
      </c>
    </row>
    <row r="22" spans="1:13" ht="23" customHeight="1" x14ac:dyDescent="0.35">
      <c r="A22" s="45" t="s">
        <v>90</v>
      </c>
      <c r="B22" s="55">
        <v>2006202.9728608867</v>
      </c>
      <c r="C22" s="61">
        <v>1611744.8924526449</v>
      </c>
      <c r="D22" s="31">
        <v>1423065.2800629621</v>
      </c>
      <c r="E22" s="31">
        <v>1427525.4074828122</v>
      </c>
      <c r="F22" s="31">
        <v>1743967.6070788922</v>
      </c>
      <c r="G22" s="31">
        <v>1408321.8774354742</v>
      </c>
      <c r="H22" s="39">
        <v>1496293.7959359908</v>
      </c>
      <c r="I22" s="39" t="s">
        <v>25</v>
      </c>
      <c r="J22" s="39" t="s">
        <v>25</v>
      </c>
      <c r="K22" s="39" t="s">
        <v>25</v>
      </c>
      <c r="L22" s="39" t="s">
        <v>25</v>
      </c>
      <c r="M22" s="39">
        <v>1238559.8684058096</v>
      </c>
    </row>
    <row r="23" spans="1:13" ht="23" customHeight="1" x14ac:dyDescent="0.35">
      <c r="A23" s="45" t="s">
        <v>91</v>
      </c>
      <c r="B23" s="55">
        <v>1356329.8314973351</v>
      </c>
      <c r="C23" s="61">
        <v>1132765.6099342499</v>
      </c>
      <c r="D23" s="31">
        <v>1324948.9238061397</v>
      </c>
      <c r="E23" s="31">
        <v>908506.27492755163</v>
      </c>
      <c r="F23" s="31">
        <v>993432.57980250067</v>
      </c>
      <c r="G23" s="31">
        <v>1169144.8991597844</v>
      </c>
      <c r="H23" s="39">
        <v>737048.28093680867</v>
      </c>
      <c r="I23" s="39" t="s">
        <v>25</v>
      </c>
      <c r="J23" s="39" t="s">
        <v>25</v>
      </c>
      <c r="K23" s="39" t="s">
        <v>25</v>
      </c>
      <c r="L23" s="39" t="s">
        <v>25</v>
      </c>
      <c r="M23" s="39">
        <v>742958.54149180977</v>
      </c>
    </row>
    <row r="24" spans="1:13" ht="23" customHeight="1" x14ac:dyDescent="0.35">
      <c r="A24" s="12" t="s">
        <v>92</v>
      </c>
      <c r="B24" s="62">
        <f>SUM(B20:B23)</f>
        <v>14282733.228613408</v>
      </c>
      <c r="C24" s="62">
        <f t="shared" ref="C24:H24" si="2">SUM(C20:C23)</f>
        <v>14136406.080290277</v>
      </c>
      <c r="D24" s="62">
        <f t="shared" si="2"/>
        <v>15572697.809803976</v>
      </c>
      <c r="E24" s="62">
        <f t="shared" si="2"/>
        <v>15429377.020969804</v>
      </c>
      <c r="F24" s="62">
        <f t="shared" si="2"/>
        <v>15527946.286697282</v>
      </c>
      <c r="G24" s="62">
        <f t="shared" si="2"/>
        <v>16599317.442330491</v>
      </c>
      <c r="H24" s="62">
        <f t="shared" si="2"/>
        <v>16217193.43048205</v>
      </c>
      <c r="I24" s="39" t="s">
        <v>25</v>
      </c>
      <c r="J24" s="39" t="s">
        <v>25</v>
      </c>
      <c r="K24" s="39" t="s">
        <v>25</v>
      </c>
      <c r="L24" s="39" t="s">
        <v>25</v>
      </c>
      <c r="M24" s="72">
        <f t="shared" si="1"/>
        <v>16509570.405472459</v>
      </c>
    </row>
    <row r="25" spans="1:13" ht="23" customHeight="1" x14ac:dyDescent="0.35">
      <c r="A25" s="45" t="s">
        <v>93</v>
      </c>
      <c r="B25" s="55">
        <v>275566882.74211264</v>
      </c>
      <c r="C25" s="31">
        <v>289806911.71293306</v>
      </c>
      <c r="D25" s="31">
        <v>317403113.7130928</v>
      </c>
      <c r="E25" s="31">
        <v>331605571.6281271</v>
      </c>
      <c r="F25" s="31">
        <v>320307384.10605407</v>
      </c>
      <c r="G25" s="31">
        <v>443456541.36862355</v>
      </c>
      <c r="H25" s="39">
        <v>473567532.32513338</v>
      </c>
      <c r="I25" s="39" t="s">
        <v>25</v>
      </c>
      <c r="J25" s="39" t="s">
        <v>25</v>
      </c>
      <c r="K25" s="39" t="s">
        <v>25</v>
      </c>
      <c r="L25" s="39" t="s">
        <v>25</v>
      </c>
      <c r="M25" s="39">
        <v>609510329.81341052</v>
      </c>
    </row>
    <row r="26" spans="1:13" ht="23" customHeight="1" x14ac:dyDescent="0.35">
      <c r="A26" s="45" t="s">
        <v>94</v>
      </c>
      <c r="B26" s="55">
        <v>235213795.43801051</v>
      </c>
      <c r="C26" s="31">
        <v>249493648.37333515</v>
      </c>
      <c r="D26" s="31">
        <v>272591918.54044265</v>
      </c>
      <c r="E26" s="31">
        <v>276541313.6827749</v>
      </c>
      <c r="F26" s="31">
        <v>340528751.9404431</v>
      </c>
      <c r="G26" s="31">
        <v>298293417.50065595</v>
      </c>
      <c r="H26" s="39">
        <v>297352021.61005807</v>
      </c>
      <c r="I26" s="39" t="s">
        <v>25</v>
      </c>
      <c r="J26" s="39" t="s">
        <v>25</v>
      </c>
      <c r="K26" s="39" t="s">
        <v>25</v>
      </c>
      <c r="L26" s="39" t="s">
        <v>25</v>
      </c>
      <c r="M26" s="39">
        <v>361874444.87430471</v>
      </c>
    </row>
    <row r="27" spans="1:13" ht="23" customHeight="1" x14ac:dyDescent="0.35">
      <c r="A27" s="45" t="s">
        <v>95</v>
      </c>
      <c r="B27" s="55">
        <v>133294626.81876171</v>
      </c>
      <c r="C27" s="31">
        <v>139194729.50724894</v>
      </c>
      <c r="D27" s="31">
        <v>111255221.36932391</v>
      </c>
      <c r="E27" s="31">
        <v>138795951.36552626</v>
      </c>
      <c r="F27" s="31">
        <v>161950081.59219372</v>
      </c>
      <c r="G27" s="31">
        <v>160777432.31686273</v>
      </c>
      <c r="H27" s="39">
        <v>145427726.35170457</v>
      </c>
      <c r="I27" s="39" t="s">
        <v>25</v>
      </c>
      <c r="J27" s="39" t="s">
        <v>25</v>
      </c>
      <c r="K27" s="39" t="s">
        <v>25</v>
      </c>
      <c r="L27" s="39" t="s">
        <v>25</v>
      </c>
      <c r="M27" s="39">
        <v>189213825.19037685</v>
      </c>
    </row>
    <row r="28" spans="1:13" ht="23" customHeight="1" x14ac:dyDescent="0.35">
      <c r="A28" s="45" t="s">
        <v>96</v>
      </c>
      <c r="B28" s="55">
        <v>68908274.38321951</v>
      </c>
      <c r="C28" s="31">
        <v>53945426.40541622</v>
      </c>
      <c r="D28" s="31">
        <v>44011297.001300216</v>
      </c>
      <c r="E28" s="31">
        <v>30996843.921385363</v>
      </c>
      <c r="F28" s="31">
        <v>35558077.604276702</v>
      </c>
      <c r="G28" s="31">
        <v>41277029.118455365</v>
      </c>
      <c r="H28" s="39">
        <v>38405204.602073118</v>
      </c>
      <c r="I28" s="39" t="s">
        <v>25</v>
      </c>
      <c r="J28" s="39" t="s">
        <v>25</v>
      </c>
      <c r="K28" s="39" t="s">
        <v>25</v>
      </c>
      <c r="L28" s="39" t="s">
        <v>25</v>
      </c>
      <c r="M28" s="39">
        <v>50560241.429455847</v>
      </c>
    </row>
    <row r="29" spans="1:13" ht="23" customHeight="1" x14ac:dyDescent="0.35">
      <c r="A29" s="12" t="s">
        <v>97</v>
      </c>
      <c r="B29" s="62">
        <f>SUM(B25:B28)</f>
        <v>712983579.3821044</v>
      </c>
      <c r="C29" s="62">
        <f t="shared" ref="C29:H29" si="3">SUM(C25:C28)</f>
        <v>732440715.99893332</v>
      </c>
      <c r="D29" s="62">
        <f t="shared" si="3"/>
        <v>745261550.62415969</v>
      </c>
      <c r="E29" s="62">
        <f t="shared" si="3"/>
        <v>777939680.59781373</v>
      </c>
      <c r="F29" s="62">
        <f t="shared" si="3"/>
        <v>858344295.24296749</v>
      </c>
      <c r="G29" s="62">
        <f t="shared" si="3"/>
        <v>943804420.30459762</v>
      </c>
      <c r="H29" s="62">
        <f t="shared" si="3"/>
        <v>954752484.88896906</v>
      </c>
      <c r="I29" s="39" t="s">
        <v>25</v>
      </c>
      <c r="J29" s="39" t="s">
        <v>25</v>
      </c>
      <c r="K29" s="39" t="s">
        <v>25</v>
      </c>
      <c r="L29" s="39" t="s">
        <v>25</v>
      </c>
      <c r="M29" s="72">
        <f t="shared" si="1"/>
        <v>1211158841.3075478</v>
      </c>
    </row>
  </sheetData>
  <phoneticPr fontId="28" type="noConversion"/>
  <hyperlinks>
    <hyperlink ref="A12" location="Contact!A1" display="Link to Contact" xr:uid="{9F54E5AD-6133-4AE4-8D4F-0198F0F7E570}"/>
    <hyperlink ref="A13" location="'Contents '!A1" display="Link to Contents" xr:uid="{E2F11CCF-904A-41B5-A809-0DFA5A24E02B}"/>
  </hyperlinks>
  <pageMargins left="0.7" right="0.7" top="0.75" bottom="0.75" header="0.3" footer="0.3"/>
  <pageSetup paperSize="9" scale="77"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3F8BC-F6F5-4C4D-AD27-2E4CE2D397F8}">
  <dimension ref="A1:Q29"/>
  <sheetViews>
    <sheetView showGridLines="0" topLeftCell="A12" workbookViewId="0">
      <selection activeCell="A10" sqref="A10"/>
    </sheetView>
  </sheetViews>
  <sheetFormatPr defaultColWidth="9.1796875" defaultRowHeight="15.5" x14ac:dyDescent="0.35"/>
  <cols>
    <col min="1" max="1" width="61.54296875" style="5" customWidth="1"/>
    <col min="2" max="8" width="14.81640625" style="5" customWidth="1"/>
    <col min="9" max="11" width="14.81640625" style="28" customWidth="1"/>
    <col min="12" max="14" width="14.81640625" style="5" customWidth="1"/>
    <col min="15" max="15" width="9.1796875" style="5"/>
    <col min="16" max="16" width="27.81640625" style="5" bestFit="1" customWidth="1"/>
    <col min="17" max="17" width="11.453125" style="5" bestFit="1" customWidth="1"/>
    <col min="18" max="16384" width="9.1796875" style="5"/>
  </cols>
  <sheetData>
    <row r="1" spans="1:17" s="36" customFormat="1" ht="23" customHeight="1" x14ac:dyDescent="0.4">
      <c r="A1" s="35" t="s">
        <v>101</v>
      </c>
      <c r="I1" s="56"/>
      <c r="J1" s="56"/>
      <c r="K1" s="56"/>
    </row>
    <row r="2" spans="1:17" s="36" customFormat="1" ht="23" customHeight="1" x14ac:dyDescent="0.3">
      <c r="A2" s="40" t="s">
        <v>37</v>
      </c>
      <c r="I2" s="56"/>
      <c r="J2" s="56"/>
      <c r="K2" s="56"/>
    </row>
    <row r="3" spans="1:17" s="36" customFormat="1" ht="23" customHeight="1" x14ac:dyDescent="0.3">
      <c r="A3" s="36" t="s">
        <v>33</v>
      </c>
      <c r="I3" s="56"/>
      <c r="J3" s="56"/>
      <c r="K3" s="56"/>
    </row>
    <row r="4" spans="1:17" s="36" customFormat="1" ht="23" customHeight="1" x14ac:dyDescent="0.3">
      <c r="A4" s="36" t="s">
        <v>29</v>
      </c>
      <c r="I4" s="56"/>
      <c r="J4" s="56"/>
      <c r="K4" s="56"/>
    </row>
    <row r="5" spans="1:17" s="36" customFormat="1" ht="23" customHeight="1" x14ac:dyDescent="0.3">
      <c r="A5" s="36" t="s">
        <v>30</v>
      </c>
      <c r="I5" s="56"/>
      <c r="J5" s="56"/>
      <c r="K5" s="56"/>
    </row>
    <row r="6" spans="1:17" s="36" customFormat="1" ht="23" customHeight="1" x14ac:dyDescent="0.3">
      <c r="A6" s="36" t="s">
        <v>31</v>
      </c>
      <c r="I6" s="56"/>
      <c r="J6" s="56"/>
      <c r="K6" s="56"/>
    </row>
    <row r="7" spans="1:17" s="36" customFormat="1" ht="23" customHeight="1" x14ac:dyDescent="0.3">
      <c r="A7" s="36" t="s">
        <v>32</v>
      </c>
      <c r="I7" s="56"/>
      <c r="J7" s="56"/>
      <c r="K7" s="56"/>
    </row>
    <row r="8" spans="1:17" s="36" customFormat="1" ht="23" customHeight="1" x14ac:dyDescent="0.3">
      <c r="A8" s="36" t="s">
        <v>43</v>
      </c>
      <c r="I8" s="56"/>
      <c r="J8" s="56"/>
      <c r="K8" s="56"/>
    </row>
    <row r="9" spans="1:17" s="36" customFormat="1" ht="23" customHeight="1" x14ac:dyDescent="0.3">
      <c r="A9" s="36" t="s">
        <v>34</v>
      </c>
      <c r="I9" s="56"/>
      <c r="J9" s="56"/>
      <c r="K9" s="56"/>
    </row>
    <row r="10" spans="1:17" s="36" customFormat="1" ht="23" customHeight="1" x14ac:dyDescent="0.3">
      <c r="A10" s="36" t="s">
        <v>35</v>
      </c>
      <c r="I10" s="56"/>
      <c r="J10" s="56"/>
      <c r="K10" s="56"/>
    </row>
    <row r="11" spans="1:17" s="36" customFormat="1" ht="23" customHeight="1" x14ac:dyDescent="0.3">
      <c r="A11" s="36" t="s">
        <v>38</v>
      </c>
      <c r="I11" s="56"/>
      <c r="J11" s="56"/>
      <c r="K11" s="56"/>
    </row>
    <row r="12" spans="1:17" s="32" customFormat="1" ht="23" customHeight="1" x14ac:dyDescent="0.35">
      <c r="A12" s="37" t="s">
        <v>27</v>
      </c>
      <c r="C12" s="33"/>
      <c r="D12" s="34"/>
      <c r="E12" s="34"/>
      <c r="I12" s="33"/>
      <c r="J12" s="33"/>
      <c r="K12" s="33"/>
    </row>
    <row r="13" spans="1:17" s="32" customFormat="1" ht="23" customHeight="1" x14ac:dyDescent="0.35">
      <c r="A13" s="37" t="s">
        <v>28</v>
      </c>
      <c r="C13" s="33"/>
      <c r="D13" s="34"/>
      <c r="E13" s="34"/>
      <c r="I13" s="33"/>
      <c r="J13" s="33"/>
      <c r="K13" s="33"/>
    </row>
    <row r="14" spans="1:17" s="69" customFormat="1" ht="39.5" customHeight="1" x14ac:dyDescent="0.35">
      <c r="A14" s="57" t="s">
        <v>36</v>
      </c>
      <c r="B14" s="24" t="s">
        <v>124</v>
      </c>
      <c r="C14" s="24" t="s">
        <v>125</v>
      </c>
      <c r="D14" s="24" t="s">
        <v>126</v>
      </c>
      <c r="E14" s="24" t="s">
        <v>127</v>
      </c>
      <c r="F14" s="24" t="s">
        <v>128</v>
      </c>
      <c r="G14" s="24" t="s">
        <v>129</v>
      </c>
      <c r="H14" s="24" t="s">
        <v>130</v>
      </c>
      <c r="I14" s="24" t="s">
        <v>131</v>
      </c>
      <c r="J14" s="24" t="s">
        <v>132</v>
      </c>
      <c r="K14" s="24" t="s">
        <v>133</v>
      </c>
      <c r="L14" s="24" t="s">
        <v>134</v>
      </c>
      <c r="M14" s="38" t="s">
        <v>135</v>
      </c>
      <c r="N14" s="38" t="s">
        <v>136</v>
      </c>
    </row>
    <row r="15" spans="1:17" ht="23" customHeight="1" x14ac:dyDescent="0.35">
      <c r="A15" s="45" t="s">
        <v>84</v>
      </c>
      <c r="B15" s="29">
        <v>257130.982214013</v>
      </c>
      <c r="C15" s="26">
        <v>292005.40496949526</v>
      </c>
      <c r="D15" s="26">
        <v>353559.45269258908</v>
      </c>
      <c r="E15" s="26">
        <v>381352.858518416</v>
      </c>
      <c r="F15" s="26">
        <v>434480.91465052828</v>
      </c>
      <c r="G15" s="26">
        <v>400277.16648746456</v>
      </c>
      <c r="H15" s="41">
        <v>473119.14650479151</v>
      </c>
      <c r="I15" s="39" t="s">
        <v>25</v>
      </c>
      <c r="J15" s="39" t="s">
        <v>25</v>
      </c>
      <c r="K15" s="39" t="s">
        <v>25</v>
      </c>
      <c r="L15" s="41">
        <v>452016.93281901372</v>
      </c>
      <c r="M15" s="82">
        <v>465643.32620514196</v>
      </c>
      <c r="N15" s="68">
        <f>(Table313[[#This Row],[Quarter 1 2024]]-Table313[[#This Row],[Quarter 1 2023]])/Table313[[#This Row],[Quarter 1 2023]]</f>
        <v>3.0145758702327663E-2</v>
      </c>
      <c r="P15" s="12"/>
      <c r="Q15" s="13"/>
    </row>
    <row r="16" spans="1:17" ht="23" customHeight="1" x14ac:dyDescent="0.35">
      <c r="A16" s="45" t="s">
        <v>85</v>
      </c>
      <c r="B16" s="29">
        <v>447809.43014569639</v>
      </c>
      <c r="C16" s="26">
        <v>390799.6923126186</v>
      </c>
      <c r="D16" s="26">
        <v>407798.3245571364</v>
      </c>
      <c r="E16" s="26">
        <v>464708.27871036087</v>
      </c>
      <c r="F16" s="26">
        <v>434321.45260725345</v>
      </c>
      <c r="G16" s="26">
        <v>413657.89724126924</v>
      </c>
      <c r="H16" s="41">
        <v>436791.88148461934</v>
      </c>
      <c r="I16" s="39" t="s">
        <v>25</v>
      </c>
      <c r="J16" s="39" t="s">
        <v>25</v>
      </c>
      <c r="K16" s="39" t="s">
        <v>25</v>
      </c>
      <c r="L16" s="41">
        <v>410782.38108876912</v>
      </c>
      <c r="M16" s="82">
        <v>339383.96556769544</v>
      </c>
      <c r="N16" s="68">
        <f>(Table313[[#This Row],[Quarter 1 2024]]-Table313[[#This Row],[Quarter 1 2023]])/Table313[[#This Row],[Quarter 1 2023]]</f>
        <v>-0.17381080301407728</v>
      </c>
      <c r="P16" s="12"/>
      <c r="Q16" s="13"/>
    </row>
    <row r="17" spans="1:17" ht="23" customHeight="1" x14ac:dyDescent="0.35">
      <c r="A17" s="45" t="s">
        <v>86</v>
      </c>
      <c r="B17" s="29">
        <v>108557.31748372923</v>
      </c>
      <c r="C17" s="26">
        <v>89400.479365120918</v>
      </c>
      <c r="D17" s="26">
        <v>122491.52728743329</v>
      </c>
      <c r="E17" s="26">
        <v>86074.833961170807</v>
      </c>
      <c r="F17" s="26">
        <v>96225.468154258968</v>
      </c>
      <c r="G17" s="26">
        <v>137656.79687902893</v>
      </c>
      <c r="H17" s="41">
        <v>97259.682267076176</v>
      </c>
      <c r="I17" s="39" t="s">
        <v>25</v>
      </c>
      <c r="J17" s="39" t="s">
        <v>25</v>
      </c>
      <c r="K17" s="39" t="s">
        <v>25</v>
      </c>
      <c r="L17" s="41">
        <v>87738.941791084115</v>
      </c>
      <c r="M17" s="82">
        <v>88651.384539855047</v>
      </c>
      <c r="N17" s="68">
        <f>(Table313[[#This Row],[Quarter 1 2024]]-Table313[[#This Row],[Quarter 1 2023]])/Table313[[#This Row],[Quarter 1 2023]]</f>
        <v>1.0399518505061952E-2</v>
      </c>
      <c r="P17" s="12"/>
      <c r="Q17" s="13"/>
    </row>
    <row r="18" spans="1:17" ht="23" customHeight="1" x14ac:dyDescent="0.35">
      <c r="A18" s="45" t="s">
        <v>87</v>
      </c>
      <c r="B18" s="29">
        <v>52810.848723267743</v>
      </c>
      <c r="C18" s="26">
        <v>51122.265347148073</v>
      </c>
      <c r="D18" s="26">
        <v>76265.582781747304</v>
      </c>
      <c r="E18" s="26">
        <v>19239.232091753125</v>
      </c>
      <c r="F18" s="26">
        <v>34647.536327045593</v>
      </c>
      <c r="G18" s="26">
        <v>41118.871966016464</v>
      </c>
      <c r="H18" s="41">
        <v>25852.827280221576</v>
      </c>
      <c r="I18" s="39" t="s">
        <v>25</v>
      </c>
      <c r="J18" s="39" t="s">
        <v>25</v>
      </c>
      <c r="K18" s="39" t="s">
        <v>25</v>
      </c>
      <c r="L18" s="41">
        <v>10394.972169916169</v>
      </c>
      <c r="M18" s="82">
        <v>25842.368492093883</v>
      </c>
      <c r="N18" s="68">
        <f>(Table313[[#This Row],[Quarter 1 2024]]-Table313[[#This Row],[Quarter 1 2023]])/Table313[[#This Row],[Quarter 1 2023]]</f>
        <v>1.4860449907584785</v>
      </c>
      <c r="P18" s="12"/>
      <c r="Q18" s="13"/>
    </row>
    <row r="19" spans="1:17" ht="23" customHeight="1" x14ac:dyDescent="0.35">
      <c r="A19" s="12" t="s">
        <v>11</v>
      </c>
      <c r="B19" s="62">
        <f>SUM(B15:B18)</f>
        <v>866308.57856670639</v>
      </c>
      <c r="C19" s="62">
        <f t="shared" ref="C19:H29" si="0">SUM(C15:C18)</f>
        <v>823327.84199438279</v>
      </c>
      <c r="D19" s="62">
        <f t="shared" ref="D19" si="1">SUM(D15:D18)</f>
        <v>960114.88731890614</v>
      </c>
      <c r="E19" s="62">
        <f t="shared" ref="E19" si="2">SUM(E15:E18)</f>
        <v>951375.20328170096</v>
      </c>
      <c r="F19" s="62">
        <f t="shared" ref="F19" si="3">SUM(F15:F18)</f>
        <v>999675.37173908646</v>
      </c>
      <c r="G19" s="62">
        <f t="shared" ref="G19" si="4">SUM(G15:G18)</f>
        <v>992710.73257377918</v>
      </c>
      <c r="H19" s="62">
        <f t="shared" ref="H19" si="5">SUM(H15:H18)</f>
        <v>1033023.5375367086</v>
      </c>
      <c r="I19" s="39" t="s">
        <v>25</v>
      </c>
      <c r="J19" s="39" t="s">
        <v>25</v>
      </c>
      <c r="K19" s="39" t="s">
        <v>25</v>
      </c>
      <c r="L19" s="62">
        <f t="shared" ref="L19" si="6">SUM(L15:L18)</f>
        <v>960933.22786878305</v>
      </c>
      <c r="M19" s="72">
        <f t="shared" ref="M19:M29" si="7">SUM(M15:M18)</f>
        <v>919521.04480478633</v>
      </c>
      <c r="N19" s="68">
        <f>(Table313[[#This Row],[Quarter 1 2024]]-Table313[[#This Row],[Quarter 1 2023]])/Table313[[#This Row],[Quarter 1 2023]]</f>
        <v>-4.3095796734850367E-2</v>
      </c>
    </row>
    <row r="20" spans="1:17" ht="23" customHeight="1" x14ac:dyDescent="0.35">
      <c r="A20" s="45" t="s">
        <v>88</v>
      </c>
      <c r="B20" s="29">
        <v>641394.5163251718</v>
      </c>
      <c r="C20" s="26">
        <v>528531.98330052628</v>
      </c>
      <c r="D20" s="26">
        <v>712707.68143655406</v>
      </c>
      <c r="E20" s="26">
        <v>775483.94477395713</v>
      </c>
      <c r="F20" s="26">
        <v>808548.23710057372</v>
      </c>
      <c r="G20" s="26">
        <v>833308.17592125176</v>
      </c>
      <c r="H20" s="41">
        <v>910582.16849406122</v>
      </c>
      <c r="I20" s="39" t="s">
        <v>25</v>
      </c>
      <c r="J20" s="39" t="s">
        <v>25</v>
      </c>
      <c r="K20" s="39" t="s">
        <v>25</v>
      </c>
      <c r="L20" s="41">
        <v>1056113.2753483136</v>
      </c>
      <c r="M20" s="82">
        <v>1023043.8553034179</v>
      </c>
      <c r="N20" s="68">
        <f>(Table313[[#This Row],[Quarter 1 2024]]-Table313[[#This Row],[Quarter 1 2023]])/Table313[[#This Row],[Quarter 1 2023]]</f>
        <v>-3.1312379852425583E-2</v>
      </c>
    </row>
    <row r="21" spans="1:17" ht="23" customHeight="1" x14ac:dyDescent="0.35">
      <c r="A21" s="45" t="s">
        <v>89</v>
      </c>
      <c r="B21" s="29">
        <v>1667828.5512389229</v>
      </c>
      <c r="C21" s="26">
        <v>1478516.9873154194</v>
      </c>
      <c r="D21" s="26">
        <v>1663947.3994237073</v>
      </c>
      <c r="E21" s="26">
        <v>1707705.2840160294</v>
      </c>
      <c r="F21" s="26">
        <v>1925067.498092318</v>
      </c>
      <c r="G21" s="26">
        <v>1612683.8529961878</v>
      </c>
      <c r="H21" s="41">
        <v>1672333.0558107202</v>
      </c>
      <c r="I21" s="39" t="s">
        <v>25</v>
      </c>
      <c r="J21" s="39" t="s">
        <v>25</v>
      </c>
      <c r="K21" s="39" t="s">
        <v>25</v>
      </c>
      <c r="L21" s="41">
        <v>1565478.6488399603</v>
      </c>
      <c r="M21" s="82">
        <v>1409666.0287279487</v>
      </c>
      <c r="N21" s="68">
        <f>(Table313[[#This Row],[Quarter 1 2024]]-Table313[[#This Row],[Quarter 1 2023]])/Table313[[#This Row],[Quarter 1 2023]]</f>
        <v>-9.9530338677867508E-2</v>
      </c>
    </row>
    <row r="22" spans="1:17" ht="23" customHeight="1" x14ac:dyDescent="0.35">
      <c r="A22" s="45" t="s">
        <v>90</v>
      </c>
      <c r="B22" s="29">
        <v>303911.38150908169</v>
      </c>
      <c r="C22" s="26">
        <v>298833.65306391887</v>
      </c>
      <c r="D22" s="26">
        <v>362788.64004477457</v>
      </c>
      <c r="E22" s="26">
        <v>265230.96380015422</v>
      </c>
      <c r="F22" s="26">
        <v>294651.6683988666</v>
      </c>
      <c r="G22" s="26">
        <v>372817.59775581455</v>
      </c>
      <c r="H22" s="41">
        <v>255559.51631857691</v>
      </c>
      <c r="I22" s="39" t="s">
        <v>25</v>
      </c>
      <c r="J22" s="39" t="s">
        <v>25</v>
      </c>
      <c r="K22" s="39" t="s">
        <v>25</v>
      </c>
      <c r="L22" s="41">
        <v>217900.05848464966</v>
      </c>
      <c r="M22" s="82">
        <v>315250.80727134575</v>
      </c>
      <c r="N22" s="68">
        <f>(Table313[[#This Row],[Quarter 1 2024]]-Table313[[#This Row],[Quarter 1 2023]])/Table313[[#This Row],[Quarter 1 2023]]</f>
        <v>0.44676788736866779</v>
      </c>
    </row>
    <row r="23" spans="1:17" ht="23" customHeight="1" x14ac:dyDescent="0.35">
      <c r="A23" s="45" t="s">
        <v>91</v>
      </c>
      <c r="B23" s="29">
        <v>131515.44785957263</v>
      </c>
      <c r="C23" s="26">
        <v>181338.3925899273</v>
      </c>
      <c r="D23" s="26">
        <v>238104.55498180303</v>
      </c>
      <c r="E23" s="26">
        <v>187735.81197891993</v>
      </c>
      <c r="F23" s="26">
        <v>261004.50418436981</v>
      </c>
      <c r="G23" s="26">
        <v>203652.39949212188</v>
      </c>
      <c r="H23" s="41">
        <v>104996.86478887216</v>
      </c>
      <c r="I23" s="39" t="s">
        <v>25</v>
      </c>
      <c r="J23" s="39" t="s">
        <v>25</v>
      </c>
      <c r="K23" s="39" t="s">
        <v>25</v>
      </c>
      <c r="L23" s="41">
        <v>79506.972169916175</v>
      </c>
      <c r="M23" s="82">
        <v>178810.06741840453</v>
      </c>
      <c r="N23" s="68">
        <f>(Table313[[#This Row],[Quarter 1 2024]]-Table313[[#This Row],[Quarter 1 2023]])/Table313[[#This Row],[Quarter 1 2023]]</f>
        <v>1.2489860013316245</v>
      </c>
    </row>
    <row r="24" spans="1:17" ht="23" customHeight="1" x14ac:dyDescent="0.35">
      <c r="A24" s="12" t="s">
        <v>92</v>
      </c>
      <c r="B24" s="62">
        <f>SUM(B20:B23)</f>
        <v>2744649.8969327486</v>
      </c>
      <c r="C24" s="62">
        <f t="shared" si="0"/>
        <v>2487221.0162697919</v>
      </c>
      <c r="D24" s="62">
        <f t="shared" si="0"/>
        <v>2977548.2758868388</v>
      </c>
      <c r="E24" s="62">
        <f t="shared" si="0"/>
        <v>2936156.0045690606</v>
      </c>
      <c r="F24" s="62">
        <f t="shared" si="0"/>
        <v>3289271.907776128</v>
      </c>
      <c r="G24" s="62">
        <f t="shared" si="0"/>
        <v>3022462.0261653755</v>
      </c>
      <c r="H24" s="62">
        <f t="shared" si="0"/>
        <v>2943471.6054122304</v>
      </c>
      <c r="I24" s="39" t="s">
        <v>25</v>
      </c>
      <c r="J24" s="39" t="s">
        <v>25</v>
      </c>
      <c r="K24" s="39" t="s">
        <v>25</v>
      </c>
      <c r="L24" s="62">
        <f t="shared" ref="L24" si="8">SUM(L20:L23)</f>
        <v>2918998.9548428399</v>
      </c>
      <c r="M24" s="72">
        <f t="shared" si="7"/>
        <v>2926770.7587211165</v>
      </c>
      <c r="N24" s="68">
        <f>(Table313[[#This Row],[Quarter 1 2024]]-Table313[[#This Row],[Quarter 1 2023]])/Table313[[#This Row],[Quarter 1 2023]]</f>
        <v>2.6624894350793099E-3</v>
      </c>
    </row>
    <row r="25" spans="1:17" ht="23" customHeight="1" x14ac:dyDescent="0.35">
      <c r="A25" s="45" t="s">
        <v>93</v>
      </c>
      <c r="B25" s="29">
        <v>37066016.102630548</v>
      </c>
      <c r="C25" s="26">
        <v>42051083.130527794</v>
      </c>
      <c r="D25" s="26">
        <v>53158028.88721963</v>
      </c>
      <c r="E25" s="26">
        <v>63061473.983822614</v>
      </c>
      <c r="F25" s="26">
        <v>69524966.943916887</v>
      </c>
      <c r="G25" s="26">
        <v>71811120.35926646</v>
      </c>
      <c r="H25" s="41">
        <v>79597069.051879078</v>
      </c>
      <c r="I25" s="39" t="s">
        <v>25</v>
      </c>
      <c r="J25" s="39" t="s">
        <v>25</v>
      </c>
      <c r="K25" s="39" t="s">
        <v>25</v>
      </c>
      <c r="L25" s="41">
        <v>95849228.539063543</v>
      </c>
      <c r="M25" s="82">
        <v>99909478.124875993</v>
      </c>
      <c r="N25" s="68">
        <f>(Table313[[#This Row],[Quarter 1 2024]]-Table313[[#This Row],[Quarter 1 2023]])/Table313[[#This Row],[Quarter 1 2023]]</f>
        <v>4.2360795675655198E-2</v>
      </c>
    </row>
    <row r="26" spans="1:17" ht="23" customHeight="1" x14ac:dyDescent="0.35">
      <c r="A26" s="45" t="s">
        <v>94</v>
      </c>
      <c r="B26" s="29">
        <v>56174958.665459722</v>
      </c>
      <c r="C26" s="26">
        <v>67001910.223919809</v>
      </c>
      <c r="D26" s="26">
        <v>53258096.673468836</v>
      </c>
      <c r="E26" s="26">
        <v>62979486.958342254</v>
      </c>
      <c r="F26" s="26">
        <v>58882514.859986477</v>
      </c>
      <c r="G26" s="26">
        <v>58867780.066861428</v>
      </c>
      <c r="H26" s="41">
        <v>56507080.804759033</v>
      </c>
      <c r="I26" s="39" t="s">
        <v>25</v>
      </c>
      <c r="J26" s="39" t="s">
        <v>25</v>
      </c>
      <c r="K26" s="39" t="s">
        <v>25</v>
      </c>
      <c r="L26" s="41">
        <v>86049213.327976361</v>
      </c>
      <c r="M26" s="82">
        <v>75877153.385480329</v>
      </c>
      <c r="N26" s="68">
        <f>(Table313[[#This Row],[Quarter 1 2024]]-Table313[[#This Row],[Quarter 1 2023]])/Table313[[#This Row],[Quarter 1 2023]]</f>
        <v>-0.11821212012392548</v>
      </c>
    </row>
    <row r="27" spans="1:17" ht="23" customHeight="1" x14ac:dyDescent="0.35">
      <c r="A27" s="45" t="s">
        <v>95</v>
      </c>
      <c r="B27" s="29">
        <v>25958401.700393595</v>
      </c>
      <c r="C27" s="26">
        <v>27207778.159680929</v>
      </c>
      <c r="D27" s="26">
        <v>29943810.003389258</v>
      </c>
      <c r="E27" s="26">
        <v>25483389.291551851</v>
      </c>
      <c r="F27" s="26">
        <v>32608861.205770746</v>
      </c>
      <c r="G27" s="26">
        <v>43262920.155313551</v>
      </c>
      <c r="H27" s="41">
        <v>27993599.692308594</v>
      </c>
      <c r="I27" s="39" t="s">
        <v>25</v>
      </c>
      <c r="J27" s="39" t="s">
        <v>25</v>
      </c>
      <c r="K27" s="39" t="s">
        <v>25</v>
      </c>
      <c r="L27" s="41">
        <v>35914269.746768065</v>
      </c>
      <c r="M27" s="82">
        <v>40611311.774494268</v>
      </c>
      <c r="N27" s="68">
        <f>(Table313[[#This Row],[Quarter 1 2024]]-Table313[[#This Row],[Quarter 1 2023]])/Table313[[#This Row],[Quarter 1 2023]]</f>
        <v>0.13078484014418507</v>
      </c>
    </row>
    <row r="28" spans="1:17" ht="23" customHeight="1" x14ac:dyDescent="0.35">
      <c r="A28" s="45" t="s">
        <v>96</v>
      </c>
      <c r="B28" s="29">
        <v>8080835.3045083666</v>
      </c>
      <c r="C28" s="26">
        <v>8269222.5044932254</v>
      </c>
      <c r="D28" s="26">
        <v>8529313.3478136789</v>
      </c>
      <c r="E28" s="26">
        <v>7238307.3203067835</v>
      </c>
      <c r="F28" s="26">
        <v>5732465.3147483505</v>
      </c>
      <c r="G28" s="26">
        <v>10482204.607695296</v>
      </c>
      <c r="H28" s="41">
        <v>6826469.0788709261</v>
      </c>
      <c r="I28" s="39" t="s">
        <v>25</v>
      </c>
      <c r="J28" s="39" t="s">
        <v>25</v>
      </c>
      <c r="K28" s="39" t="s">
        <v>25</v>
      </c>
      <c r="L28" s="41">
        <v>5673769.7809762498</v>
      </c>
      <c r="M28" s="82">
        <v>6434766.2009008992</v>
      </c>
      <c r="N28" s="68">
        <f>(Table313[[#This Row],[Quarter 1 2024]]-Table313[[#This Row],[Quarter 1 2023]])/Table313[[#This Row],[Quarter 1 2023]]</f>
        <v>0.13412536096833128</v>
      </c>
    </row>
    <row r="29" spans="1:17" ht="23" customHeight="1" x14ac:dyDescent="0.35">
      <c r="A29" s="12" t="s">
        <v>97</v>
      </c>
      <c r="B29" s="62">
        <f>SUM(B25:B28)</f>
        <v>127280211.77299224</v>
      </c>
      <c r="C29" s="62">
        <f t="shared" si="0"/>
        <v>144529994.01862177</v>
      </c>
      <c r="D29" s="62">
        <f t="shared" si="0"/>
        <v>144889248.9118914</v>
      </c>
      <c r="E29" s="62">
        <f t="shared" si="0"/>
        <v>158762657.5540235</v>
      </c>
      <c r="F29" s="62">
        <f t="shared" si="0"/>
        <v>166748808.32442248</v>
      </c>
      <c r="G29" s="62">
        <f t="shared" si="0"/>
        <v>184424025.18913674</v>
      </c>
      <c r="H29" s="62">
        <f t="shared" si="0"/>
        <v>170924218.62781763</v>
      </c>
      <c r="I29" s="39" t="s">
        <v>25</v>
      </c>
      <c r="J29" s="39" t="s">
        <v>25</v>
      </c>
      <c r="K29" s="39" t="s">
        <v>25</v>
      </c>
      <c r="L29" s="62">
        <f t="shared" ref="L29" si="9">SUM(L25:L28)</f>
        <v>223486481.39478421</v>
      </c>
      <c r="M29" s="72">
        <f t="shared" si="7"/>
        <v>222832709.48575148</v>
      </c>
      <c r="N29" s="68">
        <f>(Table313[[#This Row],[Quarter 1 2024]]-Table313[[#This Row],[Quarter 1 2023]])/Table313[[#This Row],[Quarter 1 2023]]</f>
        <v>-2.9253308967617498E-3</v>
      </c>
    </row>
  </sheetData>
  <hyperlinks>
    <hyperlink ref="A12" location="Contact!A1" display="Link to Contact" xr:uid="{3B38BBC9-5412-4580-AB57-8ADBDD0EB1E4}"/>
    <hyperlink ref="A13" location="'Contents '!A1" display="Link to Contents" xr:uid="{3722D37D-855B-496E-8B2E-E86B9C7AEF3F}"/>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8"/>
  <sheetViews>
    <sheetView showGridLines="0" topLeftCell="B1" workbookViewId="0">
      <selection activeCell="M20" sqref="M20"/>
    </sheetView>
  </sheetViews>
  <sheetFormatPr defaultColWidth="9.1796875" defaultRowHeight="21.5" customHeight="1" x14ac:dyDescent="0.35"/>
  <cols>
    <col min="1" max="1" width="50.453125" style="5" customWidth="1"/>
    <col min="2" max="11" width="14.54296875" style="5" customWidth="1"/>
    <col min="12" max="12" width="14.54296875" style="28" customWidth="1"/>
    <col min="13" max="13" width="14.54296875" style="5" customWidth="1"/>
    <col min="14" max="16384" width="9.1796875" style="5"/>
  </cols>
  <sheetData>
    <row r="1" spans="1:13" s="36" customFormat="1" ht="21.5" customHeight="1" x14ac:dyDescent="0.4">
      <c r="A1" s="35" t="s">
        <v>102</v>
      </c>
    </row>
    <row r="2" spans="1:13" s="36" customFormat="1" ht="21.5" customHeight="1" x14ac:dyDescent="0.3">
      <c r="A2" s="40" t="s">
        <v>37</v>
      </c>
    </row>
    <row r="3" spans="1:13" s="36" customFormat="1" ht="21.5" customHeight="1" x14ac:dyDescent="0.3">
      <c r="A3" s="36" t="s">
        <v>33</v>
      </c>
    </row>
    <row r="4" spans="1:13" s="36" customFormat="1" ht="21.5" customHeight="1" x14ac:dyDescent="0.3">
      <c r="A4" s="36" t="s">
        <v>29</v>
      </c>
    </row>
    <row r="5" spans="1:13" s="36" customFormat="1" ht="21.5" customHeight="1" x14ac:dyDescent="0.3">
      <c r="A5" s="36" t="s">
        <v>30</v>
      </c>
    </row>
    <row r="6" spans="1:13" s="36" customFormat="1" ht="21.5" customHeight="1" x14ac:dyDescent="0.3">
      <c r="A6" s="36" t="s">
        <v>31</v>
      </c>
    </row>
    <row r="7" spans="1:13" s="36" customFormat="1" ht="21.5" customHeight="1" x14ac:dyDescent="0.3">
      <c r="A7" s="36" t="s">
        <v>32</v>
      </c>
    </row>
    <row r="8" spans="1:13" s="36" customFormat="1" ht="21.5" customHeight="1" x14ac:dyDescent="0.3">
      <c r="A8" s="36" t="s">
        <v>43</v>
      </c>
    </row>
    <row r="9" spans="1:13" s="36" customFormat="1" ht="21.5" customHeight="1" x14ac:dyDescent="0.3">
      <c r="A9" s="36" t="s">
        <v>34</v>
      </c>
    </row>
    <row r="10" spans="1:13" s="36" customFormat="1" ht="21.5" customHeight="1" x14ac:dyDescent="0.3">
      <c r="A10" s="36" t="s">
        <v>35</v>
      </c>
    </row>
    <row r="11" spans="1:13" s="36" customFormat="1" ht="21.5" customHeight="1" x14ac:dyDescent="0.3">
      <c r="A11" s="36" t="s">
        <v>38</v>
      </c>
    </row>
    <row r="12" spans="1:13" s="32" customFormat="1" ht="21.5" customHeight="1" x14ac:dyDescent="0.35">
      <c r="A12" s="37" t="s">
        <v>27</v>
      </c>
      <c r="C12" s="33"/>
      <c r="D12" s="34"/>
      <c r="E12" s="34"/>
    </row>
    <row r="13" spans="1:13" s="32" customFormat="1" ht="21.5" customHeight="1" x14ac:dyDescent="0.35">
      <c r="A13" s="37" t="s">
        <v>28</v>
      </c>
      <c r="C13" s="33"/>
      <c r="D13" s="34"/>
      <c r="E13" s="34"/>
    </row>
    <row r="14" spans="1:13" s="69" customFormat="1" ht="33" customHeight="1" x14ac:dyDescent="0.35">
      <c r="A14" s="57" t="s">
        <v>39</v>
      </c>
      <c r="B14" s="24" t="s">
        <v>112</v>
      </c>
      <c r="C14" s="24" t="s">
        <v>113</v>
      </c>
      <c r="D14" s="24" t="s">
        <v>114</v>
      </c>
      <c r="E14" s="24" t="s">
        <v>115</v>
      </c>
      <c r="F14" s="24" t="s">
        <v>116</v>
      </c>
      <c r="G14" s="24" t="s">
        <v>117</v>
      </c>
      <c r="H14" s="24" t="s">
        <v>118</v>
      </c>
      <c r="I14" s="24" t="s">
        <v>119</v>
      </c>
      <c r="J14" s="24" t="s">
        <v>120</v>
      </c>
      <c r="K14" s="24" t="s">
        <v>121</v>
      </c>
      <c r="L14" s="24" t="s">
        <v>122</v>
      </c>
      <c r="M14" s="42" t="s">
        <v>123</v>
      </c>
    </row>
    <row r="15" spans="1:13" ht="21.5" customHeight="1" x14ac:dyDescent="0.35">
      <c r="A15" s="22" t="s">
        <v>40</v>
      </c>
      <c r="B15" s="29">
        <v>1084824.1570180962</v>
      </c>
      <c r="C15" s="26">
        <v>1167852.5951488826</v>
      </c>
      <c r="D15" s="26">
        <v>1194820.120934929</v>
      </c>
      <c r="E15" s="26">
        <v>1321138.2990565784</v>
      </c>
      <c r="F15" s="26">
        <v>1404446.1245089383</v>
      </c>
      <c r="G15" s="26">
        <v>1373379.8269582551</v>
      </c>
      <c r="H15" s="41">
        <v>1446812.9876130074</v>
      </c>
      <c r="I15" s="39" t="s">
        <v>25</v>
      </c>
      <c r="J15" s="39" t="s">
        <v>25</v>
      </c>
      <c r="K15" s="39" t="s">
        <v>25</v>
      </c>
      <c r="L15" s="39" t="s">
        <v>25</v>
      </c>
      <c r="M15" s="39">
        <v>1442952</v>
      </c>
    </row>
    <row r="16" spans="1:13" ht="21.5" customHeight="1" x14ac:dyDescent="0.35">
      <c r="A16" s="22" t="s">
        <v>41</v>
      </c>
      <c r="B16" s="29">
        <v>514252.02554058196</v>
      </c>
      <c r="C16" s="26">
        <v>535392.40245529171</v>
      </c>
      <c r="D16" s="26">
        <v>623697.59653954022</v>
      </c>
      <c r="E16" s="26">
        <v>671463.08401770028</v>
      </c>
      <c r="F16" s="26">
        <v>756279.80393813585</v>
      </c>
      <c r="G16" s="26">
        <v>775843.95123910473</v>
      </c>
      <c r="H16" s="41">
        <v>801744.37819061172</v>
      </c>
      <c r="I16" s="39" t="s">
        <v>25</v>
      </c>
      <c r="J16" s="39" t="s">
        <v>25</v>
      </c>
      <c r="K16" s="39" t="s">
        <v>25</v>
      </c>
      <c r="L16" s="39" t="s">
        <v>25</v>
      </c>
      <c r="M16" s="39">
        <v>516616</v>
      </c>
    </row>
    <row r="17" spans="1:13" ht="21.5" customHeight="1" x14ac:dyDescent="0.35">
      <c r="A17" s="84" t="s">
        <v>144</v>
      </c>
      <c r="B17" s="29">
        <v>1599076.1825586781</v>
      </c>
      <c r="C17" s="26">
        <v>1703244.9976041743</v>
      </c>
      <c r="D17" s="26">
        <v>1818517.7174744692</v>
      </c>
      <c r="E17" s="26">
        <v>1992601.3830742787</v>
      </c>
      <c r="F17" s="26">
        <v>2160725.9284470743</v>
      </c>
      <c r="G17" s="26">
        <v>2149223.7781973598</v>
      </c>
      <c r="H17" s="41">
        <v>2248557.3658036189</v>
      </c>
      <c r="I17" s="39" t="s">
        <v>25</v>
      </c>
      <c r="J17" s="39" t="s">
        <v>25</v>
      </c>
      <c r="K17" s="39" t="s">
        <v>25</v>
      </c>
      <c r="L17" s="39" t="s">
        <v>25</v>
      </c>
      <c r="M17" s="39">
        <v>1959568</v>
      </c>
    </row>
    <row r="18" spans="1:13" ht="21.5" customHeight="1" x14ac:dyDescent="0.35">
      <c r="A18" s="22" t="s">
        <v>42</v>
      </c>
      <c r="B18" s="29">
        <v>469385</v>
      </c>
      <c r="C18" s="26">
        <v>327149</v>
      </c>
      <c r="D18" s="26">
        <v>418568</v>
      </c>
      <c r="E18" s="26">
        <v>345970</v>
      </c>
      <c r="F18" s="26">
        <v>468228</v>
      </c>
      <c r="G18" s="26">
        <v>482229</v>
      </c>
      <c r="H18" s="41">
        <v>626461</v>
      </c>
      <c r="I18" s="39" t="s">
        <v>25</v>
      </c>
      <c r="J18" s="39" t="s">
        <v>25</v>
      </c>
      <c r="K18" s="39" t="s">
        <v>25</v>
      </c>
      <c r="L18" s="39" t="s">
        <v>25</v>
      </c>
      <c r="M18" s="39">
        <v>1279133.0143686538</v>
      </c>
    </row>
    <row r="19" spans="1:13" ht="21.5" customHeight="1" x14ac:dyDescent="0.35">
      <c r="A19" s="84" t="s">
        <v>145</v>
      </c>
      <c r="B19" s="29">
        <v>2068461.1825586781</v>
      </c>
      <c r="C19" s="26">
        <v>2030393.9976041743</v>
      </c>
      <c r="D19" s="26">
        <v>2237085.717474469</v>
      </c>
      <c r="E19" s="26">
        <v>2338571.3830742789</v>
      </c>
      <c r="F19" s="26">
        <v>2628953.9284470743</v>
      </c>
      <c r="G19" s="26">
        <v>2631452.7781973598</v>
      </c>
      <c r="H19" s="41">
        <v>2875018.3658036189</v>
      </c>
      <c r="I19" s="39" t="s">
        <v>25</v>
      </c>
      <c r="J19" s="39" t="s">
        <v>25</v>
      </c>
      <c r="K19" s="39" t="s">
        <v>25</v>
      </c>
      <c r="L19" s="39" t="s">
        <v>25</v>
      </c>
      <c r="M19" s="39">
        <v>3238701.0143686538</v>
      </c>
    </row>
    <row r="20" spans="1:13" ht="21.5" customHeight="1" x14ac:dyDescent="0.35">
      <c r="A20" s="22" t="s">
        <v>44</v>
      </c>
      <c r="B20" s="29">
        <v>2095759.7022959518</v>
      </c>
      <c r="C20" s="26">
        <v>1996065.6894146774</v>
      </c>
      <c r="D20" s="26">
        <v>2412847.7281983518</v>
      </c>
      <c r="E20" s="26">
        <v>2184306.9164167936</v>
      </c>
      <c r="F20" s="26">
        <v>1990446.6477199218</v>
      </c>
      <c r="G20" s="26">
        <v>2212897.8006415409</v>
      </c>
      <c r="H20" s="41">
        <v>2162222.8913617516</v>
      </c>
      <c r="I20" s="39" t="s">
        <v>25</v>
      </c>
      <c r="J20" s="39" t="s">
        <v>25</v>
      </c>
      <c r="K20" s="39" t="s">
        <v>25</v>
      </c>
      <c r="L20" s="39" t="s">
        <v>25</v>
      </c>
      <c r="M20" s="39">
        <v>2118810.0023334636</v>
      </c>
    </row>
    <row r="21" spans="1:13" ht="21.5" customHeight="1" x14ac:dyDescent="0.35">
      <c r="A21" s="84" t="s">
        <v>11</v>
      </c>
      <c r="B21" s="29">
        <v>4164220.8848546296</v>
      </c>
      <c r="C21" s="26">
        <v>4026459.6870188517</v>
      </c>
      <c r="D21" s="26">
        <v>4649933.4456728213</v>
      </c>
      <c r="E21" s="26">
        <v>4522878.2994910721</v>
      </c>
      <c r="F21" s="26">
        <v>4619400.5761669958</v>
      </c>
      <c r="G21" s="26">
        <v>4844350.5788389007</v>
      </c>
      <c r="H21" s="41">
        <v>5037241.2571653705</v>
      </c>
      <c r="I21" s="39" t="s">
        <v>25</v>
      </c>
      <c r="J21" s="39" t="s">
        <v>25</v>
      </c>
      <c r="K21" s="39" t="s">
        <v>25</v>
      </c>
      <c r="L21" s="39" t="s">
        <v>25</v>
      </c>
      <c r="M21" s="39">
        <v>5357511.0167021174</v>
      </c>
    </row>
    <row r="24" spans="1:13" ht="21.5" customHeight="1" x14ac:dyDescent="0.35">
      <c r="B24" s="16"/>
      <c r="C24" s="16"/>
    </row>
    <row r="25" spans="1:13" ht="21.5" customHeight="1" x14ac:dyDescent="0.35">
      <c r="B25" s="16"/>
      <c r="C25" s="16"/>
    </row>
    <row r="26" spans="1:13" ht="21.5" customHeight="1" x14ac:dyDescent="0.35">
      <c r="B26" s="16"/>
      <c r="C26" s="16"/>
    </row>
    <row r="27" spans="1:13" ht="21.5" customHeight="1" x14ac:dyDescent="0.35">
      <c r="B27" s="16"/>
      <c r="C27" s="16"/>
    </row>
    <row r="28" spans="1:13" ht="21.5" customHeight="1" x14ac:dyDescent="0.35">
      <c r="B28" s="16"/>
      <c r="C28" s="16"/>
    </row>
  </sheetData>
  <phoneticPr fontId="28" type="noConversion"/>
  <hyperlinks>
    <hyperlink ref="A12" location="Contact!A1" display="Link to Contact" xr:uid="{C9FBAC7B-9A4A-4975-81EB-DBA2A1C4EA7D}"/>
    <hyperlink ref="A13" location="'Contents '!A1" display="Link to Contents" xr:uid="{EF578BBA-C672-4EE6-9044-573E1539AA09}"/>
  </hyperlinks>
  <pageMargins left="0.7" right="0.7" top="0.75" bottom="0.75" header="0.3" footer="0.3"/>
  <pageSetup paperSize="9" scale="76"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CCA8D-0249-45CC-9822-2738AAB1CDE6}">
  <dimension ref="A1:R28"/>
  <sheetViews>
    <sheetView showGridLines="0" topLeftCell="B7" workbookViewId="0">
      <selection activeCell="M15" sqref="M15"/>
    </sheetView>
  </sheetViews>
  <sheetFormatPr defaultColWidth="9.1796875" defaultRowHeight="15.5" x14ac:dyDescent="0.35"/>
  <cols>
    <col min="1" max="1" width="50.453125" style="5" customWidth="1"/>
    <col min="2" max="11" width="14.1796875" style="5" customWidth="1"/>
    <col min="12" max="12" width="14.1796875" style="28" customWidth="1"/>
    <col min="13" max="14" width="14.1796875" style="5" customWidth="1"/>
    <col min="15" max="17" width="9.1796875" style="5"/>
    <col min="18" max="18" width="28.81640625" style="5" bestFit="1" customWidth="1"/>
    <col min="19" max="16384" width="9.1796875" style="5"/>
  </cols>
  <sheetData>
    <row r="1" spans="1:18" s="36" customFormat="1" ht="21.5" customHeight="1" x14ac:dyDescent="0.4">
      <c r="A1" s="35" t="s">
        <v>139</v>
      </c>
    </row>
    <row r="2" spans="1:18" s="36" customFormat="1" ht="21.5" customHeight="1" x14ac:dyDescent="0.3">
      <c r="A2" s="40" t="s">
        <v>37</v>
      </c>
    </row>
    <row r="3" spans="1:18" s="36" customFormat="1" ht="21.5" customHeight="1" x14ac:dyDescent="0.3">
      <c r="A3" s="36" t="s">
        <v>33</v>
      </c>
    </row>
    <row r="4" spans="1:18" s="36" customFormat="1" ht="21.5" customHeight="1" x14ac:dyDescent="0.3">
      <c r="A4" s="36" t="s">
        <v>29</v>
      </c>
    </row>
    <row r="5" spans="1:18" s="36" customFormat="1" ht="21.5" customHeight="1" x14ac:dyDescent="0.3">
      <c r="A5" s="36" t="s">
        <v>30</v>
      </c>
    </row>
    <row r="6" spans="1:18" s="36" customFormat="1" ht="21.5" customHeight="1" x14ac:dyDescent="0.3">
      <c r="A6" s="36" t="s">
        <v>31</v>
      </c>
    </row>
    <row r="7" spans="1:18" s="36" customFormat="1" ht="21.5" customHeight="1" x14ac:dyDescent="0.3">
      <c r="A7" s="36" t="s">
        <v>32</v>
      </c>
    </row>
    <row r="8" spans="1:18" s="36" customFormat="1" ht="21.5" customHeight="1" x14ac:dyDescent="0.3">
      <c r="A8" s="36" t="s">
        <v>43</v>
      </c>
    </row>
    <row r="9" spans="1:18" s="36" customFormat="1" ht="21.5" customHeight="1" x14ac:dyDescent="0.3">
      <c r="A9" s="36" t="s">
        <v>34</v>
      </c>
    </row>
    <row r="10" spans="1:18" s="36" customFormat="1" ht="21.5" customHeight="1" x14ac:dyDescent="0.3">
      <c r="A10" s="36" t="s">
        <v>35</v>
      </c>
    </row>
    <row r="11" spans="1:18" s="36" customFormat="1" ht="21.5" customHeight="1" x14ac:dyDescent="0.3">
      <c r="A11" s="36" t="s">
        <v>38</v>
      </c>
    </row>
    <row r="12" spans="1:18" s="32" customFormat="1" ht="21.5" customHeight="1" x14ac:dyDescent="0.35">
      <c r="A12" s="37" t="s">
        <v>27</v>
      </c>
      <c r="C12" s="33"/>
      <c r="D12" s="34"/>
      <c r="E12" s="34"/>
    </row>
    <row r="13" spans="1:18" s="32" customFormat="1" ht="21.5" customHeight="1" x14ac:dyDescent="0.35">
      <c r="A13" s="37" t="s">
        <v>28</v>
      </c>
      <c r="C13" s="33"/>
      <c r="D13" s="34"/>
      <c r="E13" s="34"/>
    </row>
    <row r="14" spans="1:18" ht="36" customHeight="1" x14ac:dyDescent="0.35">
      <c r="A14" s="22" t="s">
        <v>39</v>
      </c>
      <c r="B14" s="24" t="s">
        <v>124</v>
      </c>
      <c r="C14" s="24" t="s">
        <v>125</v>
      </c>
      <c r="D14" s="24" t="s">
        <v>126</v>
      </c>
      <c r="E14" s="24" t="s">
        <v>127</v>
      </c>
      <c r="F14" s="24" t="s">
        <v>128</v>
      </c>
      <c r="G14" s="24" t="s">
        <v>129</v>
      </c>
      <c r="H14" s="24" t="s">
        <v>130</v>
      </c>
      <c r="I14" s="24" t="s">
        <v>131</v>
      </c>
      <c r="J14" s="24" t="s">
        <v>132</v>
      </c>
      <c r="K14" s="24" t="s">
        <v>133</v>
      </c>
      <c r="L14" s="24" t="s">
        <v>134</v>
      </c>
      <c r="M14" s="42" t="s">
        <v>135</v>
      </c>
      <c r="N14" s="42" t="s">
        <v>136</v>
      </c>
    </row>
    <row r="15" spans="1:18" ht="27.5" customHeight="1" x14ac:dyDescent="0.35">
      <c r="A15" s="22" t="s">
        <v>40</v>
      </c>
      <c r="B15" s="29">
        <v>239327.34728595737</v>
      </c>
      <c r="C15" s="26">
        <v>242177.46218062067</v>
      </c>
      <c r="D15" s="26">
        <v>262389.25522213004</v>
      </c>
      <c r="E15" s="26">
        <v>288109.01719719492</v>
      </c>
      <c r="F15" s="26">
        <v>303144.6016966874</v>
      </c>
      <c r="G15" s="26">
        <v>278604.85676167178</v>
      </c>
      <c r="H15" s="41">
        <v>300835.25520147418</v>
      </c>
      <c r="I15" s="39" t="s">
        <v>25</v>
      </c>
      <c r="J15" s="39" t="s">
        <v>25</v>
      </c>
      <c r="K15" s="39" t="s">
        <v>25</v>
      </c>
      <c r="L15" s="41">
        <v>272099</v>
      </c>
      <c r="M15" s="85">
        <v>280460</v>
      </c>
      <c r="N15" s="86">
        <f>(Table414[[#This Row],[Quarter 1 2024]]-Table414[[#This Row],[Quarter 1 2023]])/Table414[[#This Row],[Quarter 1 2023]]</f>
        <v>3.0727786577679446E-2</v>
      </c>
      <c r="O15" s="14"/>
      <c r="P15"/>
      <c r="R15" s="18"/>
    </row>
    <row r="16" spans="1:18" ht="27.5" customHeight="1" x14ac:dyDescent="0.35">
      <c r="A16" s="22" t="s">
        <v>41</v>
      </c>
      <c r="B16" s="29">
        <v>69276.144753241315</v>
      </c>
      <c r="C16" s="26">
        <v>76759.450110934282</v>
      </c>
      <c r="D16" s="26">
        <v>86302.799709374027</v>
      </c>
      <c r="E16" s="26">
        <v>88165.549774946834</v>
      </c>
      <c r="F16" s="26">
        <v>101279.57950568602</v>
      </c>
      <c r="G16" s="26">
        <v>99537.290813220621</v>
      </c>
      <c r="H16" s="41">
        <v>107537.90069423024</v>
      </c>
      <c r="I16" s="39" t="s">
        <v>25</v>
      </c>
      <c r="J16" s="39" t="s">
        <v>25</v>
      </c>
      <c r="K16" s="39" t="s">
        <v>25</v>
      </c>
      <c r="L16" s="41">
        <v>63689</v>
      </c>
      <c r="M16" s="85">
        <v>74806</v>
      </c>
      <c r="N16" s="86">
        <f>(Table414[[#This Row],[Quarter 1 2024]]-Table414[[#This Row],[Quarter 1 2023]])/Table414[[#This Row],[Quarter 1 2023]]</f>
        <v>0.17455133539543721</v>
      </c>
      <c r="O16" s="14"/>
      <c r="P16"/>
      <c r="R16" s="18"/>
    </row>
    <row r="17" spans="1:15" ht="27.5" customHeight="1" x14ac:dyDescent="0.35">
      <c r="A17" s="84" t="s">
        <v>146</v>
      </c>
      <c r="B17" s="29">
        <v>308603.4920391987</v>
      </c>
      <c r="C17" s="26">
        <v>318936.91229155497</v>
      </c>
      <c r="D17" s="26">
        <v>348692.05493150407</v>
      </c>
      <c r="E17" s="26">
        <v>376274.56697214174</v>
      </c>
      <c r="F17" s="26">
        <v>404424.18120237341</v>
      </c>
      <c r="G17" s="26">
        <v>378142.14757489238</v>
      </c>
      <c r="H17" s="41">
        <v>408373.1558957044</v>
      </c>
      <c r="I17" s="39" t="s">
        <v>25</v>
      </c>
      <c r="J17" s="39" t="s">
        <v>25</v>
      </c>
      <c r="K17" s="39" t="s">
        <v>25</v>
      </c>
      <c r="L17" s="41">
        <v>335788</v>
      </c>
      <c r="M17" s="85">
        <v>355266</v>
      </c>
      <c r="N17" s="86">
        <f>(Table414[[#This Row],[Quarter 1 2024]]-Table414[[#This Row],[Quarter 1 2023]])/Table414[[#This Row],[Quarter 1 2023]]</f>
        <v>5.8006837647563342E-2</v>
      </c>
      <c r="O17" s="14"/>
    </row>
    <row r="18" spans="1:15" ht="27.5" customHeight="1" x14ac:dyDescent="0.35">
      <c r="A18" s="22" t="s">
        <v>42</v>
      </c>
      <c r="B18" s="29">
        <v>122291</v>
      </c>
      <c r="C18" s="26">
        <v>53081</v>
      </c>
      <c r="D18" s="26">
        <v>81892</v>
      </c>
      <c r="E18" s="26">
        <v>91479</v>
      </c>
      <c r="F18" s="26">
        <v>105575</v>
      </c>
      <c r="G18" s="26">
        <v>105423</v>
      </c>
      <c r="H18" s="41">
        <v>140799</v>
      </c>
      <c r="I18" s="39" t="s">
        <v>25</v>
      </c>
      <c r="J18" s="39" t="s">
        <v>25</v>
      </c>
      <c r="K18" s="39" t="s">
        <v>25</v>
      </c>
      <c r="L18" s="41">
        <v>224306.47701411604</v>
      </c>
      <c r="M18" s="85">
        <v>190887.38091064044</v>
      </c>
      <c r="N18" s="86">
        <f>(Table414[[#This Row],[Quarter 1 2024]]-Table414[[#This Row],[Quarter 1 2023]])/Table414[[#This Row],[Quarter 1 2023]]</f>
        <v>-0.14898854704660389</v>
      </c>
      <c r="O18" s="14"/>
    </row>
    <row r="19" spans="1:15" ht="27.5" customHeight="1" x14ac:dyDescent="0.35">
      <c r="A19" s="84" t="s">
        <v>145</v>
      </c>
      <c r="B19" s="29">
        <v>430894.4920391987</v>
      </c>
      <c r="C19" s="26">
        <v>372017.91229155497</v>
      </c>
      <c r="D19" s="26">
        <v>430584.05493150407</v>
      </c>
      <c r="E19" s="26">
        <v>467753.56697214174</v>
      </c>
      <c r="F19" s="26">
        <v>509999.18120237341</v>
      </c>
      <c r="G19" s="26">
        <v>483565.14757489238</v>
      </c>
      <c r="H19" s="41">
        <v>549172.1558957044</v>
      </c>
      <c r="I19" s="39" t="s">
        <v>25</v>
      </c>
      <c r="J19" s="39" t="s">
        <v>25</v>
      </c>
      <c r="K19" s="39" t="s">
        <v>25</v>
      </c>
      <c r="L19" s="41">
        <v>560094.47701411601</v>
      </c>
      <c r="M19" s="85">
        <v>546153.38091064047</v>
      </c>
      <c r="N19" s="86">
        <f>(Table414[[#This Row],[Quarter 1 2024]]-Table414[[#This Row],[Quarter 1 2023]])/Table414[[#This Row],[Quarter 1 2023]]</f>
        <v>-2.4890615200842604E-2</v>
      </c>
      <c r="O19" s="14"/>
    </row>
    <row r="20" spans="1:15" ht="27.5" customHeight="1" x14ac:dyDescent="0.35">
      <c r="A20" s="22" t="s">
        <v>44</v>
      </c>
      <c r="B20" s="29">
        <v>435414.08652750758</v>
      </c>
      <c r="C20" s="26">
        <v>451309.92970282794</v>
      </c>
      <c r="D20" s="26">
        <v>529530.83238740196</v>
      </c>
      <c r="E20" s="26">
        <v>483621.63630955905</v>
      </c>
      <c r="F20" s="26">
        <v>489676.19053671282</v>
      </c>
      <c r="G20" s="26">
        <v>509145.58499888686</v>
      </c>
      <c r="H20" s="41">
        <v>483851.38164100423</v>
      </c>
      <c r="I20" s="39" t="s">
        <v>25</v>
      </c>
      <c r="J20" s="39" t="s">
        <v>25</v>
      </c>
      <c r="K20" s="39" t="s">
        <v>25</v>
      </c>
      <c r="L20" s="41">
        <v>400838.75085466704</v>
      </c>
      <c r="M20" s="85">
        <v>373367.66389414587</v>
      </c>
      <c r="N20" s="86">
        <f>(Table414[[#This Row],[Quarter 1 2024]]-Table414[[#This Row],[Quarter 1 2023]])/Table414[[#This Row],[Quarter 1 2023]]</f>
        <v>-6.8534010002644252E-2</v>
      </c>
      <c r="O20" s="14"/>
    </row>
    <row r="21" spans="1:15" ht="27.5" customHeight="1" x14ac:dyDescent="0.35">
      <c r="A21" s="84" t="s">
        <v>11</v>
      </c>
      <c r="B21" s="29">
        <v>866308.57856670627</v>
      </c>
      <c r="C21" s="26">
        <v>823327.84199438291</v>
      </c>
      <c r="D21" s="26">
        <v>960114.88731890603</v>
      </c>
      <c r="E21" s="26">
        <v>951375.20328170084</v>
      </c>
      <c r="F21" s="26">
        <v>999675.37173908623</v>
      </c>
      <c r="G21" s="26">
        <v>992710.7325737793</v>
      </c>
      <c r="H21" s="41">
        <v>1033023.5375367086</v>
      </c>
      <c r="I21" s="39" t="s">
        <v>25</v>
      </c>
      <c r="J21" s="39" t="s">
        <v>25</v>
      </c>
      <c r="K21" s="39" t="s">
        <v>25</v>
      </c>
      <c r="L21" s="41">
        <v>960933.22786878305</v>
      </c>
      <c r="M21" s="85">
        <v>919521.04480478633</v>
      </c>
      <c r="N21" s="86">
        <f>(Table414[[#This Row],[Quarter 1 2024]]-Table414[[#This Row],[Quarter 1 2023]])/Table414[[#This Row],[Quarter 1 2023]]</f>
        <v>-4.3095796734850367E-2</v>
      </c>
    </row>
    <row r="24" spans="1:15" ht="21.5" customHeight="1" x14ac:dyDescent="0.35">
      <c r="B24" s="16"/>
      <c r="C24" s="16"/>
    </row>
    <row r="25" spans="1:15" ht="21.5" customHeight="1" x14ac:dyDescent="0.35">
      <c r="B25" s="16"/>
      <c r="C25" s="16"/>
    </row>
    <row r="26" spans="1:15" ht="21.5" customHeight="1" x14ac:dyDescent="0.35">
      <c r="B26" s="16"/>
      <c r="C26" s="16"/>
    </row>
    <row r="27" spans="1:15" ht="21.5" customHeight="1" x14ac:dyDescent="0.35">
      <c r="B27" s="16"/>
      <c r="C27" s="16"/>
    </row>
    <row r="28" spans="1:15" ht="21.5" customHeight="1" x14ac:dyDescent="0.35">
      <c r="B28" s="16"/>
      <c r="C28" s="16"/>
    </row>
  </sheetData>
  <hyperlinks>
    <hyperlink ref="A12" location="Contact!A1" display="Link to Contact" xr:uid="{A33A2386-813C-47FC-8727-D93F93730BF6}"/>
    <hyperlink ref="A13" location="'Contents '!A1" display="Link to Contents" xr:uid="{67CE305A-6451-47CF-8D2D-A6C91EA9848F}"/>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Contact</vt:lpstr>
      <vt:lpstr>Contents </vt:lpstr>
      <vt:lpstr>Key messages</vt:lpstr>
      <vt:lpstr>Table 1</vt:lpstr>
      <vt:lpstr>Table 1a</vt:lpstr>
      <vt:lpstr>Table 2</vt:lpstr>
      <vt:lpstr>Table 2a</vt:lpstr>
      <vt:lpstr>Table 3</vt:lpstr>
      <vt:lpstr>Table 3a</vt:lpstr>
      <vt:lpstr>Table 4</vt:lpstr>
      <vt:lpstr>Table 4a</vt:lpstr>
      <vt:lpstr>Table 5</vt:lpstr>
      <vt:lpstr>Table 5a</vt:lpstr>
      <vt:lpstr>Table 6</vt:lpstr>
      <vt:lpstr>Table 6a</vt:lpstr>
      <vt:lpstr>Table 7</vt:lpstr>
      <vt:lpstr>Table 7a</vt:lpstr>
      <vt:lpstr>Table 8</vt:lpstr>
      <vt:lpstr>Table 8a</vt:lpstr>
      <vt:lpstr>Table 9</vt:lpstr>
      <vt:lpstr>Table 10</vt:lpstr>
      <vt:lpstr>Table 10a</vt:lpstr>
      <vt:lpstr>Table 11</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Henderson, Joanne</cp:lastModifiedBy>
  <cp:lastPrinted>2019-05-29T16:20:01Z</cp:lastPrinted>
  <dcterms:created xsi:type="dcterms:W3CDTF">2015-05-26T15:09:07Z</dcterms:created>
  <dcterms:modified xsi:type="dcterms:W3CDTF">2024-11-12T08:46:10Z</dcterms:modified>
</cp:coreProperties>
</file>