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defaultThemeVersion="124226"/>
  <mc:AlternateContent xmlns:mc="http://schemas.openxmlformats.org/markup-compatibility/2006">
    <mc:Choice Requires="x15">
      <x15ac:absPath xmlns:x15ac="http://schemas.microsoft.com/office/spreadsheetml/2010/11/ac" url="T:\PUBLICATIONS\2024\Quarter 2\"/>
    </mc:Choice>
  </mc:AlternateContent>
  <xr:revisionPtr revIDLastSave="0" documentId="13_ncr:1_{23D18585-285E-49F9-82DF-CA1706B6CE92}" xr6:coauthVersionLast="47" xr6:coauthVersionMax="47" xr10:uidLastSave="{00000000-0000-0000-0000-000000000000}"/>
  <bookViews>
    <workbookView xWindow="-108" yWindow="-108" windowWidth="23256" windowHeight="12456" tabRatio="896" activeTab="1" xr2:uid="{00000000-000D-0000-FFFF-FFFF00000000}"/>
  </bookViews>
  <sheets>
    <sheet name="Contact" sheetId="1" r:id="rId1"/>
    <sheet name="Contents " sheetId="2" r:id="rId2"/>
    <sheet name="Key messages" sheetId="71" r:id="rId3"/>
    <sheet name="Table 1" sheetId="3" r:id="rId4"/>
    <sheet name="Table 1a" sheetId="61" r:id="rId5"/>
    <sheet name="Table 2" sheetId="5" r:id="rId6"/>
    <sheet name="Table 2a" sheetId="62" r:id="rId7"/>
    <sheet name="Table 3" sheetId="6" r:id="rId8"/>
    <sheet name="Table 3a" sheetId="63" r:id="rId9"/>
    <sheet name="Table 4" sheetId="7" r:id="rId10"/>
    <sheet name="Table 4a" sheetId="64" r:id="rId11"/>
    <sheet name="Table 5" sheetId="8" r:id="rId12"/>
    <sheet name="Table 5a" sheetId="65" r:id="rId13"/>
    <sheet name="Table 6" sheetId="9" r:id="rId14"/>
    <sheet name="Table 6a" sheetId="66" r:id="rId15"/>
    <sheet name="Table 7" sheetId="10" r:id="rId16"/>
    <sheet name="Table 7a" sheetId="67" r:id="rId17"/>
    <sheet name="Table 8" sheetId="25" r:id="rId18"/>
    <sheet name="Table 9" sheetId="70" r:id="rId19"/>
    <sheet name="Table 10" sheetId="72" r:id="rId20"/>
    <sheet name="Table 10a" sheetId="73" r:id="rId21"/>
    <sheet name="Table 11" sheetId="74" r:id="rId22"/>
    <sheet name="Table 12" sheetId="75" r:id="rId23"/>
    <sheet name="Table 12a" sheetId="76"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65" l="1"/>
  <c r="D17" i="65"/>
  <c r="D18" i="65"/>
  <c r="D19" i="65"/>
  <c r="D20" i="65"/>
  <c r="D21" i="65"/>
  <c r="D22" i="65"/>
  <c r="D23" i="65"/>
  <c r="D24" i="65"/>
  <c r="D25" i="65"/>
  <c r="D26" i="65"/>
  <c r="D27" i="65"/>
  <c r="D28" i="65"/>
  <c r="D29" i="65"/>
  <c r="D30" i="65"/>
  <c r="D31" i="65"/>
  <c r="D32" i="65"/>
  <c r="D33" i="65"/>
  <c r="D34" i="65"/>
  <c r="D35" i="65"/>
  <c r="D36" i="65"/>
  <c r="D37" i="65"/>
  <c r="D38" i="65"/>
  <c r="D39" i="65"/>
  <c r="D14" i="73"/>
  <c r="D15" i="73"/>
  <c r="D16" i="73"/>
  <c r="D17" i="73"/>
  <c r="D18" i="73"/>
  <c r="D19" i="73"/>
  <c r="D20" i="73"/>
  <c r="D21" i="73"/>
  <c r="D22" i="73"/>
  <c r="D23" i="73"/>
  <c r="D24" i="73"/>
  <c r="D25" i="73"/>
  <c r="D26" i="73"/>
  <c r="D27" i="73"/>
  <c r="D28" i="73"/>
  <c r="D29" i="73"/>
  <c r="D30" i="73"/>
  <c r="D31" i="73"/>
  <c r="D32" i="73"/>
  <c r="D33" i="73"/>
  <c r="D34" i="73"/>
  <c r="C34" i="73"/>
  <c r="B34" i="73"/>
  <c r="C27" i="73"/>
  <c r="B27" i="73"/>
  <c r="C20" i="73"/>
  <c r="B20" i="73"/>
  <c r="D12" i="76" l="1"/>
  <c r="D13" i="76"/>
  <c r="D14" i="76"/>
  <c r="D15" i="76"/>
  <c r="D16" i="76"/>
  <c r="D17" i="76"/>
  <c r="D18" i="76"/>
  <c r="D19" i="76"/>
  <c r="D11" i="76"/>
  <c r="C14" i="74" l="1"/>
  <c r="C15" i="74"/>
  <c r="C16" i="74"/>
  <c r="C17" i="74"/>
  <c r="C18" i="74"/>
  <c r="C19" i="74"/>
  <c r="C20" i="74"/>
  <c r="B14" i="74"/>
  <c r="B15" i="74"/>
  <c r="B16" i="74"/>
  <c r="B17" i="74"/>
  <c r="B18" i="74"/>
  <c r="B19" i="74"/>
  <c r="B20" i="74"/>
  <c r="D15" i="74" l="1"/>
  <c r="D16" i="74"/>
  <c r="D17" i="74"/>
  <c r="D18" i="74"/>
  <c r="D19" i="74"/>
  <c r="D20" i="74"/>
  <c r="D14" i="74"/>
  <c r="C20" i="72"/>
  <c r="D20" i="72"/>
  <c r="B20" i="72"/>
  <c r="L11" i="25" l="1"/>
  <c r="L12" i="25"/>
  <c r="D15" i="67" l="1"/>
  <c r="D16" i="67"/>
  <c r="D17" i="67"/>
  <c r="D18" i="67"/>
  <c r="D19" i="67"/>
  <c r="D20" i="67"/>
  <c r="D21" i="67"/>
  <c r="D15" i="66"/>
  <c r="D16" i="66"/>
  <c r="D17" i="66"/>
  <c r="D18" i="66"/>
  <c r="D19" i="66"/>
  <c r="D20" i="66"/>
  <c r="D21" i="66"/>
  <c r="D15" i="65" l="1"/>
  <c r="D15" i="64"/>
  <c r="D16" i="64"/>
  <c r="D17" i="64"/>
  <c r="D15" i="63"/>
  <c r="D16" i="63"/>
  <c r="D17" i="63"/>
  <c r="D18" i="63"/>
  <c r="D19" i="63"/>
  <c r="D20" i="63"/>
  <c r="D21" i="63"/>
  <c r="D15" i="62"/>
  <c r="D16" i="62"/>
  <c r="D17" i="62"/>
  <c r="D18" i="62"/>
  <c r="D19" i="62" l="1"/>
  <c r="D20" i="62" l="1"/>
  <c r="D21" i="62"/>
  <c r="D22" i="62" l="1"/>
  <c r="D23" i="62"/>
  <c r="D25" i="62" l="1"/>
  <c r="D24" i="62"/>
  <c r="D26" i="62"/>
  <c r="D28" i="62" l="1"/>
  <c r="D27" i="62"/>
  <c r="D29" i="62"/>
  <c r="D15" i="61" l="1"/>
  <c r="D16" i="61"/>
  <c r="D17" i="61"/>
</calcChain>
</file>

<file path=xl/sharedStrings.xml><?xml version="1.0" encoding="utf-8"?>
<sst xmlns="http://schemas.openxmlformats.org/spreadsheetml/2006/main" count="592" uniqueCount="243">
  <si>
    <t>Statistical Theme:</t>
  </si>
  <si>
    <t xml:space="preserve">People and Places </t>
  </si>
  <si>
    <t>Data Subset:</t>
  </si>
  <si>
    <t>Dataset Title:</t>
  </si>
  <si>
    <t>Coverage:</t>
  </si>
  <si>
    <t xml:space="preserve">Northern Ireland </t>
  </si>
  <si>
    <t>Source:</t>
  </si>
  <si>
    <t xml:space="preserve">Tourism Statistics Branch (NISRA) </t>
  </si>
  <si>
    <t>Responsible Statistician:</t>
  </si>
  <si>
    <t>National Statistics Data?</t>
  </si>
  <si>
    <t>Publication Date:</t>
  </si>
  <si>
    <t>028 9025 5163</t>
  </si>
  <si>
    <t>joanne.henderson@nisra.gov.uk</t>
  </si>
  <si>
    <t>Joanne Henderson</t>
  </si>
  <si>
    <t>tourismstatistics@nisra.gov.uk</t>
  </si>
  <si>
    <t>Definition of Industries included within Tourism Related Industries</t>
  </si>
  <si>
    <t>Link to Contact</t>
  </si>
  <si>
    <t>Link to Contents</t>
  </si>
  <si>
    <t xml:space="preserve">[note 1] All surveys are based on sample surveys and therefore have an associated degree of sampling error. Information on confidence intervals where these are available and sample sizes are provided in the background notes. </t>
  </si>
  <si>
    <t>[note 2] Figures for visitors who have exited through a port in NI have been derived from the Northern Ireland Passenger Survey (NIPS) conducted by the Northern Ireland Statistics and Research Agency (NISRA)</t>
  </si>
  <si>
    <t>[note 3] Figures for visitors who have exited through a port in ROI were derived from the Survey of Overseas Travellers (Failte Ireland) until 2019 and from Central Statistics Office from 2023 onwards.</t>
  </si>
  <si>
    <t>[note 4] Figures for NI residents who have taken an overnight trip within NI have been derived from the Continuous Household Survey, conducted by NISRA</t>
  </si>
  <si>
    <t>Source: NISRA Tourism Statistics</t>
  </si>
  <si>
    <t>[note 6] Due to changes in methodology, users should err caution in comparing 2023 data to previous years.</t>
  </si>
  <si>
    <t>[note 7] C=no data collected due to COVID restrictions in surveys.</t>
  </si>
  <si>
    <t>Variable</t>
  </si>
  <si>
    <t>This sheet contains one table of data</t>
  </si>
  <si>
    <t>[note 8] 2019 data was revised due to change in NI residents methodology</t>
  </si>
  <si>
    <t>Market</t>
  </si>
  <si>
    <t>[note 5] Figures for ROI residents who have taken an overnight trip to NI have been derived from the Household Travel Survey, conducted by CSO. 2018 and 2019 figures in particular should be treated with caution.</t>
  </si>
  <si>
    <t xml:space="preserve">[note 1] All results are based on sample surveys and therefore have an associated degree of sampling error. Information on confidence intervals where these are available and sample sizes are provided in the background notes. </t>
  </si>
  <si>
    <t>[note 3] Response rates for these surveys remain low, so figures should be erred with caution.</t>
  </si>
  <si>
    <t xml:space="preserve">[note 2] Figures for Hotels are based on a monthly Census and figures for Other Accommodation on monthly sample survey. </t>
  </si>
  <si>
    <t>[note 4] COVID-19 Impact. During 2020 and 2021, accommodation providers were required to close their establishments at different times. Further information can be found in background notes.</t>
  </si>
  <si>
    <t xml:space="preserve"> </t>
  </si>
  <si>
    <t>Reference Years</t>
  </si>
  <si>
    <t>Telephone number:</t>
  </si>
  <si>
    <t>Email:</t>
  </si>
  <si>
    <t>Alternative email:</t>
  </si>
  <si>
    <t>This worksheet contains a table with links to Tables within the workbook</t>
  </si>
  <si>
    <t>Official Statistics</t>
  </si>
  <si>
    <t>Change 2023-2024</t>
  </si>
  <si>
    <t>Tourism Statistics, Northern Ireland</t>
  </si>
  <si>
    <t xml:space="preserve">[note 5] Figures for ROI residents who have taken an overnight trip to NI have been derived from the Household Travel Survey, conducted by CSO. </t>
  </si>
  <si>
    <t>Key messages</t>
  </si>
  <si>
    <t>Great Britain</t>
  </si>
  <si>
    <t>Other Europe</t>
  </si>
  <si>
    <t>North America</t>
  </si>
  <si>
    <t xml:space="preserve">Other overseas </t>
  </si>
  <si>
    <t xml:space="preserve">ROI </t>
  </si>
  <si>
    <t xml:space="preserve">NI </t>
  </si>
  <si>
    <t>Total</t>
  </si>
  <si>
    <t>Overnight Trips - Nights per trip</t>
  </si>
  <si>
    <t>Day Trips - Spend per trip (£)</t>
  </si>
  <si>
    <t>Overnight Trips - Spend per trip (£)</t>
  </si>
  <si>
    <t>Overnight Trips - Spend per night (£)</t>
  </si>
  <si>
    <t xml:space="preserve">GB </t>
  </si>
  <si>
    <t>Outside UK and RoI</t>
  </si>
  <si>
    <t>Total from outside UK and ROI</t>
  </si>
  <si>
    <t xml:space="preserve">Total from outside NI </t>
  </si>
  <si>
    <t>NI</t>
  </si>
  <si>
    <t>Table 1 Estimated number of overnight trips, nights and expenditure in NI (all visitors) - 12 months to June</t>
  </si>
  <si>
    <t>Table 1a Estimated number of overnight trips, nights and expenditure in NI (all visitors) -  Year to date (Jan-Jun)</t>
  </si>
  <si>
    <t>Table 2 Estimated number of overnight trips in NI (all visitors) by reason for visit - 12 months to June</t>
  </si>
  <si>
    <t>Table 2a Estimated number of overnight trips in NI (all visitors) by reason for visit - Year to date (Jan-Jun)</t>
  </si>
  <si>
    <t>Table 3 Estimated number of overnight trips in NI by market - 12 months to June</t>
  </si>
  <si>
    <t>Table 3a Estimated number of overnight trips in NI by market - Year to date (Jan-Jun)</t>
  </si>
  <si>
    <t>Table 4 Estimated number of external overnight trips, nights and expenditure in NI (excluding NI residents)- 12 months to June</t>
  </si>
  <si>
    <t>Table 4a Estimated number of external overnight trips, nights and expenditure in NI (excluding NI residents) - Year to date (Jan-Jun)</t>
  </si>
  <si>
    <t>Table 5 Estimated number of overnight trips to NI by reason for visit - 12 months to June</t>
  </si>
  <si>
    <t>Table 5a Estimated number of overnight trips to NI by reason for visit - Year to date (Jan-Jun)</t>
  </si>
  <si>
    <t>Table 6 Estimated nights spent in NI (all visitors)- 12 months to June</t>
  </si>
  <si>
    <t>Table 6a Estimated nights spent in NI (all visitors) - Year to date (Jan-Jun)</t>
  </si>
  <si>
    <t>Table 7 Estimated expenditure (£) spent in NI (all visitors)- 12 months to June</t>
  </si>
  <si>
    <t>Table 7a Estimated expenditure (£) spent in NI (all visitors) - Year to date (Jan-Jun)</t>
  </si>
  <si>
    <t>Table 8 Rooms sold in Establishments in NI- 12 months to June</t>
  </si>
  <si>
    <t>Table 9 Day trips to NI - 12 months to June</t>
  </si>
  <si>
    <t>Table 10 Estimated overnight trips in NI by detailed market - 12 months to June</t>
  </si>
  <si>
    <t>Table 10a Estimated overnight trips in NI by detailed market - Year to date (Jan-Jun)</t>
  </si>
  <si>
    <t>Table 11 Estimated Spend per trip, Spend per night and Nights per trip - 12 months to June</t>
  </si>
  <si>
    <t>Table 1 Estimated number of overnight trips, nights and associated expenditure in NI (all visitors) - 12 months to June [note 1] [note 2] [note 3] [note 4] [note 5] [note 6] [note 7] [note 8]</t>
  </si>
  <si>
    <t>12 months to June 2024</t>
  </si>
  <si>
    <t>Table 1a Estimated number of overnight trips, nights and associated expenditure in NI (all visitors) - Year to date (Jan-Jun) [note 1] [note 2] [note 3] [note 4] [note 5] [note 6] [note 7] [note 8]</t>
  </si>
  <si>
    <t>Jan - Jun 2023</t>
  </si>
  <si>
    <t>Jan - Jun 2024</t>
  </si>
  <si>
    <t>Table 2 Estimated number of overnight trips in NI (all visitors) by Reason for Visit -12 months to June [note 1] [note 2] [note 3] [note 4] [note 5] [note 6] [note 7] [note 8]</t>
  </si>
  <si>
    <t>Table 2a Estimated number of overnight trips in NI (all visitors) by Reason for Visit - Year to date (Jan-Jun) [note 1] [note 2] [note 3] [note 4] [note 5] [note 6] [note 7] [note 8]</t>
  </si>
  <si>
    <t>Table 3 Estimated number of overnight trips in NI (all visitors) by Market - 12 months to June [note 1] [note 2] [note 3] [note 4] [note 5] [note 6] [note 7] [note 8]</t>
  </si>
  <si>
    <t>Table 3a Estimated number of overnight trips in NI (all visitors) by Market - Year to date (Jan-Jun) [note 1] [note 2] [note 3] [note 4] [note 5] [note 6] [note 7] [note 8]</t>
  </si>
  <si>
    <t>Table 4 Estimated number of overnight trips in NI, nights and associated expenditure in NI  (excluding NI residents) -12 months to June [note 1] [note 2] [note 3] [note 4] [note 5] [note 6] [note 7] [note 8]</t>
  </si>
  <si>
    <t>Table 4a Estimated number of overnight trips in NI, nights and associated expenditure in NI  -  (excluding NI residents) - Year to date (Jan-Jun) [note 1] [note 2] [note 3] [note 4] [note 5] [note 6] [note 7] [note 8]</t>
  </si>
  <si>
    <t>Table 5 Estimated number of overnight trips in NI by reason for visit and market - 12 months to June [note 1] [note 2] [note 3] [note 4] [note 5] [note 6] [note 7] [note 8]</t>
  </si>
  <si>
    <t>Table 5a Estimated number of overnight trips in NI by reason for visit and market - Year to date (Jan-Jun) [note 1] [note 2] [note 3] [note 4] [note 5] [note 6] [note 7] [note 8]</t>
  </si>
  <si>
    <t>Table 6 Estimated number of overnights spent in NI during overnight trips (all visitors) by Market - 12 months to June [note 1] [note 2] [note 3] [note 4] [note 5] [note 6] [note 7] [note 8]</t>
  </si>
  <si>
    <t>Table 6a Estimated number of overnights spent in NI during overnight trips (all visitors) by Market - Year to date (Jan - Jun) [note 1] [note 2] [note 3] [note 4] [note 5] [note 6] [note 7] [note 8]</t>
  </si>
  <si>
    <t>Table 7 Estimated Expenditure (£) in NI during overnight trips (all visitors) by Market - 12 months to June [note 1] [note 2] [note 3] [note 4] [note 5] [note 6] [note 7] [note 8]</t>
  </si>
  <si>
    <t>Table 7a Estimated Expenditure (£) in NI during overnight trips (all visitors) by Market - Year to date (Jan - Jun) [note 1] [note 2] [note 3] [note 4] [note 5] [note 6] [note 7] [note 8]</t>
  </si>
  <si>
    <t>12 months to June 2015</t>
  </si>
  <si>
    <t>12 months to June 2016</t>
  </si>
  <si>
    <t>12 months to June 2017</t>
  </si>
  <si>
    <t>12 months to June 2018</t>
  </si>
  <si>
    <t>12 months to June 2019</t>
  </si>
  <si>
    <t>12 months to June 2020</t>
  </si>
  <si>
    <t>12 months to June 2021</t>
  </si>
  <si>
    <t>12 months to June 2022</t>
  </si>
  <si>
    <t>12 months to June 2023</t>
  </si>
  <si>
    <t>Table 10 Estimated number of overnight trips in NI by reason for visit and market - 12 months to June [note 1] [note 2] [note 3] [note 4] [note 5] [note 6] [note 7]</t>
  </si>
  <si>
    <t>Table 10a Estimated number of overnight trips in NI by reason for visit and market - Year to date (Jan - Jun) [note 1] [note 2] [note 3] [note 4] [note 5] [note 6] [note 7]</t>
  </si>
  <si>
    <t>Table 11 Estimated Spend per trip, Spend per Night, Nights per trip - 12 months to June [note 1] [note 2] [note 3] [note 4] [note 5] [note 6] [note 7]</t>
  </si>
  <si>
    <t>Various up to Quarter 2 2024</t>
  </si>
  <si>
    <t>Overnight Trips - Holiday (thousands)</t>
  </si>
  <si>
    <t>Overnight Trips - Visiting friends/relatives (thousands)</t>
  </si>
  <si>
    <t>Overnight Trips - Business (thousands)</t>
  </si>
  <si>
    <t>Overnight Trips - Other (thousands)</t>
  </si>
  <si>
    <t>Total Overnight Trips (thousands)</t>
  </si>
  <si>
    <t>Overnight Nights - Holiday (thousands)</t>
  </si>
  <si>
    <t>Overnight Nights - Visiting friends/relatives (thousands)</t>
  </si>
  <si>
    <t>Overnight Nights - Business (thousands)</t>
  </si>
  <si>
    <t>Overnight Nights - Other (thousands)</t>
  </si>
  <si>
    <t>Total Overnight Nights (thousands)</t>
  </si>
  <si>
    <t>Overnight Trips (millions)</t>
  </si>
  <si>
    <t>Number of Nights  (millions)</t>
  </si>
  <si>
    <t>GB Overnight Trips (thousands)</t>
  </si>
  <si>
    <t>Outside UK and RoI Overnight Trips  (thousands)</t>
  </si>
  <si>
    <t>Total Overnight Trips from outside UK and ROI (thousands)</t>
  </si>
  <si>
    <t>ROI Overnight Trips (thousands)</t>
  </si>
  <si>
    <t>Total Overnight Trips from outside NI  (thousands)</t>
  </si>
  <si>
    <t>NI Overnight Trips (thousands)</t>
  </si>
  <si>
    <t>Overnight Trips (thousands)</t>
  </si>
  <si>
    <t>Number of Nights (thousands)</t>
  </si>
  <si>
    <t>GB Nights (thousands)</t>
  </si>
  <si>
    <t>Outside UK and RoI Nights (thousands)</t>
  </si>
  <si>
    <t>Total outside NI and RoI Nights (thousands)</t>
  </si>
  <si>
    <t>RoI Nights (thousands)</t>
  </si>
  <si>
    <t>Total outside NI Nights (thousands)</t>
  </si>
  <si>
    <t>NI Nights (thousands)</t>
  </si>
  <si>
    <t>Total Nights (thousands)</t>
  </si>
  <si>
    <t>Total Nights  (thousands)</t>
  </si>
  <si>
    <t>GB Expenditure (£ millions)</t>
  </si>
  <si>
    <t>Outside UK and RoI Expenditure (£ millions)</t>
  </si>
  <si>
    <t>Total outside NI and RoI Expenditure (£ millions)</t>
  </si>
  <si>
    <t>RoI Expenditure (£ millions)</t>
  </si>
  <si>
    <t>Total outside NI Expenditure (£ millions)</t>
  </si>
  <si>
    <t>NI Expenditure (£ millions)</t>
  </si>
  <si>
    <t>Total Expenditure (£ millions)</t>
  </si>
  <si>
    <t>Number of Nights  (thousands)</t>
  </si>
  <si>
    <t>GB - Holiday (thousands)</t>
  </si>
  <si>
    <t>GB - Visiting friends/relatives (thousands)</t>
  </si>
  <si>
    <t>GB - Business (thousands)</t>
  </si>
  <si>
    <t>GB - Other (thousands)</t>
  </si>
  <si>
    <t>GB - All Overnight Trips (thousands)</t>
  </si>
  <si>
    <t>Outside UK and ROI - Holiday (thousands)</t>
  </si>
  <si>
    <t>Outside NI and ROI - Visiting friends/relatives (thousands)</t>
  </si>
  <si>
    <t>Outside NI and ROI -  Business (thousands)</t>
  </si>
  <si>
    <t>Outside NI and ROI-  Other (thousands)</t>
  </si>
  <si>
    <t>External Visitors (Outside UK and RoI) - All Overnight Trips (thousands)</t>
  </si>
  <si>
    <t>ROI - Holiday (thousands)</t>
  </si>
  <si>
    <t>ROI - Visiting friends/relatives (thousands)</t>
  </si>
  <si>
    <t>ROI - Business (thousands)</t>
  </si>
  <si>
    <t>ROI - Other (thousands)</t>
  </si>
  <si>
    <t>ROI - All Overnight Trips (thousands)</t>
  </si>
  <si>
    <t>NI - Holiday (thousands)</t>
  </si>
  <si>
    <t>NI - Visiting friends/relatives (thousands)</t>
  </si>
  <si>
    <t>NI - Business (thousands)</t>
  </si>
  <si>
    <t>NI - Other (thousands)</t>
  </si>
  <si>
    <t>NI - All Overnight Trips (thousands)</t>
  </si>
  <si>
    <t>Total - Holiday (thousands)</t>
  </si>
  <si>
    <t>Total - Visiting friends/relatives (thousands)</t>
  </si>
  <si>
    <t>Total - Business (thousands)</t>
  </si>
  <si>
    <t>Total - Other (thousands)</t>
  </si>
  <si>
    <t>Total Overnight Trips  (thousands)</t>
  </si>
  <si>
    <t>Outside UK and RoI - All Overnight Trips (thousands)</t>
  </si>
  <si>
    <t>NI - Same Day Trips (thousands)</t>
  </si>
  <si>
    <t>ROI - Same Day Trips (thousands)</t>
  </si>
  <si>
    <t>GB - Same Day Trips (thousands)</t>
  </si>
  <si>
    <t>Other - Same Day Trips (thousands)</t>
  </si>
  <si>
    <t>Same Day Trips (thousands)</t>
  </si>
  <si>
    <t>NISRA Tourism Statistics for Northern Ireland to Quarter 2 2024</t>
  </si>
  <si>
    <t>NISRA recommends that users use 12 months rolling data to exclude any seasonal impacts. (In this case - 12 months to June 2024 or July 2023-June 2024).</t>
  </si>
  <si>
    <t>[note 3] Figures for visitors who have exited through a port in ROI were derived from Central Statistics Office.</t>
  </si>
  <si>
    <t>[note 4] Due to changes in methodology, users should err caution in comparing 2023 data to previous years.</t>
  </si>
  <si>
    <t>Table 12 Estimated number of overnight trips in NI (all visitors) by Market - 12 months to June</t>
  </si>
  <si>
    <t>Table 12a Estimated number of overnight trips in NI (all visitors) by Market -  Year to date (Jan-Jun)</t>
  </si>
  <si>
    <t>Table 12 Estimated number of overnight trips in NI (all visitors) by Market - 12 months to June [note 1] [note 2] [note 3] [note 4]</t>
  </si>
  <si>
    <t xml:space="preserve"> - exit through NI ports (thousands)</t>
  </si>
  <si>
    <t xml:space="preserve"> - exit through ROI ports (thousands)</t>
  </si>
  <si>
    <t>Total Overnight Trips from outside NI and ROI (thousands)</t>
  </si>
  <si>
    <t>Table 12a Estimated number of overnight trips in NI (all visitors) by Market - Year to date (Jan-Jun) [note 1] [note 2] [note 3] [note 4]</t>
  </si>
  <si>
    <t>All small service- Rooms sold (thousands)</t>
  </si>
  <si>
    <t>Hotels - Rooms sold (thousands)</t>
  </si>
  <si>
    <t>In the twelve months to June 2024, there were an estimated 5.3 million overnight trips taken in NI with an associated 16.2 million overnights and £1.1 billion expenditure.</t>
  </si>
  <si>
    <t>Over half (52%) of overnight trips in the twelve months to June 2024 were for holiday purposes. Another 37% were to visit friends and relatives and 7% for business purposes.</t>
  </si>
  <si>
    <t>Two fifths (40%) of overnight trips taken in the 12 months to June 2024 within NI were by NI residents (domestic market) with another 23% from Republic of Ireland, 27% from Great Britain with the remaining 10% from outside Ireland and UK.</t>
  </si>
  <si>
    <t>Of the 1.4 million GB visitors who spent an overnight trip in NI during the 12 months to June 2024, 95% exited through an air or sea port in NI and the remaining 5% exited through an air or sea port in ROI.</t>
  </si>
  <si>
    <t>In the twelve months to June 2024, there were an estimated 14.2 million day trips taken with an associated £1 billion spend.</t>
  </si>
  <si>
    <t>The majority of day trips taken in NI were by NI residents (12.2 million trips or 86%) accounting for the same proportion of expenditure (85% or £870 million). A further 12% of day trips were made by ROI residents (1.7 million) with an associated £93 million expenditure (9% of the total).</t>
  </si>
  <si>
    <t xml:space="preserve">These statistics should be used with caution due to sample size. </t>
  </si>
  <si>
    <t>In the first six months of 2024 (Jan-Jun), there were an estimated 2.2 million overnight trips taken in NI.</t>
  </si>
  <si>
    <t>Expenditure on overnight trips in Jan- Jun 2024 was £492 million.</t>
  </si>
  <si>
    <t>Overnights (thousands)</t>
  </si>
  <si>
    <t>Table 9 Estimated number of same day trips and associated expenditure in NI - 12 months to June [note 1] [note 2] [note 3] [note 4] [note 5]</t>
  </si>
  <si>
    <t>Overnight Trips Great Britain (thousands)</t>
  </si>
  <si>
    <t>Overnight Trips Other Europe (thousands)</t>
  </si>
  <si>
    <t>Overnight Trips North America (thousands)</t>
  </si>
  <si>
    <t>Overnight Trips Other overseas  (thousands)</t>
  </si>
  <si>
    <t>Overnight Trips Republic of Ireland (thousands)</t>
  </si>
  <si>
    <t>Overnight Trips Northern Ireland (thousands)</t>
  </si>
  <si>
    <t>Overnight Trips  All (thousands)</t>
  </si>
  <si>
    <t>Overnights Great Britain (thousands)</t>
  </si>
  <si>
    <t>Overnights Other Europe (thousands)</t>
  </si>
  <si>
    <t>Overnights North America (thousands)</t>
  </si>
  <si>
    <t>Overnights Other overseas  (thousands)</t>
  </si>
  <si>
    <t>Overnights Republic of Ireland (thousands)</t>
  </si>
  <si>
    <t>Overnights Northern Ireland (thousands)</t>
  </si>
  <si>
    <t>Overnights  All (thousands)</t>
  </si>
  <si>
    <t>As year to date statistics can be useful for the industry, Jan-Jun has been included in this release for both 2023 and 2024.</t>
  </si>
  <si>
    <t>Outside UK and RoI Overnight Trips (thousands)</t>
  </si>
  <si>
    <t>Total Overnight Trips from outside NI and UK (thousands)</t>
  </si>
  <si>
    <t>Expenditure (£ millions)</t>
  </si>
  <si>
    <t>Number of Nights (millions)</t>
  </si>
  <si>
    <t>Overnight Expenditure - Holiday (£ millions)</t>
  </si>
  <si>
    <t>Overnight Expenditure  - Visiting friends/relatives (£ millions)</t>
  </si>
  <si>
    <t>Overnight Expenditure - Business (£ millions)</t>
  </si>
  <si>
    <t>Overnight Expenditure - Other (£ millions)</t>
  </si>
  <si>
    <t>Total Overnight Expenditure (£ millions)</t>
  </si>
  <si>
    <t>Outside NI and RoI Expenditure (£ millions)</t>
  </si>
  <si>
    <t>Total outside UK and RoI Expenditure (£ millions)</t>
  </si>
  <si>
    <t>Spend (£ millions)</t>
  </si>
  <si>
    <t>Spend during Overnight Trips Great Britain (£ millions)</t>
  </si>
  <si>
    <t>Spend during Overnight Trips Other Europe (£ millions)</t>
  </si>
  <si>
    <t>Spend during Overnight Trips North America (£ millions)</t>
  </si>
  <si>
    <t>Spend during Overnight Trips Other overseas  (£ millions)</t>
  </si>
  <si>
    <t>Spend during Overnight Trips Republic of Ireland (£ millions)</t>
  </si>
  <si>
    <t>Spend during Overnight Trips Northern Ireland (£ millions)</t>
  </si>
  <si>
    <t>Spend during Overnight Trips  All (£ millions)</t>
  </si>
  <si>
    <t>Table 8 Accommodation Rooms sold  - 12 months to June [note 1] [note 2] [note 3] [note 4]</t>
  </si>
  <si>
    <t>Expenditure on Same Day Trips (£ millions)</t>
  </si>
  <si>
    <t>NI -  Expenditure on Same Day Trips (£ millions)</t>
  </si>
  <si>
    <t>ROI - Expenditure on Same Day Trips (£ millions)</t>
  </si>
  <si>
    <t>GB -  Expenditure on Same Day Trips (£ millions)</t>
  </si>
  <si>
    <t>Other  - Expenditure on Same Day Trips (£ millions)</t>
  </si>
  <si>
    <t>Approximately 2 million overnight trips were made by visitors from outside the island of Ireland (i.e. from GB and Other) in the 12 months to June 2024. 81% of all these visitors exited through an air or sea port in NI, the remaining 19% exited through an air or sea port in ROI.</t>
  </si>
  <si>
    <r>
      <t xml:space="preserve">There were an estimated 550 thousand overnight visitors to NI from </t>
    </r>
    <r>
      <rPr>
        <sz val="12"/>
        <color rgb="FFFF0000"/>
        <rFont val="Arial"/>
        <family val="2"/>
      </rPr>
      <t xml:space="preserve"> </t>
    </r>
    <r>
      <rPr>
        <sz val="12"/>
        <rFont val="Arial"/>
        <family val="2"/>
      </rPr>
      <t xml:space="preserve">outside UK and RoI </t>
    </r>
    <r>
      <rPr>
        <sz val="12"/>
        <color rgb="FF000000"/>
        <rFont val="Arial"/>
        <family val="2"/>
      </rPr>
      <t>. 43% of these visitors exited through an air or sea port in NI and the remaining 57% crossed the border and exited through an air or sea port in ROI.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</si>
</sst>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_(* #,##0.00_);_(* \(#,##0.00\);_(* &quot;-&quot;??_);_(@_)"/>
    <numFmt numFmtId="166" formatCode="_-* #,##0.0_-;\-* #,##0.0_-;_-* &quot;-&quot;??_-;_-@_-"/>
    <numFmt numFmtId="167" formatCode="&quot;£&quot;#,##0.0;\-&quot;£&quot;#,##0.0"/>
    <numFmt numFmtId="168" formatCode="#,##0.0"/>
    <numFmt numFmtId="169" formatCode="#,##0.0_ ;\-#,##0.0\ "/>
  </numFmts>
  <fonts count="36"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sz val="10"/>
      <name val="Arial"/>
      <family val="2"/>
    </font>
    <font>
      <b/>
      <sz val="14"/>
      <name val="Arial"/>
      <family val="2"/>
    </font>
    <font>
      <b/>
      <sz val="14"/>
      <color indexed="18"/>
      <name val="Arial"/>
      <family val="2"/>
    </font>
    <font>
      <sz val="14"/>
      <name val="Arial"/>
      <family val="2"/>
    </font>
    <font>
      <sz val="14"/>
      <color indexed="18"/>
      <name val="Arial"/>
      <family val="2"/>
    </font>
    <font>
      <u/>
      <sz val="11"/>
      <color theme="10"/>
      <name val="Calibri"/>
      <family val="2"/>
    </font>
    <font>
      <sz val="12"/>
      <color theme="1"/>
      <name val="Arial"/>
      <family val="2"/>
    </font>
    <font>
      <u/>
      <sz val="14"/>
      <name val="Arial"/>
      <family val="2"/>
    </font>
    <font>
      <b/>
      <sz val="12"/>
      <color theme="1"/>
      <name val="Arial"/>
      <family val="2"/>
    </font>
    <font>
      <b/>
      <u/>
      <sz val="14"/>
      <name val="Arial"/>
      <family val="2"/>
    </font>
    <font>
      <u/>
      <sz val="10"/>
      <color indexed="12"/>
      <name val="Arial"/>
      <family val="2"/>
    </font>
    <font>
      <u/>
      <sz val="12"/>
      <color theme="10"/>
      <name val="Arial"/>
      <family val="2"/>
    </font>
    <font>
      <b/>
      <sz val="12"/>
      <name val="Arial"/>
      <family val="2"/>
    </font>
    <font>
      <b/>
      <i/>
      <sz val="12"/>
      <color theme="1"/>
      <name val="Arial"/>
      <family val="2"/>
    </font>
    <font>
      <sz val="12"/>
      <name val="Arial"/>
      <family val="2"/>
    </font>
    <font>
      <sz val="10"/>
      <name val="Arial"/>
      <family val="2"/>
    </font>
    <font>
      <b/>
      <sz val="10"/>
      <name val="Arial"/>
      <family val="2"/>
    </font>
    <font>
      <sz val="11"/>
      <color indexed="8"/>
      <name val="Calibri"/>
      <family val="2"/>
    </font>
    <font>
      <sz val="11"/>
      <color theme="1"/>
      <name val="Arial"/>
      <family val="2"/>
    </font>
    <font>
      <sz val="8"/>
      <name val="Verdana"/>
      <family val="2"/>
    </font>
    <font>
      <sz val="8"/>
      <name val="Arial"/>
      <family val="2"/>
    </font>
    <font>
      <b/>
      <sz val="15"/>
      <color theme="3"/>
      <name val="Calibri"/>
      <family val="2"/>
      <scheme val="minor"/>
    </font>
    <font>
      <b/>
      <sz val="15"/>
      <name val="Arial"/>
      <family val="2"/>
    </font>
    <font>
      <sz val="11"/>
      <name val="Arial"/>
      <family val="2"/>
    </font>
    <font>
      <sz val="8"/>
      <name val="Calibri"/>
      <family val="2"/>
      <scheme val="minor"/>
    </font>
    <font>
      <b/>
      <sz val="14"/>
      <color theme="1"/>
      <name val="Arial"/>
      <family val="2"/>
    </font>
    <font>
      <u/>
      <sz val="11"/>
      <color theme="10"/>
      <name val="Calibri"/>
      <family val="2"/>
      <scheme val="minor"/>
    </font>
    <font>
      <b/>
      <i/>
      <sz val="12"/>
      <name val="Arial"/>
      <family val="2"/>
    </font>
    <font>
      <i/>
      <sz val="12"/>
      <color theme="1"/>
      <name val="Arial"/>
      <family val="2"/>
    </font>
    <font>
      <i/>
      <sz val="11"/>
      <name val="Arial"/>
      <family val="2"/>
    </font>
    <font>
      <sz val="12"/>
      <color rgb="FF000000"/>
      <name val="Arial"/>
      <family val="2"/>
    </font>
    <font>
      <sz val="12"/>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ck">
        <color theme="4"/>
      </bottom>
      <diagonal/>
    </border>
  </borders>
  <cellStyleXfs count="34">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 fillId="0" borderId="0"/>
    <xf numFmtId="0" fontId="4" fillId="0" borderId="0"/>
    <xf numFmtId="0" fontId="19" fillId="0" borderId="0"/>
    <xf numFmtId="9" fontId="4"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0" fontId="2" fillId="0" borderId="0"/>
    <xf numFmtId="43" fontId="2" fillId="0" borderId="0" applyFont="0" applyFill="0" applyBorder="0" applyAlignment="0" applyProtection="0"/>
    <xf numFmtId="9" fontId="4"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43" fontId="3" fillId="0" borderId="0" applyFont="0" applyFill="0" applyBorder="0" applyAlignment="0" applyProtection="0"/>
    <xf numFmtId="0" fontId="3" fillId="0" borderId="0"/>
    <xf numFmtId="43"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43" fontId="3" fillId="0" borderId="0" applyFont="0" applyFill="0" applyBorder="0" applyAlignment="0" applyProtection="0"/>
    <xf numFmtId="0" fontId="23" fillId="0" borderId="0"/>
    <xf numFmtId="0" fontId="3" fillId="0" borderId="0"/>
    <xf numFmtId="0" fontId="24" fillId="0" borderId="0"/>
    <xf numFmtId="0" fontId="3" fillId="0" borderId="0"/>
    <xf numFmtId="0" fontId="4" fillId="0" borderId="0"/>
    <xf numFmtId="0" fontId="25" fillId="0" borderId="1" applyNumberFormat="0" applyFill="0" applyAlignment="0" applyProtection="0"/>
    <xf numFmtId="165" fontId="3" fillId="0" borderId="0" applyFont="0" applyFill="0" applyBorder="0" applyAlignment="0" applyProtection="0"/>
    <xf numFmtId="0" fontId="1" fillId="0" borderId="0"/>
    <xf numFmtId="43" fontId="3" fillId="0" borderId="0" applyFont="0" applyFill="0" applyBorder="0" applyAlignment="0" applyProtection="0"/>
    <xf numFmtId="0" fontId="30" fillId="0" borderId="0" applyNumberFormat="0" applyFill="0" applyBorder="0" applyAlignment="0" applyProtection="0"/>
  </cellStyleXfs>
  <cellXfs count="113">
    <xf numFmtId="0" fontId="0" fillId="0" borderId="0" xfId="0"/>
    <xf numFmtId="0" fontId="5" fillId="0" borderId="0" xfId="3" applyFont="1" applyAlignment="1">
      <alignment wrapText="1"/>
    </xf>
    <xf numFmtId="0" fontId="6" fillId="0" borderId="0" xfId="3" applyFont="1" applyAlignment="1">
      <alignment wrapText="1"/>
    </xf>
    <xf numFmtId="0" fontId="7" fillId="0" borderId="0" xfId="3" applyFont="1"/>
    <xf numFmtId="0" fontId="8" fillId="0" borderId="0" xfId="3" applyFont="1" applyAlignment="1">
      <alignment wrapText="1"/>
    </xf>
    <xf numFmtId="0" fontId="10" fillId="0" borderId="0" xfId="0" applyFont="1"/>
    <xf numFmtId="0" fontId="5" fillId="0" borderId="0" xfId="3" applyFont="1"/>
    <xf numFmtId="0" fontId="11" fillId="0" borderId="0" xfId="3" applyFont="1"/>
    <xf numFmtId="0" fontId="5" fillId="0" borderId="0" xfId="3" applyFont="1" applyAlignment="1">
      <alignment horizontal="center"/>
    </xf>
    <xf numFmtId="0" fontId="13" fillId="0" borderId="0" xfId="3" applyFont="1" applyAlignment="1">
      <alignment horizontal="left"/>
    </xf>
    <xf numFmtId="0" fontId="7" fillId="0" borderId="0" xfId="3" applyFont="1" applyAlignment="1">
      <alignment horizontal="left"/>
    </xf>
    <xf numFmtId="0" fontId="15" fillId="0" borderId="0" xfId="4" applyFont="1" applyAlignment="1" applyProtection="1"/>
    <xf numFmtId="0" fontId="12" fillId="0" borderId="0" xfId="0" applyFont="1"/>
    <xf numFmtId="3" fontId="10" fillId="0" borderId="0" xfId="0" applyNumberFormat="1" applyFont="1"/>
    <xf numFmtId="9" fontId="10" fillId="0" borderId="0" xfId="2" applyFont="1"/>
    <xf numFmtId="0" fontId="18" fillId="0" borderId="0" xfId="0" applyFont="1"/>
    <xf numFmtId="164" fontId="10" fillId="0" borderId="0" xfId="0" applyNumberFormat="1" applyFont="1"/>
    <xf numFmtId="3" fontId="0" fillId="0" borderId="0" xfId="0" applyNumberFormat="1"/>
    <xf numFmtId="0" fontId="20" fillId="0" borderId="0" xfId="8" applyFont="1"/>
    <xf numFmtId="0" fontId="4" fillId="0" borderId="0" xfId="8" applyFont="1"/>
    <xf numFmtId="9" fontId="4" fillId="0" borderId="0" xfId="8" applyNumberFormat="1" applyFont="1" applyAlignment="1">
      <alignment horizontal="right"/>
    </xf>
    <xf numFmtId="0" fontId="1" fillId="0" borderId="0" xfId="0" applyFont="1"/>
    <xf numFmtId="1" fontId="10" fillId="0" borderId="0" xfId="0" applyNumberFormat="1" applyFont="1"/>
    <xf numFmtId="0" fontId="12" fillId="0" borderId="0" xfId="0" applyFont="1" applyAlignment="1">
      <alignment horizontal="right" wrapText="1"/>
    </xf>
    <xf numFmtId="164" fontId="10" fillId="0" borderId="0" xfId="2" applyNumberFormat="1" applyFont="1"/>
    <xf numFmtId="0" fontId="10" fillId="0" borderId="0" xfId="0" applyFont="1" applyAlignment="1">
      <alignment horizontal="right"/>
    </xf>
    <xf numFmtId="0" fontId="1" fillId="2" borderId="0" xfId="0" applyFont="1" applyFill="1"/>
    <xf numFmtId="0" fontId="1" fillId="2" borderId="0" xfId="0" applyFont="1" applyFill="1" applyAlignment="1">
      <alignment horizontal="right"/>
    </xf>
    <xf numFmtId="0" fontId="1" fillId="2" borderId="0" xfId="0" applyFont="1" applyFill="1" applyAlignment="1">
      <alignment wrapText="1"/>
    </xf>
    <xf numFmtId="0" fontId="26" fillId="0" borderId="0" xfId="29" applyFont="1" applyBorder="1" applyAlignment="1">
      <alignment horizontal="left"/>
    </xf>
    <xf numFmtId="0" fontId="22" fillId="0" borderId="0" xfId="0" applyFont="1"/>
    <xf numFmtId="0" fontId="15" fillId="2" borderId="0" xfId="4" applyFont="1" applyFill="1" applyBorder="1" applyAlignment="1" applyProtection="1">
      <alignment horizontal="left"/>
    </xf>
    <xf numFmtId="0" fontId="12" fillId="2" borderId="0" xfId="0" applyFont="1" applyFill="1" applyAlignment="1">
      <alignment horizontal="right" wrapText="1"/>
    </xf>
    <xf numFmtId="0" fontId="27" fillId="0" borderId="0" xfId="29" applyFont="1" applyBorder="1" applyAlignment="1">
      <alignment horizontal="left"/>
    </xf>
    <xf numFmtId="0" fontId="16" fillId="2" borderId="0" xfId="0" applyFont="1" applyFill="1" applyAlignment="1">
      <alignment horizontal="right" wrapText="1"/>
    </xf>
    <xf numFmtId="0" fontId="18" fillId="0" borderId="0" xfId="8" applyFont="1"/>
    <xf numFmtId="0" fontId="12" fillId="0" borderId="0" xfId="0" applyFont="1" applyAlignment="1">
      <alignment horizontal="left" indent="1"/>
    </xf>
    <xf numFmtId="0" fontId="16" fillId="0" borderId="0" xfId="3" applyFont="1" applyAlignment="1">
      <alignment wrapText="1"/>
    </xf>
    <xf numFmtId="0" fontId="16" fillId="0" borderId="0" xfId="3" applyFont="1" applyAlignment="1">
      <alignment horizontal="left" wrapText="1"/>
    </xf>
    <xf numFmtId="0" fontId="6" fillId="0" borderId="0" xfId="3" applyFont="1" applyAlignment="1">
      <alignment horizontal="left" wrapText="1"/>
    </xf>
    <xf numFmtId="0" fontId="18" fillId="0" borderId="0" xfId="3" applyFont="1" applyAlignment="1">
      <alignment horizontal="left" wrapText="1"/>
    </xf>
    <xf numFmtId="0" fontId="15" fillId="0" borderId="0" xfId="4" applyFont="1" applyAlignment="1" applyProtection="1">
      <alignment horizontal="left" wrapText="1"/>
    </xf>
    <xf numFmtId="0" fontId="15" fillId="0" borderId="0" xfId="4" applyFont="1" applyBorder="1" applyAlignment="1" applyProtection="1">
      <alignment horizontal="left" wrapText="1"/>
    </xf>
    <xf numFmtId="0" fontId="7" fillId="0" borderId="0" xfId="3" applyFont="1" applyAlignment="1">
      <alignment wrapText="1"/>
    </xf>
    <xf numFmtId="0" fontId="18" fillId="0" borderId="0" xfId="3" applyFont="1"/>
    <xf numFmtId="0" fontId="22" fillId="0" borderId="0" xfId="0" applyFont="1" applyAlignment="1">
      <alignment horizontal="right"/>
    </xf>
    <xf numFmtId="0" fontId="1" fillId="0" borderId="0" xfId="0" applyFont="1" applyAlignment="1">
      <alignment wrapText="1"/>
    </xf>
    <xf numFmtId="0" fontId="16" fillId="0" borderId="0" xfId="8" applyFont="1"/>
    <xf numFmtId="0" fontId="16" fillId="2" borderId="0" xfId="3" applyFont="1" applyFill="1" applyAlignment="1">
      <alignment horizontal="left" wrapText="1"/>
    </xf>
    <xf numFmtId="0" fontId="18" fillId="2" borderId="0" xfId="3" applyFont="1" applyFill="1" applyAlignment="1">
      <alignment horizontal="left" wrapText="1"/>
    </xf>
    <xf numFmtId="0" fontId="16" fillId="2" borderId="0" xfId="3" applyFont="1" applyFill="1"/>
    <xf numFmtId="0" fontId="10" fillId="0" borderId="0" xfId="0" applyFont="1" applyAlignment="1">
      <alignment wrapText="1"/>
    </xf>
    <xf numFmtId="9" fontId="1" fillId="2" borderId="0" xfId="2" applyFont="1" applyFill="1" applyAlignment="1">
      <alignment horizontal="right"/>
    </xf>
    <xf numFmtId="9" fontId="18" fillId="0" borderId="0" xfId="2" applyFont="1" applyAlignment="1">
      <alignment horizontal="right"/>
    </xf>
    <xf numFmtId="0" fontId="16" fillId="0" borderId="0" xfId="8" applyFont="1" applyAlignment="1">
      <alignment horizontal="right" wrapText="1"/>
    </xf>
    <xf numFmtId="0" fontId="22" fillId="2" borderId="0" xfId="0" applyFont="1" applyFill="1"/>
    <xf numFmtId="0" fontId="17" fillId="0" borderId="0" xfId="0" applyFont="1"/>
    <xf numFmtId="9" fontId="18" fillId="2" borderId="0" xfId="2" applyFont="1" applyFill="1" applyBorder="1" applyAlignment="1">
      <alignment horizontal="right"/>
    </xf>
    <xf numFmtId="9" fontId="1" fillId="0" borderId="0" xfId="2" applyFont="1" applyFill="1" applyBorder="1" applyAlignment="1">
      <alignment horizontal="right"/>
    </xf>
    <xf numFmtId="9" fontId="10" fillId="2" borderId="0" xfId="2" applyFont="1" applyFill="1" applyBorder="1" applyAlignment="1">
      <alignment horizontal="right"/>
    </xf>
    <xf numFmtId="0" fontId="17" fillId="2" borderId="0" xfId="0" applyFont="1" applyFill="1"/>
    <xf numFmtId="9" fontId="12" fillId="2" borderId="0" xfId="0" applyNumberFormat="1" applyFont="1" applyFill="1" applyAlignment="1">
      <alignment horizontal="right"/>
    </xf>
    <xf numFmtId="9" fontId="12" fillId="2" borderId="0" xfId="2" applyFont="1" applyFill="1" applyBorder="1" applyAlignment="1">
      <alignment horizontal="right"/>
    </xf>
    <xf numFmtId="168" fontId="1" fillId="2" borderId="0" xfId="0" applyNumberFormat="1" applyFont="1" applyFill="1" applyAlignment="1">
      <alignment horizontal="right"/>
    </xf>
    <xf numFmtId="168" fontId="10" fillId="2" borderId="0" xfId="0" applyNumberFormat="1" applyFont="1" applyFill="1" applyAlignment="1">
      <alignment horizontal="right"/>
    </xf>
    <xf numFmtId="0" fontId="1" fillId="0" borderId="0" xfId="0" applyFont="1" applyAlignment="1">
      <alignment horizontal="left" indent="1"/>
    </xf>
    <xf numFmtId="168" fontId="1" fillId="2" borderId="0" xfId="2" applyNumberFormat="1" applyFont="1" applyFill="1" applyAlignment="1">
      <alignment horizontal="right"/>
    </xf>
    <xf numFmtId="168" fontId="12" fillId="2" borderId="0" xfId="1" applyNumberFormat="1" applyFont="1" applyFill="1" applyBorder="1" applyAlignment="1">
      <alignment horizontal="right"/>
    </xf>
    <xf numFmtId="168" fontId="17" fillId="2" borderId="0" xfId="0" applyNumberFormat="1" applyFont="1" applyFill="1" applyAlignment="1">
      <alignment horizontal="right"/>
    </xf>
    <xf numFmtId="168" fontId="18" fillId="2" borderId="0" xfId="0" applyNumberFormat="1" applyFont="1" applyFill="1" applyAlignment="1">
      <alignment horizontal="right"/>
    </xf>
    <xf numFmtId="166" fontId="10" fillId="2" borderId="0" xfId="1" applyNumberFormat="1" applyFont="1" applyFill="1" applyBorder="1" applyAlignment="1">
      <alignment horizontal="right"/>
    </xf>
    <xf numFmtId="168" fontId="10" fillId="2" borderId="0" xfId="1" applyNumberFormat="1" applyFont="1" applyFill="1" applyBorder="1" applyAlignment="1">
      <alignment horizontal="right"/>
    </xf>
    <xf numFmtId="168" fontId="17" fillId="2" borderId="0" xfId="1" applyNumberFormat="1" applyFont="1" applyFill="1" applyBorder="1" applyAlignment="1">
      <alignment horizontal="right"/>
    </xf>
    <xf numFmtId="166" fontId="12" fillId="2" borderId="0" xfId="1" applyNumberFormat="1" applyFont="1" applyFill="1" applyBorder="1" applyAlignment="1">
      <alignment horizontal="right"/>
    </xf>
    <xf numFmtId="166" fontId="17" fillId="2" borderId="0" xfId="1" applyNumberFormat="1" applyFont="1" applyFill="1" applyBorder="1" applyAlignment="1">
      <alignment horizontal="right"/>
    </xf>
    <xf numFmtId="169" fontId="10" fillId="2" borderId="0" xfId="1" applyNumberFormat="1" applyFont="1" applyFill="1" applyBorder="1" applyAlignment="1">
      <alignment horizontal="right"/>
    </xf>
    <xf numFmtId="169" fontId="17" fillId="2" borderId="0" xfId="1" applyNumberFormat="1" applyFont="1" applyFill="1" applyBorder="1" applyAlignment="1">
      <alignment horizontal="right"/>
    </xf>
    <xf numFmtId="169" fontId="12" fillId="2" borderId="0" xfId="1" applyNumberFormat="1" applyFont="1" applyFill="1" applyBorder="1" applyAlignment="1">
      <alignment horizontal="right"/>
    </xf>
    <xf numFmtId="169" fontId="1" fillId="2" borderId="0" xfId="1" applyNumberFormat="1" applyFont="1" applyFill="1" applyBorder="1" applyAlignment="1">
      <alignment horizontal="right"/>
    </xf>
    <xf numFmtId="169" fontId="17" fillId="2" borderId="0" xfId="0" applyNumberFormat="1" applyFont="1" applyFill="1" applyAlignment="1">
      <alignment horizontal="right"/>
    </xf>
    <xf numFmtId="166" fontId="1" fillId="2" borderId="0" xfId="1" applyNumberFormat="1" applyFont="1" applyFill="1" applyBorder="1" applyAlignment="1">
      <alignment horizontal="right"/>
    </xf>
    <xf numFmtId="169" fontId="1" fillId="2" borderId="0" xfId="1" applyNumberFormat="1" applyFont="1" applyFill="1" applyBorder="1" applyAlignment="1">
      <alignment horizontal="right" wrapText="1"/>
    </xf>
    <xf numFmtId="167" fontId="1" fillId="2" borderId="0" xfId="1" applyNumberFormat="1" applyFont="1" applyFill="1" applyBorder="1" applyAlignment="1">
      <alignment horizontal="right"/>
    </xf>
    <xf numFmtId="167" fontId="1" fillId="2" borderId="0" xfId="1" applyNumberFormat="1" applyFont="1" applyFill="1" applyAlignment="1">
      <alignment horizontal="right"/>
    </xf>
    <xf numFmtId="166" fontId="1" fillId="2" borderId="0" xfId="1" applyNumberFormat="1" applyFont="1" applyFill="1" applyAlignment="1">
      <alignment horizontal="right"/>
    </xf>
    <xf numFmtId="164" fontId="10" fillId="2" borderId="0" xfId="0" applyNumberFormat="1" applyFont="1" applyFill="1"/>
    <xf numFmtId="164" fontId="1" fillId="2" borderId="0" xfId="1" applyNumberFormat="1" applyFont="1" applyFill="1" applyBorder="1" applyAlignment="1">
      <alignment horizontal="right"/>
    </xf>
    <xf numFmtId="0" fontId="15" fillId="2" borderId="0" xfId="33" applyFont="1" applyFill="1" applyBorder="1" applyAlignment="1" applyProtection="1">
      <alignment horizontal="left"/>
    </xf>
    <xf numFmtId="9" fontId="1" fillId="0" borderId="0" xfId="2" applyFont="1"/>
    <xf numFmtId="0" fontId="32" fillId="0" borderId="0" xfId="0" applyFont="1"/>
    <xf numFmtId="0" fontId="15" fillId="0" borderId="0" xfId="4" applyFont="1" applyBorder="1" applyAlignment="1" applyProtection="1">
      <alignment horizontal="left"/>
    </xf>
    <xf numFmtId="168" fontId="33" fillId="2" borderId="0" xfId="0" applyNumberFormat="1" applyFont="1" applyFill="1" applyAlignment="1">
      <alignment horizontal="right"/>
    </xf>
    <xf numFmtId="168" fontId="31" fillId="2" borderId="0" xfId="32" applyNumberFormat="1" applyFont="1" applyFill="1" applyBorder="1" applyAlignment="1">
      <alignment horizontal="right"/>
    </xf>
    <xf numFmtId="168" fontId="33" fillId="2" borderId="0" xfId="32" applyNumberFormat="1" applyFont="1" applyFill="1" applyBorder="1" applyAlignment="1">
      <alignment horizontal="right"/>
    </xf>
    <xf numFmtId="166" fontId="18" fillId="2" borderId="0" xfId="1" applyNumberFormat="1" applyFont="1" applyFill="1" applyAlignment="1">
      <alignment horizontal="right"/>
    </xf>
    <xf numFmtId="166" fontId="18" fillId="2" borderId="0" xfId="1" applyNumberFormat="1" applyFont="1" applyFill="1" applyBorder="1" applyAlignment="1">
      <alignment horizontal="right"/>
    </xf>
    <xf numFmtId="0" fontId="29" fillId="2" borderId="0" xfId="0" applyFont="1" applyFill="1"/>
    <xf numFmtId="0" fontId="12" fillId="2" borderId="0" xfId="0" applyFont="1" applyFill="1"/>
    <xf numFmtId="166" fontId="12" fillId="2" borderId="0" xfId="1" applyNumberFormat="1" applyFont="1" applyFill="1" applyAlignment="1">
      <alignment horizontal="right"/>
    </xf>
    <xf numFmtId="9" fontId="12" fillId="2" borderId="0" xfId="2" applyFont="1" applyFill="1" applyAlignment="1">
      <alignment horizontal="right"/>
    </xf>
    <xf numFmtId="168" fontId="10" fillId="2" borderId="0" xfId="0" applyNumberFormat="1" applyFont="1" applyFill="1"/>
    <xf numFmtId="168" fontId="1" fillId="2" borderId="0" xfId="0" applyNumberFormat="1" applyFont="1" applyFill="1"/>
    <xf numFmtId="9" fontId="1" fillId="2" borderId="0" xfId="2" applyFont="1" applyFill="1" applyAlignment="1"/>
    <xf numFmtId="168" fontId="12" fillId="2" borderId="0" xfId="1" applyNumberFormat="1" applyFont="1" applyFill="1" applyBorder="1" applyAlignment="1"/>
    <xf numFmtId="9" fontId="12" fillId="2" borderId="0" xfId="2" applyFont="1" applyFill="1" applyAlignment="1"/>
    <xf numFmtId="168" fontId="12" fillId="2" borderId="0" xfId="0" applyNumberFormat="1" applyFont="1" applyFill="1" applyAlignment="1">
      <alignment horizontal="right"/>
    </xf>
    <xf numFmtId="168" fontId="16" fillId="2" borderId="0" xfId="0" applyNumberFormat="1" applyFont="1" applyFill="1" applyAlignment="1">
      <alignment horizontal="right"/>
    </xf>
    <xf numFmtId="9" fontId="16" fillId="2" borderId="0" xfId="2" applyFont="1" applyFill="1" applyBorder="1" applyAlignment="1">
      <alignment horizontal="right"/>
    </xf>
    <xf numFmtId="9" fontId="12" fillId="0" borderId="0" xfId="2" applyFont="1" applyFill="1" applyBorder="1" applyAlignment="1">
      <alignment horizontal="right"/>
    </xf>
    <xf numFmtId="0" fontId="34" fillId="0" borderId="0" xfId="0" applyFont="1" applyAlignment="1">
      <alignment vertical="center"/>
    </xf>
    <xf numFmtId="14" fontId="18" fillId="2" borderId="0" xfId="3" applyNumberFormat="1" applyFont="1" applyFill="1" applyAlignment="1">
      <alignment horizontal="left"/>
    </xf>
    <xf numFmtId="9" fontId="0" fillId="0" borderId="0" xfId="2" applyFont="1"/>
    <xf numFmtId="0" fontId="12" fillId="0" borderId="0" xfId="0" applyFont="1" applyAlignment="1">
      <alignment horizontal="right" wrapText="1" indent="1"/>
    </xf>
  </cellXfs>
  <cellStyles count="34">
    <cellStyle name="Comma" xfId="1" builtinId="3"/>
    <cellStyle name="Comma 14" xfId="30" xr:uid="{36ED43B1-423D-470E-94BF-881EA7232AFB}"/>
    <cellStyle name="Comma 2" xfId="13" xr:uid="{00000000-0005-0000-0000-000001000000}"/>
    <cellStyle name="Comma 2 2" xfId="17" xr:uid="{00000000-0005-0000-0000-000002000000}"/>
    <cellStyle name="Comma 2 3" xfId="20" xr:uid="{00000000-0005-0000-0000-000003000000}"/>
    <cellStyle name="Comma 3" xfId="18" xr:uid="{00000000-0005-0000-0000-000004000000}"/>
    <cellStyle name="Comma 4" xfId="23" xr:uid="{00000000-0005-0000-0000-000005000000}"/>
    <cellStyle name="Comma 5" xfId="32" xr:uid="{AC42F156-64C4-47BD-A84E-CDB2C38F7839}"/>
    <cellStyle name="Heading 1" xfId="29" builtinId="16"/>
    <cellStyle name="Hyperlink" xfId="4" builtinId="8"/>
    <cellStyle name="Hyperlink 2" xfId="5" xr:uid="{00000000-0005-0000-0000-000007000000}"/>
    <cellStyle name="Hyperlink 3" xfId="33" xr:uid="{94F147F9-EC68-4125-8DA3-9C040236BE2E}"/>
    <cellStyle name="Normal" xfId="0" builtinId="0"/>
    <cellStyle name="Normal 10" xfId="25" xr:uid="{00000000-0005-0000-0000-000009000000}"/>
    <cellStyle name="Normal 2" xfId="3" xr:uid="{00000000-0005-0000-0000-00000A000000}"/>
    <cellStyle name="Normal 2 2" xfId="7" xr:uid="{00000000-0005-0000-0000-00000B000000}"/>
    <cellStyle name="Normal 2 2 2" xfId="24" xr:uid="{00000000-0005-0000-0000-00000C000000}"/>
    <cellStyle name="Normal 2 2 3" xfId="27" xr:uid="{00000000-0005-0000-0000-00000D000000}"/>
    <cellStyle name="Normal 2 3" xfId="12" xr:uid="{00000000-0005-0000-0000-00000E000000}"/>
    <cellStyle name="Normal 2 3 2" xfId="16" xr:uid="{00000000-0005-0000-0000-00000F000000}"/>
    <cellStyle name="Normal 2 3 3" xfId="28" xr:uid="{00000000-0005-0000-0000-000010000000}"/>
    <cellStyle name="Normal 3" xfId="6" xr:uid="{00000000-0005-0000-0000-000011000000}"/>
    <cellStyle name="Normal 3 2" xfId="19" xr:uid="{00000000-0005-0000-0000-000012000000}"/>
    <cellStyle name="Normal 4" xfId="8" xr:uid="{00000000-0005-0000-0000-000013000000}"/>
    <cellStyle name="Normal 4 2" xfId="15" xr:uid="{00000000-0005-0000-0000-000014000000}"/>
    <cellStyle name="Normal 5" xfId="31" xr:uid="{BA26DB6F-B948-4987-9381-B561CC6F429E}"/>
    <cellStyle name="Normal 9" xfId="26" xr:uid="{00000000-0005-0000-0000-000015000000}"/>
    <cellStyle name="Percent" xfId="2" builtinId="5"/>
    <cellStyle name="Percent 2" xfId="9" xr:uid="{00000000-0005-0000-0000-000019000000}"/>
    <cellStyle name="Percent 2 2" xfId="10" xr:uid="{00000000-0005-0000-0000-00001A000000}"/>
    <cellStyle name="Percent 2 2 2" xfId="22" xr:uid="{00000000-0005-0000-0000-00001B000000}"/>
    <cellStyle name="Percent 2 3" xfId="11" xr:uid="{00000000-0005-0000-0000-00001C000000}"/>
    <cellStyle name="Percent 2 4" xfId="21" xr:uid="{00000000-0005-0000-0000-00001D000000}"/>
    <cellStyle name="Percent 3" xfId="14" xr:uid="{00000000-0005-0000-0000-00001E000000}"/>
  </cellStyles>
  <dxfs count="129">
    <dxf>
      <font>
        <b val="0"/>
        <i val="0"/>
        <strike val="0"/>
        <condense val="0"/>
        <extend val="0"/>
        <outline val="0"/>
        <shadow val="0"/>
        <u val="none"/>
        <vertAlign val="baseline"/>
        <sz val="12"/>
        <color theme="1"/>
        <name val="Arial"/>
        <family val="2"/>
        <scheme val="none"/>
      </font>
    </dxf>
    <dxf>
      <font>
        <b val="0"/>
        <i/>
        <strike val="0"/>
        <condense val="0"/>
        <extend val="0"/>
        <outline val="0"/>
        <shadow val="0"/>
        <u val="none"/>
        <vertAlign val="baseline"/>
        <sz val="11"/>
        <color auto="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1"/>
        <color auto="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strike val="0"/>
        <condense val="0"/>
        <extend val="0"/>
        <outline val="0"/>
        <shadow val="0"/>
        <u val="none"/>
        <vertAlign val="baseline"/>
        <sz val="11"/>
        <color auto="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numFmt numFmtId="167" formatCode="&quot;£&quot;#,##0.0;\-&quot;£&quot;#,##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_-* #,##0.0_-;\-* #,##0.0_-;_-* &quot;-&quot;??_-;_-@_-"/>
      <fill>
        <patternFill patternType="solid">
          <fgColor indexed="64"/>
          <bgColor theme="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7" formatCode="&quot;£&quot;#,##0.0;\-&quot;£&quot;#,##0.0"/>
      <fill>
        <patternFill patternType="solid">
          <fgColor indexed="64"/>
          <bgColor theme="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7" formatCode="&quot;£&quot;#,##0.0;\-&quot;£&quot;#,##0.0"/>
      <fill>
        <patternFill patternType="solid">
          <fgColor indexed="64"/>
          <bgColor theme="0"/>
        </patternFill>
      </fill>
      <alignment horizontal="right" vertical="bottom" textRotation="0" wrapText="0" relativeIndent="-1" justifyLastLine="0" shrinkToFit="0" readingOrder="0"/>
    </dxf>
    <dxf>
      <font>
        <b/>
        <i/>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theme="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6" formatCode="_-* #,##0.0_-;\-* #,##0.0_-;_-* &quot;-&quot;??_-;_-@_-"/>
      <fill>
        <patternFill patternType="none">
          <fgColor indexed="64"/>
          <bgColor theme="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6" formatCode="_-* #,##0.0_-;\-* #,##0.0_-;_-* &quot;-&quot;??_-;_-@_-"/>
      <fill>
        <patternFill patternType="solid">
          <fgColor indexed="64"/>
          <bgColor theme="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6" formatCode="_-* #,##0.0_-;\-* #,##0.0_-;_-* &quot;-&quot;??_-;_-@_-"/>
      <fill>
        <patternFill patternType="none">
          <fgColor indexed="64"/>
          <bgColor rgb="FFFFFF0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6" formatCode="_-* #,##0.0_-;\-* #,##0.0_-;_-* &quot;-&quot;??_-;_-@_-"/>
      <fill>
        <patternFill patternType="none">
          <fgColor indexed="64"/>
          <bgColor rgb="FFFFFF0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numFmt numFmtId="166" formatCode="_-* #,##0.0_-;\-* #,##0.0_-;_-* &quot;-&quot;??_-;_-@_-"/>
      <fill>
        <patternFill patternType="solid">
          <fgColor indexed="64"/>
          <bgColor rgb="FFFFFF00"/>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9" formatCode="#,##0.0_ ;\-#,##0.0\ "/>
      <fill>
        <patternFill patternType="solid">
          <fgColor indexed="64"/>
          <bgColor theme="0"/>
        </patternFill>
      </fill>
      <alignment horizontal="right" vertical="bottom" textRotation="0" indent="0" justifyLastLine="0" shrinkToFit="0" readingOrder="0"/>
    </dxf>
    <dxf>
      <font>
        <b/>
        <i val="0"/>
        <strike val="0"/>
        <condense val="0"/>
        <extend val="0"/>
        <outline val="0"/>
        <shadow val="0"/>
        <u val="none"/>
        <vertAlign val="baseline"/>
        <sz val="12"/>
        <color theme="1"/>
        <name val="Arial"/>
        <family val="2"/>
        <scheme val="none"/>
      </font>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1"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0_-;\-* #,##0.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0_-;\-* #,##0.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0_-;\-* #,##0.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0_-;\-* #,##0.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0_-;\-* #,##0.0_-;_-* &quot;-&quot;??_-;_-@_-"/>
      <fill>
        <patternFill patternType="solid">
          <fgColor indexed="64"/>
          <bgColor theme="0"/>
        </patternFill>
      </fill>
      <alignment horizontal="right" vertical="bottom" textRotation="0" wrapText="0" indent="0" justifyLastLine="0" shrinkToFit="0" readingOrder="0"/>
    </dxf>
    <dxf>
      <numFmt numFmtId="166" formatCode="_-* #,##0.0_-;\-* #,##0.0_-;_-* &quot;-&quot;??_-;_-@_-"/>
      <fill>
        <patternFill patternType="solid">
          <fgColor indexed="64"/>
          <bgColor theme="0"/>
        </patternFill>
      </fill>
    </dxf>
    <dxf>
      <numFmt numFmtId="166" formatCode="_-* #,##0.0_-;\-* #,##0.0_-;_-* &quot;-&quot;??_-;_-@_-"/>
      <fill>
        <patternFill patternType="solid">
          <fgColor indexed="64"/>
          <bgColor theme="0"/>
        </patternFill>
      </fill>
    </dxf>
    <dxf>
      <numFmt numFmtId="166" formatCode="_-* #,##0.0_-;\-* #,##0.0_-;_-* &quot;-&quot;??_-;_-@_-"/>
      <fill>
        <patternFill patternType="solid">
          <fgColor indexed="64"/>
          <bgColor theme="0"/>
        </patternFill>
      </fill>
    </dxf>
    <dxf>
      <numFmt numFmtId="166" formatCode="_-* #,##0.0_-;\-* #,##0.0_-;_-* &quot;-&quot;??_-;_-@_-"/>
      <fill>
        <patternFill patternType="solid">
          <fgColor indexed="64"/>
          <bgColor theme="0"/>
        </patternFill>
      </fill>
    </dxf>
    <dxf>
      <numFmt numFmtId="166" formatCode="_-* #,##0.0_-;\-* #,##0.0_-;_-* &quot;-&quot;??_-;_-@_-"/>
      <fill>
        <patternFill patternType="solid">
          <fgColor indexed="64"/>
          <bgColor theme="0"/>
        </patternFill>
      </fill>
    </dxf>
    <dxf>
      <font>
        <b val="0"/>
        <i/>
        <strike val="0"/>
        <condense val="0"/>
        <extend val="0"/>
        <outline val="0"/>
        <shadow val="0"/>
        <u val="none"/>
        <vertAlign val="baseline"/>
        <sz val="12"/>
        <color auto="1"/>
        <name val="Arial"/>
        <family val="2"/>
        <scheme val="none"/>
      </font>
    </dxf>
    <dxf>
      <border diagonalUp="0" diagonalDown="0">
        <left/>
        <right/>
        <top style="thin">
          <color auto="1"/>
        </top>
        <bottom style="thin">
          <color auto="1"/>
        </bottom>
      </border>
    </dxf>
    <dxf>
      <font>
        <b val="0"/>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0" indent="0" justifyLastLine="0" shrinkToFit="0" readingOrder="0"/>
    </dxf>
    <dxf>
      <fill>
        <patternFill patternType="solid">
          <fgColor indexed="64"/>
          <bgColor theme="0"/>
        </patternFill>
      </fill>
      <alignment horizontal="right" vertical="bottom" textRotation="0" indent="0" justifyLastLine="0" shrinkToFit="0" readingOrder="0"/>
    </dxf>
    <dxf>
      <numFmt numFmtId="169" formatCode="#,##0.0_ ;\-#,##0.0\ "/>
      <fill>
        <patternFill patternType="solid">
          <fgColor indexed="64"/>
          <bgColor theme="0"/>
        </patternFill>
      </fill>
      <alignment horizontal="right" vertical="bottom" textRotation="0" indent="0" justifyLastLine="0" shrinkToFit="0" readingOrder="0"/>
    </dxf>
    <dxf>
      <numFmt numFmtId="169" formatCode="#,##0.0_ ;\-#,##0.0\ "/>
      <fill>
        <patternFill patternType="solid">
          <fgColor indexed="64"/>
          <bgColor theme="0"/>
        </patternFill>
      </fill>
      <alignment horizontal="right" vertical="bottom" textRotation="0" indent="0" justifyLastLine="0" shrinkToFit="0" readingOrder="0"/>
    </dxf>
    <dxf>
      <fill>
        <patternFill>
          <fgColor indexed="64"/>
          <bgColor theme="0"/>
        </patternFill>
      </fill>
    </dxf>
    <dxf>
      <border outline="0">
        <top style="thin">
          <color auto="1"/>
        </top>
        <bottom style="thin">
          <color auto="1"/>
        </bottom>
      </border>
    </dxf>
    <dxf>
      <fill>
        <patternFill>
          <fgColor indexed="64"/>
          <bgColor theme="0"/>
        </patternFill>
      </fill>
    </dxf>
    <dxf>
      <font>
        <b/>
        <i val="0"/>
        <strike val="0"/>
        <condense val="0"/>
        <extend val="0"/>
        <outline val="0"/>
        <shadow val="0"/>
        <u val="none"/>
        <vertAlign val="baseline"/>
        <sz val="12"/>
        <color theme="1"/>
        <name val="Arial"/>
        <family val="2"/>
        <scheme val="none"/>
      </font>
      <fill>
        <patternFill patternType="solid">
          <fgColor indexed="64"/>
          <bgColor theme="4" tint="0.79998168889431442"/>
        </patternFill>
      </fill>
      <alignment horizontal="general" vertical="bottom" textRotation="0" wrapText="1" indent="0" justifyLastLine="0" shrinkToFit="0" readingOrder="0"/>
    </dxf>
    <dxf>
      <numFmt numFmtId="166" formatCode="_-* #,##0.0_-;\-* #,##0.0_-;_-* &quot;-&quot;??_-;_-@_-"/>
      <fill>
        <patternFill patternType="solid">
          <fgColor indexed="64"/>
          <bgColor theme="0"/>
        </patternFill>
      </fill>
      <alignment horizontal="right" vertical="bottom" textRotation="0" indent="0" justifyLastLine="0" shrinkToFit="0" readingOrder="0"/>
    </dxf>
    <dxf>
      <border outline="0">
        <top style="thin">
          <color auto="1"/>
        </top>
        <bottom style="thin">
          <color auto="1"/>
        </bottom>
      </border>
    </dxf>
    <dxf>
      <font>
        <b/>
        <i val="0"/>
        <strike val="0"/>
        <condense val="0"/>
        <extend val="0"/>
        <outline val="0"/>
        <shadow val="0"/>
        <u val="none"/>
        <vertAlign val="baseline"/>
        <sz val="12"/>
        <color theme="1"/>
        <name val="Arial"/>
        <family val="2"/>
        <scheme val="none"/>
      </font>
      <fill>
        <patternFill patternType="solid">
          <fgColor indexed="64"/>
          <bgColor theme="4" tint="0.79998168889431442"/>
        </patternFill>
      </fill>
      <alignment horizontal="general" vertical="bottom" textRotation="0" wrapText="1" indent="0" justifyLastLine="0" shrinkToFit="0" readingOrder="0"/>
    </dxf>
    <dxf>
      <numFmt numFmtId="13" formatCode="0%"/>
      <fill>
        <patternFill>
          <fgColor indexed="64"/>
          <bgColor theme="0"/>
        </patternFill>
      </fill>
      <alignment horizontal="right" vertical="bottom" textRotation="0" indent="0" justifyLastLine="0" shrinkToFit="0" readingOrder="0"/>
    </dxf>
    <dxf>
      <numFmt numFmtId="168" formatCode="#,##0.0"/>
      <fill>
        <patternFill patternType="solid">
          <fgColor indexed="64"/>
          <bgColor theme="0"/>
        </patternFill>
      </fill>
      <alignment horizontal="right" vertical="bottom" textRotation="0" indent="0" justifyLastLine="0" shrinkToFit="0" readingOrder="0"/>
    </dxf>
    <dxf>
      <numFmt numFmtId="168" formatCode="#,##0.0"/>
      <fill>
        <patternFill patternType="solid">
          <fgColor indexed="64"/>
          <bgColor theme="0"/>
        </patternFill>
      </fill>
      <alignment horizontal="right" vertical="bottom" textRotation="0" indent="0" justifyLastLine="0" shrinkToFit="0" readingOrder="0"/>
    </dxf>
    <dxf>
      <fill>
        <patternFill>
          <fgColor indexed="64"/>
          <bgColor theme="0"/>
        </patternFill>
      </fill>
    </dxf>
    <dxf>
      <border outline="0">
        <top style="thin">
          <color auto="1"/>
        </top>
        <bottom style="thin">
          <color auto="1"/>
        </bottom>
      </border>
    </dxf>
    <dxf>
      <fill>
        <patternFill>
          <fgColor indexed="64"/>
          <bgColor theme="0"/>
        </patternFill>
      </fill>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numFmt numFmtId="166" formatCode="_-* #,##0.0_-;\-* #,##0.0_-;_-* &quot;-&quot;??_-;_-@_-"/>
      <fill>
        <patternFill patternType="solid">
          <fgColor indexed="64"/>
          <bgColor theme="0"/>
        </patternFill>
      </fill>
      <alignment horizontal="right" vertical="bottom" textRotation="0" indent="0" justifyLastLine="0" shrinkToFit="0" readingOrder="0"/>
    </dxf>
    <dxf>
      <border outline="0">
        <top style="thin">
          <color auto="1"/>
        </top>
        <bottom style="thin">
          <color auto="1"/>
        </bottom>
      </border>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_-* #,##0.0_-;\-* #,##0.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6" formatCode="_-* #,##0.0_-;\-* #,##0.0_-;_-* &quot;-&quot;??_-;_-@_-"/>
      <fill>
        <patternFill patternType="solid">
          <fgColor indexed="64"/>
          <bgColor theme="0"/>
        </patternFill>
      </fill>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6" formatCode="_-* #,##0.0_-;\-* #,##0.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dxf>
    <dxf>
      <border outline="0">
        <top style="thin">
          <color auto="1"/>
        </top>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numFmt numFmtId="168" formatCode="#,##0.0"/>
      <fill>
        <patternFill patternType="solid">
          <fgColor indexed="64"/>
          <bgColor theme="0"/>
        </patternFill>
      </fill>
    </dxf>
    <dxf>
      <border diagonalUp="0" diagonalDown="0">
        <left/>
        <right/>
        <top style="thin">
          <color auto="1"/>
        </top>
        <bottom style="thin">
          <color auto="1"/>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border diagonalUp="0" diagonalDown="0">
        <left/>
        <right/>
        <top style="thin">
          <color auto="1"/>
        </top>
        <bottom style="thin">
          <color auto="1"/>
        </bottom>
      </border>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3" formatCode="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8" formatCode="#,##0.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8" formatCode="#,##0.0"/>
      <fill>
        <patternFill patternType="solid">
          <fgColor indexed="64"/>
          <bgColor theme="0"/>
        </patternFill>
      </fill>
      <alignment horizontal="general" vertical="bottom" textRotation="0" wrapText="0" indent="0" justifyLastLine="0" shrinkToFit="0" readingOrder="0"/>
      <border diagonalUp="0" diagonalDown="0" outline="0">
        <left style="thick">
          <color auto="1"/>
        </left>
        <right/>
        <top/>
        <bottom/>
      </border>
    </dxf>
    <dxf>
      <font>
        <b/>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1"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8" formatCode="#,##0.0"/>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2"/>
        <color theme="1"/>
        <name val="Arial"/>
        <family val="2"/>
        <scheme val="none"/>
      </font>
    </dxf>
    <dxf>
      <border outline="0">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right" vertical="bottom" textRotation="0" wrapText="0" indent="1"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bottom" textRotation="0" wrapText="1" indent="0" justifyLastLine="0" shrinkToFit="0" readingOrder="0"/>
    </dxf>
    <dxf>
      <font>
        <strike val="0"/>
        <outline val="0"/>
        <shadow val="0"/>
        <vertAlign val="baseline"/>
        <sz val="12"/>
        <name val="Arial"/>
        <family val="2"/>
        <scheme val="none"/>
      </font>
      <alignment horizontal="left" vertical="bottom" textRotation="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strike val="0"/>
        <outline val="0"/>
        <shadow val="0"/>
        <vertAlign val="baseline"/>
        <sz val="12"/>
        <name val="Arial"/>
        <family val="2"/>
        <scheme val="none"/>
      </font>
      <alignment vertical="bottom" textRotation="0" indent="0" justifyLastLine="0" shrinkToFit="0" readingOrder="0"/>
    </dxf>
    <dxf>
      <font>
        <strike val="0"/>
        <outline val="0"/>
        <shadow val="0"/>
        <vertAlign val="baseline"/>
        <sz val="12"/>
        <name val="Arial"/>
        <family val="2"/>
        <scheme val="none"/>
      </font>
      <alignment vertical="bottom" textRotation="0" indent="0" justifyLastLine="0" shrinkToFit="0" readingOrder="0"/>
    </dxf>
  </dxfs>
  <tableStyles count="0" defaultTableStyle="TableStyleMedium9" defaultPivotStyle="PivotStyleLight16"/>
  <colors>
    <mruColors>
      <color rgb="FFBC0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71F96F9-13F5-4731-8F73-DD7A6AC9A730}" name="Table2" displayName="Table2" ref="A1:B12" totalsRowShown="0" headerRowDxfId="128" dataDxfId="127">
  <autoFilter ref="A1:B12" xr:uid="{A71F96F9-13F5-4731-8F73-DD7A6AC9A730}">
    <filterColumn colId="0" hiddenButton="1"/>
    <filterColumn colId="1" hiddenButton="1"/>
  </autoFilter>
  <tableColumns count="2">
    <tableColumn id="1" xr3:uid="{169A0AB0-3492-4B16-BDD9-019AADDC807D}" name="Statistical Theme:" dataDxfId="126" dataCellStyle="Normal 2"/>
    <tableColumn id="2" xr3:uid="{9BC78D17-6FDE-4D13-B796-E0B0057725B7}" name="People and Places " dataDxfId="12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736599D-8C48-4722-98E9-A98E616E5824}" name="Table6" displayName="Table6" ref="A14:B39" totalsRowShown="0" headerRowDxfId="80" dataDxfId="79" tableBorderDxfId="78" dataCellStyle="Comma">
  <autoFilter ref="A14:B39" xr:uid="{E736599D-8C48-4722-98E9-A98E616E5824}">
    <filterColumn colId="0" hiddenButton="1"/>
    <filterColumn colId="1" hiddenButton="1"/>
  </autoFilter>
  <tableColumns count="2">
    <tableColumn id="1" xr3:uid="{C3C1F91A-5EBC-41D4-BE1D-16C556EE863C}" name="Variable" dataDxfId="77"/>
    <tableColumn id="13" xr3:uid="{43D7357E-CA52-425C-B54C-F3D8DC8F86AA}" name="12 months to June 2024" dataDxfId="76"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755B976-CBA4-4053-BED2-54600BC8EF83}" name="Table617" displayName="Table617" ref="A14:D39" totalsRowShown="0" headerRowDxfId="75" dataDxfId="74" tableBorderDxfId="73" dataCellStyle="Comma">
  <autoFilter ref="A14:D39" xr:uid="{3755B976-CBA4-4053-BED2-54600BC8EF83}">
    <filterColumn colId="0" hiddenButton="1"/>
    <filterColumn colId="1" hiddenButton="1"/>
    <filterColumn colId="2" hiddenButton="1"/>
    <filterColumn colId="3" hiddenButton="1"/>
  </autoFilter>
  <tableColumns count="4">
    <tableColumn id="1" xr3:uid="{CDA44981-3A9E-43F6-B9D7-546A5CE019FC}" name="Variable" dataDxfId="72"/>
    <tableColumn id="12" xr3:uid="{C64B902A-62D4-4EC0-8C54-EF4F0C0F84A3}" name="Jan - Jun 2023" dataDxfId="71" dataCellStyle="Comma"/>
    <tableColumn id="13" xr3:uid="{F753998D-21E6-4997-BCC3-DDADF863AE64}" name="Jan - Jun 2024" dataDxfId="70" dataCellStyle="Comma"/>
    <tableColumn id="14" xr3:uid="{C13DABD5-F247-4E02-996A-7BDEAFF7937C}" name="Change 2023-2024" dataDxfId="69" dataCellStyle="Percent">
      <calculatedColumnFormula>(Table617[[#This Row],[Jan - Jun 2024]]-Table617[[#This Row],[Jan - Jun 2023]])/Table617[[#This Row],[Jan - Jun 2023]]</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B42AFA-7FDB-4227-BD6E-C1B409C57E2C}" name="Table7" displayName="Table7" ref="A14:B21" totalsRowShown="0" headerRowDxfId="68" tableBorderDxfId="67">
  <autoFilter ref="A14:B21" xr:uid="{57B42AFA-7FDB-4227-BD6E-C1B409C57E2C}">
    <filterColumn colId="0" hiddenButton="1"/>
    <filterColumn colId="1" hiddenButton="1"/>
  </autoFilter>
  <tableColumns count="2">
    <tableColumn id="1" xr3:uid="{FA095757-58BD-4EB8-B68F-8F126BF523F4}" name="Variable"/>
    <tableColumn id="13" xr3:uid="{047EE98C-0C54-42E8-8BDE-0A12E5BA7BE5}" name="12 months to June 2024" dataDxfId="66"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2C9244E-6519-4ACE-9E24-C52791BE0552}" name="Table718" displayName="Table718" ref="A14:D21" totalsRowShown="0" headerRowDxfId="65" dataDxfId="64" tableBorderDxfId="63">
  <autoFilter ref="A14:D21" xr:uid="{62C9244E-6519-4ACE-9E24-C52791BE0552}">
    <filterColumn colId="0" hiddenButton="1"/>
    <filterColumn colId="1" hiddenButton="1"/>
    <filterColumn colId="2" hiddenButton="1"/>
    <filterColumn colId="3" hiddenButton="1"/>
  </autoFilter>
  <tableColumns count="4">
    <tableColumn id="1" xr3:uid="{14B51052-7DE2-4011-972A-7BAE51B755D6}" name="Variable" dataDxfId="62"/>
    <tableColumn id="12" xr3:uid="{E3D0C69F-7706-409B-A1BF-0C5A8CEED7C0}" name="Jan - Jun 2023" dataDxfId="61"/>
    <tableColumn id="13" xr3:uid="{901C9761-4FAA-4252-83AC-88E3F64628BB}" name="Jan - Jun 2024" dataDxfId="60" dataCellStyle="Comma"/>
    <tableColumn id="14" xr3:uid="{0775F4CD-855D-485A-B2BA-10FD50529911}" name="Change 2023-2024" dataDxfId="59">
      <calculatedColumnFormula>(Table718[[#This Row],[Jan - Jun 2024]]-Table718[[#This Row],[Jan - Jun 2023]])/Table718[[#This Row],[Jan - Jun 2023]]</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0E96640-C8FC-4390-9A9F-E175DFA836E7}" name="Table8" displayName="Table8" ref="A14:B21" totalsRowShown="0" headerRowDxfId="58" tableBorderDxfId="57">
  <autoFilter ref="A14:B21" xr:uid="{60E96640-C8FC-4390-9A9F-E175DFA836E7}">
    <filterColumn colId="0" hiddenButton="1"/>
    <filterColumn colId="1" hiddenButton="1"/>
  </autoFilter>
  <tableColumns count="2">
    <tableColumn id="1" xr3:uid="{05462911-3CFB-46BD-A2EF-A4E7D9B01749}" name="Variable"/>
    <tableColumn id="13" xr3:uid="{2D8F252F-40C6-4AFB-B2D4-1F8F6AACB8BA}" name="12 months to June 2024" dataDxfId="56"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551BC735-6507-449B-BE26-E3D875F7A624}" name="Table819" displayName="Table819" ref="A14:D21" totalsRowShown="0" headerRowDxfId="55" dataDxfId="54" tableBorderDxfId="53">
  <autoFilter ref="A14:D21" xr:uid="{551BC735-6507-449B-BE26-E3D875F7A624}">
    <filterColumn colId="0" hiddenButton="1"/>
    <filterColumn colId="1" hiddenButton="1"/>
    <filterColumn colId="2" hiddenButton="1"/>
    <filterColumn colId="3" hiddenButton="1"/>
  </autoFilter>
  <tableColumns count="4">
    <tableColumn id="1" xr3:uid="{7753D51F-07D1-4BBB-93C1-D70957C9FDD7}" name="Variable" dataDxfId="52"/>
    <tableColumn id="12" xr3:uid="{6A01C7C9-2307-4FD7-BEE6-3343ED827266}" name="Jan - Jun 2023" dataDxfId="51"/>
    <tableColumn id="13" xr3:uid="{9C4F35A5-2D1F-4DC1-B1CC-C0808E51B2B9}" name="Jan - Jun 2024" dataDxfId="50"/>
    <tableColumn id="14" xr3:uid="{961FC8A9-BB5A-486B-B8BE-88653F32F6AF}" name="Change 2023-2024" dataDxfId="49" dataCellStyle="Percent">
      <calculatedColumnFormula>(Table819[[#This Row],[Jan - Jun 2024]]-Table819[[#This Row],[Jan - Jun 2023]])/Table819[[#This Row],[Jan - Jun 2023]]</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3C45B8A-6E63-458B-A8DA-8EF67096A440}" name="Table9" displayName="Table9" ref="A10:L12" totalsRowShown="0" headerRowDxfId="48" dataDxfId="47" tableBorderDxfId="46" headerRowCellStyle="Normal 4" dataCellStyle="Percent">
  <autoFilter ref="A10:L12" xr:uid="{63C45B8A-6E63-458B-A8DA-8EF67096A4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27A7B60-7AC9-4EE6-A67E-4976007587CA}" name="Variable" dataDxfId="45" dataCellStyle="Normal 4"/>
    <tableColumn id="4" xr3:uid="{7A8E8715-2DBE-4E24-9052-39C86C4016B6}" name="12 months to June 2015" dataDxfId="44" dataCellStyle="Comma"/>
    <tableColumn id="5" xr3:uid="{6BE34ACC-F25F-4B74-8249-5A39F79B6C87}" name="12 months to June 2016" dataDxfId="43" dataCellStyle="Comma"/>
    <tableColumn id="6" xr3:uid="{96113D25-9C9F-466B-8534-552D2DF8A2CE}" name="12 months to June 2017" dataDxfId="42" dataCellStyle="Comma"/>
    <tableColumn id="7" xr3:uid="{DAC3A732-2E07-421A-8FF8-F9AB0BC74109}" name="12 months to June 2018" dataDxfId="41" dataCellStyle="Comma"/>
    <tableColumn id="8" xr3:uid="{DD307BFC-D6BE-4BE2-B50F-D4D219DFB3BD}" name="12 months to June 2019" dataDxfId="40" dataCellStyle="Comma"/>
    <tableColumn id="9" xr3:uid="{44AF3214-3884-40BD-892D-7EE3DAF4B1CE}" name="12 months to June 2020" dataDxfId="39" dataCellStyle="Comma"/>
    <tableColumn id="10" xr3:uid="{69E1F1DF-CD8B-4515-965C-948492D0120E}" name="12 months to June 2021" dataDxfId="38" dataCellStyle="Comma"/>
    <tableColumn id="11" xr3:uid="{C9C120F4-60BF-49E1-A38D-F5BA090E86B8}" name="12 months to June 2022" dataDxfId="37" dataCellStyle="Comma"/>
    <tableColumn id="12" xr3:uid="{45647A96-6D56-48F4-8242-F0D0101CD985}" name="12 months to June 2023" dataDxfId="36" dataCellStyle="Comma"/>
    <tableColumn id="13" xr3:uid="{BAE788B4-7762-4DD9-BD42-9428B11843F9}" name="12 months to June 2024" dataDxfId="35" dataCellStyle="Comma"/>
    <tableColumn id="14" xr3:uid="{C21EE6C7-1ECA-4517-8052-4AA8160647B5}" name="Change 2023-2024" dataDxfId="34" dataCellStyle="Percent">
      <calculatedColumnFormula>(Table9[[#This Row],[12 months to June 2024]]-Table9[[#This Row],[12 months to June 2023]])/Table9[[#This Row],[12 months to June 2023]]</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5863C61-8B09-47A9-991E-72C50DD6602E}" name="Table116" displayName="Table116" ref="A11:B21" totalsRowShown="0" headerRowDxfId="33" dataDxfId="32" tableBorderDxfId="31">
  <autoFilter ref="A11:B21" xr:uid="{75863C61-8B09-47A9-991E-72C50DD6602E}">
    <filterColumn colId="0" hiddenButton="1"/>
    <filterColumn colId="1" hiddenButton="1"/>
  </autoFilter>
  <tableColumns count="2">
    <tableColumn id="1" xr3:uid="{7583DF06-4427-48A1-80A8-108607B0AF64}" name="Variable" dataDxfId="30"/>
    <tableColumn id="12" xr3:uid="{61D9ABAF-CD48-4488-9DC9-8727DDCE216F}" name="12 months to June 2024" dataDxfId="29" dataCellStyle="Comma"/>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EFBE76-0A97-4737-9403-66A472E027E8}" name="Table6173" displayName="Table6173" ref="A13:D20" totalsRowShown="0" headerRowDxfId="28" dataDxfId="27" tableBorderDxfId="26" dataCellStyle="Comma">
  <autoFilter ref="A13:D20" xr:uid="{BEEFBE76-0A97-4737-9403-66A472E027E8}">
    <filterColumn colId="0" hiddenButton="1"/>
    <filterColumn colId="1" hiddenButton="1"/>
    <filterColumn colId="2" hiddenButton="1"/>
    <filterColumn colId="3" hiddenButton="1"/>
  </autoFilter>
  <tableColumns count="4">
    <tableColumn id="1" xr3:uid="{2F6DD63E-1FDC-469C-B73B-41FFC3BD21AE}" name="Variable" dataDxfId="25"/>
    <tableColumn id="13" xr3:uid="{3AC296AD-318C-48E8-99E7-CAB5FCD519F4}" name="Overnight Trips (thousands)" dataDxfId="24" dataCellStyle="Comma"/>
    <tableColumn id="2" xr3:uid="{9F6AFB7E-4D67-4004-9B6E-DD76D01B82C1}" name="Overnights (thousands)" dataDxfId="23" dataCellStyle="Comma"/>
    <tableColumn id="3" xr3:uid="{64AF25F8-1E50-4E14-9F54-3BEDBC65F0BD}" name="Spend (£ millions)" dataDxfId="22" dataCellStyle="Comma"/>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DB1FCBD-CE4D-42E9-ABB2-C4B1646D805B}" name="Table617321" displayName="Table617321" ref="A13:D34" totalsRowShown="0" headerRowDxfId="21" dataDxfId="20" tableBorderDxfId="19" dataCellStyle="Comma">
  <autoFilter ref="A13:D34" xr:uid="{9DB1FCBD-CE4D-42E9-ABB2-C4B1646D805B}">
    <filterColumn colId="0" hiddenButton="1"/>
    <filterColumn colId="1" hiddenButton="1"/>
    <filterColumn colId="2" hiddenButton="1"/>
    <filterColumn colId="3" hiddenButton="1"/>
  </autoFilter>
  <tableColumns count="4">
    <tableColumn id="1" xr3:uid="{6A1CCFAF-0265-414E-988D-706BDB697B70}" name="Variable" dataDxfId="18"/>
    <tableColumn id="13" xr3:uid="{37FF0D54-6210-4137-8F71-54827B6F4586}" name="Jan - Jun 2023" dataDxfId="17" dataCellStyle="Comma"/>
    <tableColumn id="2" xr3:uid="{D673C35B-A9CE-47C5-9398-12F12D6D4F68}" name="Jan - Jun 2024" dataDxfId="16" dataCellStyle="Comma"/>
    <tableColumn id="3" xr3:uid="{531287DC-2AB8-4C02-8749-06A94FF2A66D}" name="Change 2023-2024" dataDxfId="15" dataCellStyle="Percent">
      <calculatedColumnFormula>(Table617321[[#This Row],[Jan - Jun 2024]]-Table617321[[#This Row],[Jan - Jun 2023]])/Table617321[[#This Row],[Jan - Jun 2023]]</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7311E1-DBDB-4CA0-9738-E8A733336780}" name="Table1" displayName="Table1" ref="A14:B17" totalsRowShown="0" headerRowDxfId="124" dataDxfId="123" tableBorderDxfId="122">
  <autoFilter ref="A14:B17" xr:uid="{F37311E1-DBDB-4CA0-9738-E8A733336780}">
    <filterColumn colId="0" hiddenButton="1"/>
    <filterColumn colId="1" hiddenButton="1"/>
  </autoFilter>
  <tableColumns count="2">
    <tableColumn id="1" xr3:uid="{4F103F46-3FAD-4618-9E67-F5B54363FE46}" name="Variable" dataDxfId="121"/>
    <tableColumn id="13" xr3:uid="{93C6E14B-F65E-4D7A-92E8-FE21ACC961F2}" name="12 months to June 2024" dataDxfId="120"/>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3C00447-121C-4ED9-8176-1B5D9A5E6C6C}" name="Table617322" displayName="Table617322" ref="A13:E20" totalsRowShown="0" headerRowDxfId="14" dataDxfId="13" tableBorderDxfId="12" dataCellStyle="Comma">
  <autoFilter ref="A13:E20" xr:uid="{D3C00447-121C-4ED9-8176-1B5D9A5E6C6C}">
    <filterColumn colId="0" hiddenButton="1"/>
    <filterColumn colId="1" hiddenButton="1"/>
    <filterColumn colId="2" hiddenButton="1"/>
    <filterColumn colId="3" hiddenButton="1"/>
    <filterColumn colId="4" hiddenButton="1"/>
  </autoFilter>
  <tableColumns count="5">
    <tableColumn id="1" xr3:uid="{0648F6CB-0D88-464E-B8AA-232921DC6F49}" name="Variable" dataDxfId="11"/>
    <tableColumn id="13" xr3:uid="{D332B4C1-D939-46B0-99DE-EAE3310664A6}" name="Overnight Trips - Spend per trip (£)" dataDxfId="10" dataCellStyle="Comma">
      <calculatedColumnFormula>('Table 7'!B15/'Table 3'!B15)*1000</calculatedColumnFormula>
    </tableColumn>
    <tableColumn id="2" xr3:uid="{DCB78987-8018-4660-BA1A-6F5D574C718D}" name="Overnight Trips - Spend per night (£)" dataDxfId="9" dataCellStyle="Comma">
      <calculatedColumnFormula>('Table 7'!B15/'Table 6'!B15)*1000</calculatedColumnFormula>
    </tableColumn>
    <tableColumn id="3" xr3:uid="{87E3CFC2-8CA2-49F4-803E-1496852CDD91}" name="Overnight Trips - Nights per trip" dataDxfId="8" dataCellStyle="Comma">
      <calculatedColumnFormula>'Table 6'!B15/'Table 3'!B15</calculatedColumnFormula>
    </tableColumn>
    <tableColumn id="4" xr3:uid="{0CB92978-410B-42A0-ACB0-831B756A8E1D}" name="Day Trips - Spend per trip (£)" dataDxfId="7" dataCellStyle="Comma"/>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2D52299-67DB-49FD-9F58-6A411336503A}" name="Table10" displayName="Table10" ref="A10:B19" totalsRowShown="0">
  <autoFilter ref="A10:B19" xr:uid="{E2D52299-67DB-49FD-9F58-6A411336503A}">
    <filterColumn colId="0" hiddenButton="1"/>
    <filterColumn colId="1" hiddenButton="1"/>
  </autoFilter>
  <tableColumns count="2">
    <tableColumn id="1" xr3:uid="{0E4053A2-411D-4BB8-B011-84069788508D}" name="Market" dataDxfId="6"/>
    <tableColumn id="2" xr3:uid="{F375643F-F256-4A06-886B-1320375C2934}" name="12 months to June 2024" dataDxfId="5" dataCellStyle="Comma 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853B40B-1442-42F1-8C0B-1C3D24F629B1}" name="Table22" displayName="Table22" ref="A10:D19" totalsRowShown="0" headerRowDxfId="4">
  <autoFilter ref="A10:D19" xr:uid="{B853B40B-1442-42F1-8C0B-1C3D24F629B1}">
    <filterColumn colId="0" hiddenButton="1"/>
    <filterColumn colId="1" hiddenButton="1"/>
    <filterColumn colId="2" hiddenButton="1"/>
    <filterColumn colId="3" hiddenButton="1"/>
  </autoFilter>
  <tableColumns count="4">
    <tableColumn id="1" xr3:uid="{5D38DA94-C49A-4627-9226-E782CD19EC72}" name="Market" dataDxfId="3"/>
    <tableColumn id="2" xr3:uid="{E329F651-13B9-43B3-9305-26EDB7773DFF}" name="Jan - Jun 2023" dataDxfId="2" dataCellStyle="Comma 5"/>
    <tableColumn id="3" xr3:uid="{AE5B6D89-801B-49BD-96DE-AF34FDA54050}" name="Jan - Jun 2024" dataDxfId="1" dataCellStyle="Comma 5"/>
    <tableColumn id="4" xr3:uid="{B5C59BF5-08F1-404D-B741-BE095F7C287F}" name="Change 2023-2024" dataDxfId="0" dataCellStyle="Percent">
      <calculatedColumnFormula>(C11-B11)/B11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BCBE154-7FFD-4BB3-9763-399FBCEE72BF}" name="Table112" displayName="Table112" ref="A14:D17" totalsRowShown="0" headerRowDxfId="119" dataDxfId="118" tableBorderDxfId="117">
  <autoFilter ref="A14:D17" xr:uid="{7BCBE154-7FFD-4BB3-9763-399FBCEE72BF}">
    <filterColumn colId="0" hiddenButton="1"/>
    <filterColumn colId="1" hiddenButton="1"/>
    <filterColumn colId="2" hiddenButton="1"/>
    <filterColumn colId="3" hiddenButton="1"/>
  </autoFilter>
  <tableColumns count="4">
    <tableColumn id="1" xr3:uid="{291A7B96-9404-4034-A26E-C6866211E9FE}" name="Variable" dataDxfId="116"/>
    <tableColumn id="12" xr3:uid="{DED2D3A4-29D4-4A0F-B2AE-DB4B6176E74C}" name="Jan - Jun 2023" dataDxfId="115" dataCellStyle="Comma"/>
    <tableColumn id="13" xr3:uid="{ECBF9C5A-487C-4209-9963-EAC87658FA08}" name="Jan - Jun 2024" dataDxfId="114"/>
    <tableColumn id="14" xr3:uid="{D5061D5F-5EF9-43B2-8FB5-425EAF11976E}" name="Change 2023-2024" dataDxfId="113" dataCellStyle="Percent">
      <calculatedColumnFormula>(Table112[[#This Row],[Jan - Jun 2024]]-Table112[[#This Row],[Jan - Jun 2023]])/Table112[[#This Row],[Jan - Jun 2023]]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1049A40-EB5D-4FEF-89AF-5D552A27F69D}" name="Table3" displayName="Table3" ref="A14:B29" totalsRowShown="0" headerRowDxfId="112" dataDxfId="111" tableBorderDxfId="110">
  <autoFilter ref="A14:B29" xr:uid="{C1049A40-EB5D-4FEF-89AF-5D552A27F69D}">
    <filterColumn colId="0" hiddenButton="1"/>
    <filterColumn colId="1" hiddenButton="1"/>
  </autoFilter>
  <tableColumns count="2">
    <tableColumn id="1" xr3:uid="{4C938AE4-9E39-4FB6-9AA5-AF0CB9F5D9ED}" name="Variable" dataDxfId="109"/>
    <tableColumn id="13" xr3:uid="{6666A565-CC03-42B3-B394-EBD054333E03}" name="12 months to June 2024" dataDxfId="108">
      <calculatedColumnFormula>SUM(B11:B14)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4F98B8F-5D7D-4A6C-BFF0-EFD3682979B0}" name="Table313" displayName="Table313" ref="A14:D29" totalsRowShown="0" headerRowDxfId="107" dataDxfId="106" tableBorderDxfId="105">
  <autoFilter ref="A14:D29" xr:uid="{A4F98B8F-5D7D-4A6C-BFF0-EFD3682979B0}">
    <filterColumn colId="0" hiddenButton="1"/>
    <filterColumn colId="1" hiddenButton="1"/>
    <filterColumn colId="2" hiddenButton="1"/>
    <filterColumn colId="3" hiddenButton="1"/>
  </autoFilter>
  <tableColumns count="4">
    <tableColumn id="1" xr3:uid="{B086157A-C255-4FF8-ADDE-7C9290F9E7D8}" name="Variable" dataDxfId="104"/>
    <tableColumn id="12" xr3:uid="{D02538F3-7AAB-4ECD-A09E-6C78C144B719}" name="Jan - Jun 2023" dataDxfId="103"/>
    <tableColumn id="13" xr3:uid="{B0B6D70C-E9F4-4CF7-8566-A04A0DD81882}" name="Jan - Jun 2024" dataDxfId="102">
      <calculatedColumnFormula>SUM(C11:C14)</calculatedColumnFormula>
    </tableColumn>
    <tableColumn id="14" xr3:uid="{A25DBA90-7AC8-4C3A-8496-B0595F5C355C}" name="Change 2023-2024" dataDxfId="101">
      <calculatedColumnFormula>(Table313[[#This Row],[Jan - Jun 2024]]-Table313[[#This Row],[Jan - Jun 2023]])/Table313[[#This Row],[Jan - Jun 2023]]</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BB80D0C-890B-4755-B01A-9EE28F1D187E}" name="Table4" displayName="Table4" ref="A14:B21" totalsRowShown="0" headerRowDxfId="100" tableBorderDxfId="99">
  <autoFilter ref="A14:B21" xr:uid="{1BB80D0C-890B-4755-B01A-9EE28F1D187E}">
    <filterColumn colId="0" hiddenButton="1"/>
    <filterColumn colId="1" hiddenButton="1"/>
  </autoFilter>
  <tableColumns count="2">
    <tableColumn id="1" xr3:uid="{8F5A1CF3-44FF-45C9-8594-8BF3DDE201F6}" name="Market"/>
    <tableColumn id="13" xr3:uid="{9E4F1434-C4EF-4FA0-A736-8D6827BC61B4}" name="12 months to June 2024" dataDxfId="9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38481FE-267B-47A3-8B8B-E892D7584970}" name="Table414" displayName="Table414" ref="A14:D21" totalsRowShown="0" headerRowDxfId="97" tableBorderDxfId="96">
  <autoFilter ref="A14:D21" xr:uid="{038481FE-267B-47A3-8B8B-E892D7584970}">
    <filterColumn colId="0" hiddenButton="1"/>
    <filterColumn colId="1" hiddenButton="1"/>
    <filterColumn colId="2" hiddenButton="1"/>
    <filterColumn colId="3" hiddenButton="1"/>
  </autoFilter>
  <tableColumns count="4">
    <tableColumn id="1" xr3:uid="{8F3B9E03-B294-415B-B8F2-7C733ED67453}" name="Market"/>
    <tableColumn id="12" xr3:uid="{BFCCE320-B4D9-4ED8-9068-497BB8F0E18D}" name="Jan - Jun 2023" dataDxfId="95"/>
    <tableColumn id="13" xr3:uid="{9B5CC243-6203-485C-88D7-5FA02F68F9A7}" name="Jan - Jun 2024" dataDxfId="94"/>
    <tableColumn id="14" xr3:uid="{1FF622A7-FC92-4722-BE60-DDA62DA89EA0}" name="Change 2023-2024" dataDxfId="93" dataCellStyle="Percent">
      <calculatedColumnFormula>(Table414[[#This Row],[Jan - Jun 2024]]-Table414[[#This Row],[Jan - Jun 2023]])/Table414[[#This Row],[Jan - Jun 2023]]</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DB7BB3-EE32-4BEF-A9F4-BA9EAEA69DF9}" name="Table5" displayName="Table5" ref="A14:B17" totalsRowShown="0" headerRowDxfId="92" dataDxfId="91" tableBorderDxfId="90">
  <autoFilter ref="A14:B17" xr:uid="{1CDB7BB3-EE32-4BEF-A9F4-BA9EAEA69DF9}">
    <filterColumn colId="0" hiddenButton="1"/>
    <filterColumn colId="1" hiddenButton="1"/>
  </autoFilter>
  <tableColumns count="2">
    <tableColumn id="1" xr3:uid="{C582DF30-10C4-45C3-8764-9494DC7669BD}" name="Variable" dataDxfId="89"/>
    <tableColumn id="13" xr3:uid="{645CF96B-62FC-47C5-A9DA-330D1CA9FD28}" name="12 months to June 2024" dataDxfId="8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556BD47-D1A4-4ADB-8BE8-33D6D4BAD827}" name="Table516" displayName="Table516" ref="A14:D17" totalsRowShown="0" headerRowDxfId="87" dataDxfId="86" tableBorderDxfId="85">
  <autoFilter ref="A14:D17" xr:uid="{1556BD47-D1A4-4ADB-8BE8-33D6D4BAD827}">
    <filterColumn colId="0" hiddenButton="1"/>
    <filterColumn colId="1" hiddenButton="1"/>
    <filterColumn colId="2" hiddenButton="1"/>
    <filterColumn colId="3" hiddenButton="1"/>
  </autoFilter>
  <tableColumns count="4">
    <tableColumn id="1" xr3:uid="{DAE1A83E-C2C9-4169-9598-C60D448E1150}" name="Variable" dataDxfId="84"/>
    <tableColumn id="12" xr3:uid="{E5CA4755-10BA-4EC4-8902-8EC20784E6CB}" name="Jan - Jun 2023" dataDxfId="83"/>
    <tableColumn id="13" xr3:uid="{55AA6DBC-9575-4842-A8BC-25FD26A6B2F0}" name="Jan - Jun 2024" dataDxfId="82"/>
    <tableColumn id="14" xr3:uid="{7A1D7432-3595-48AE-86F7-921D89C26087}" name="Change 2023-2024" dataDxfId="81" dataCellStyle="Percent">
      <calculatedColumnFormula>(Table516[[#This Row],[Jan - Jun 2024]]-Table516[[#This Row],[Jan - Jun 2023]])/Table516[[#This Row],[Jan - Jun 2023]]</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anne.henderson@nisra.gov.uk" TargetMode="External"/><Relationship Id="rId1" Type="http://schemas.openxmlformats.org/officeDocument/2006/relationships/hyperlink" Target="mailto:tourismstatistics@finance-ni.gov.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showGridLines="0" workbookViewId="0">
      <selection activeCell="B2" sqref="B2"/>
    </sheetView>
  </sheetViews>
  <sheetFormatPr defaultRowHeight="17.399999999999999" x14ac:dyDescent="0.3"/>
  <cols>
    <col min="1" max="1" width="29" style="3" customWidth="1"/>
    <col min="2" max="2" width="53.21875" style="3" customWidth="1"/>
    <col min="3" max="3" width="24" style="3" customWidth="1"/>
    <col min="4" max="256" width="8.77734375" style="3"/>
    <col min="257" max="257" width="27.77734375" style="3" customWidth="1"/>
    <col min="258" max="258" width="42.77734375" style="3" customWidth="1"/>
    <col min="259" max="259" width="14.77734375" style="3" customWidth="1"/>
    <col min="260" max="512" width="8.77734375" style="3"/>
    <col min="513" max="513" width="27.77734375" style="3" customWidth="1"/>
    <col min="514" max="514" width="42.77734375" style="3" customWidth="1"/>
    <col min="515" max="515" width="14.77734375" style="3" customWidth="1"/>
    <col min="516" max="768" width="8.77734375" style="3"/>
    <col min="769" max="769" width="27.77734375" style="3" customWidth="1"/>
    <col min="770" max="770" width="42.77734375" style="3" customWidth="1"/>
    <col min="771" max="771" width="14.77734375" style="3" customWidth="1"/>
    <col min="772" max="1024" width="8.77734375" style="3"/>
    <col min="1025" max="1025" width="27.77734375" style="3" customWidth="1"/>
    <col min="1026" max="1026" width="42.77734375" style="3" customWidth="1"/>
    <col min="1027" max="1027" width="14.77734375" style="3" customWidth="1"/>
    <col min="1028" max="1280" width="8.77734375" style="3"/>
    <col min="1281" max="1281" width="27.77734375" style="3" customWidth="1"/>
    <col min="1282" max="1282" width="42.77734375" style="3" customWidth="1"/>
    <col min="1283" max="1283" width="14.77734375" style="3" customWidth="1"/>
    <col min="1284" max="1536" width="8.77734375" style="3"/>
    <col min="1537" max="1537" width="27.77734375" style="3" customWidth="1"/>
    <col min="1538" max="1538" width="42.77734375" style="3" customWidth="1"/>
    <col min="1539" max="1539" width="14.77734375" style="3" customWidth="1"/>
    <col min="1540" max="1792" width="8.77734375" style="3"/>
    <col min="1793" max="1793" width="27.77734375" style="3" customWidth="1"/>
    <col min="1794" max="1794" width="42.77734375" style="3" customWidth="1"/>
    <col min="1795" max="1795" width="14.77734375" style="3" customWidth="1"/>
    <col min="1796" max="2048" width="8.77734375" style="3"/>
    <col min="2049" max="2049" width="27.77734375" style="3" customWidth="1"/>
    <col min="2050" max="2050" width="42.77734375" style="3" customWidth="1"/>
    <col min="2051" max="2051" width="14.77734375" style="3" customWidth="1"/>
    <col min="2052" max="2304" width="8.77734375" style="3"/>
    <col min="2305" max="2305" width="27.77734375" style="3" customWidth="1"/>
    <col min="2306" max="2306" width="42.77734375" style="3" customWidth="1"/>
    <col min="2307" max="2307" width="14.77734375" style="3" customWidth="1"/>
    <col min="2308" max="2560" width="8.77734375" style="3"/>
    <col min="2561" max="2561" width="27.77734375" style="3" customWidth="1"/>
    <col min="2562" max="2562" width="42.77734375" style="3" customWidth="1"/>
    <col min="2563" max="2563" width="14.77734375" style="3" customWidth="1"/>
    <col min="2564" max="2816" width="8.77734375" style="3"/>
    <col min="2817" max="2817" width="27.77734375" style="3" customWidth="1"/>
    <col min="2818" max="2818" width="42.77734375" style="3" customWidth="1"/>
    <col min="2819" max="2819" width="14.77734375" style="3" customWidth="1"/>
    <col min="2820" max="3072" width="8.77734375" style="3"/>
    <col min="3073" max="3073" width="27.77734375" style="3" customWidth="1"/>
    <col min="3074" max="3074" width="42.77734375" style="3" customWidth="1"/>
    <col min="3075" max="3075" width="14.77734375" style="3" customWidth="1"/>
    <col min="3076" max="3328" width="8.77734375" style="3"/>
    <col min="3329" max="3329" width="27.77734375" style="3" customWidth="1"/>
    <col min="3330" max="3330" width="42.77734375" style="3" customWidth="1"/>
    <col min="3331" max="3331" width="14.77734375" style="3" customWidth="1"/>
    <col min="3332" max="3584" width="8.77734375" style="3"/>
    <col min="3585" max="3585" width="27.77734375" style="3" customWidth="1"/>
    <col min="3586" max="3586" width="42.77734375" style="3" customWidth="1"/>
    <col min="3587" max="3587" width="14.77734375" style="3" customWidth="1"/>
    <col min="3588" max="3840" width="8.77734375" style="3"/>
    <col min="3841" max="3841" width="27.77734375" style="3" customWidth="1"/>
    <col min="3842" max="3842" width="42.77734375" style="3" customWidth="1"/>
    <col min="3843" max="3843" width="14.77734375" style="3" customWidth="1"/>
    <col min="3844" max="4096" width="8.77734375" style="3"/>
    <col min="4097" max="4097" width="27.77734375" style="3" customWidth="1"/>
    <col min="4098" max="4098" width="42.77734375" style="3" customWidth="1"/>
    <col min="4099" max="4099" width="14.77734375" style="3" customWidth="1"/>
    <col min="4100" max="4352" width="8.77734375" style="3"/>
    <col min="4353" max="4353" width="27.77734375" style="3" customWidth="1"/>
    <col min="4354" max="4354" width="42.77734375" style="3" customWidth="1"/>
    <col min="4355" max="4355" width="14.77734375" style="3" customWidth="1"/>
    <col min="4356" max="4608" width="8.77734375" style="3"/>
    <col min="4609" max="4609" width="27.77734375" style="3" customWidth="1"/>
    <col min="4610" max="4610" width="42.77734375" style="3" customWidth="1"/>
    <col min="4611" max="4611" width="14.77734375" style="3" customWidth="1"/>
    <col min="4612" max="4864" width="8.77734375" style="3"/>
    <col min="4865" max="4865" width="27.77734375" style="3" customWidth="1"/>
    <col min="4866" max="4866" width="42.77734375" style="3" customWidth="1"/>
    <col min="4867" max="4867" width="14.77734375" style="3" customWidth="1"/>
    <col min="4868" max="5120" width="8.77734375" style="3"/>
    <col min="5121" max="5121" width="27.77734375" style="3" customWidth="1"/>
    <col min="5122" max="5122" width="42.77734375" style="3" customWidth="1"/>
    <col min="5123" max="5123" width="14.77734375" style="3" customWidth="1"/>
    <col min="5124" max="5376" width="8.77734375" style="3"/>
    <col min="5377" max="5377" width="27.77734375" style="3" customWidth="1"/>
    <col min="5378" max="5378" width="42.77734375" style="3" customWidth="1"/>
    <col min="5379" max="5379" width="14.77734375" style="3" customWidth="1"/>
    <col min="5380" max="5632" width="8.77734375" style="3"/>
    <col min="5633" max="5633" width="27.77734375" style="3" customWidth="1"/>
    <col min="5634" max="5634" width="42.77734375" style="3" customWidth="1"/>
    <col min="5635" max="5635" width="14.77734375" style="3" customWidth="1"/>
    <col min="5636" max="5888" width="8.77734375" style="3"/>
    <col min="5889" max="5889" width="27.77734375" style="3" customWidth="1"/>
    <col min="5890" max="5890" width="42.77734375" style="3" customWidth="1"/>
    <col min="5891" max="5891" width="14.77734375" style="3" customWidth="1"/>
    <col min="5892" max="6144" width="8.77734375" style="3"/>
    <col min="6145" max="6145" width="27.77734375" style="3" customWidth="1"/>
    <col min="6146" max="6146" width="42.77734375" style="3" customWidth="1"/>
    <col min="6147" max="6147" width="14.77734375" style="3" customWidth="1"/>
    <col min="6148" max="6400" width="8.77734375" style="3"/>
    <col min="6401" max="6401" width="27.77734375" style="3" customWidth="1"/>
    <col min="6402" max="6402" width="42.77734375" style="3" customWidth="1"/>
    <col min="6403" max="6403" width="14.77734375" style="3" customWidth="1"/>
    <col min="6404" max="6656" width="8.77734375" style="3"/>
    <col min="6657" max="6657" width="27.77734375" style="3" customWidth="1"/>
    <col min="6658" max="6658" width="42.77734375" style="3" customWidth="1"/>
    <col min="6659" max="6659" width="14.77734375" style="3" customWidth="1"/>
    <col min="6660" max="6912" width="8.77734375" style="3"/>
    <col min="6913" max="6913" width="27.77734375" style="3" customWidth="1"/>
    <col min="6914" max="6914" width="42.77734375" style="3" customWidth="1"/>
    <col min="6915" max="6915" width="14.77734375" style="3" customWidth="1"/>
    <col min="6916" max="7168" width="8.77734375" style="3"/>
    <col min="7169" max="7169" width="27.77734375" style="3" customWidth="1"/>
    <col min="7170" max="7170" width="42.77734375" style="3" customWidth="1"/>
    <col min="7171" max="7171" width="14.77734375" style="3" customWidth="1"/>
    <col min="7172" max="7424" width="8.77734375" style="3"/>
    <col min="7425" max="7425" width="27.77734375" style="3" customWidth="1"/>
    <col min="7426" max="7426" width="42.77734375" style="3" customWidth="1"/>
    <col min="7427" max="7427" width="14.77734375" style="3" customWidth="1"/>
    <col min="7428" max="7680" width="8.77734375" style="3"/>
    <col min="7681" max="7681" width="27.77734375" style="3" customWidth="1"/>
    <col min="7682" max="7682" width="42.77734375" style="3" customWidth="1"/>
    <col min="7683" max="7683" width="14.77734375" style="3" customWidth="1"/>
    <col min="7684" max="7936" width="8.77734375" style="3"/>
    <col min="7937" max="7937" width="27.77734375" style="3" customWidth="1"/>
    <col min="7938" max="7938" width="42.77734375" style="3" customWidth="1"/>
    <col min="7939" max="7939" width="14.77734375" style="3" customWidth="1"/>
    <col min="7940" max="8192" width="8.77734375" style="3"/>
    <col min="8193" max="8193" width="27.77734375" style="3" customWidth="1"/>
    <col min="8194" max="8194" width="42.77734375" style="3" customWidth="1"/>
    <col min="8195" max="8195" width="14.77734375" style="3" customWidth="1"/>
    <col min="8196" max="8448" width="8.77734375" style="3"/>
    <col min="8449" max="8449" width="27.77734375" style="3" customWidth="1"/>
    <col min="8450" max="8450" width="42.77734375" style="3" customWidth="1"/>
    <col min="8451" max="8451" width="14.77734375" style="3" customWidth="1"/>
    <col min="8452" max="8704" width="8.77734375" style="3"/>
    <col min="8705" max="8705" width="27.77734375" style="3" customWidth="1"/>
    <col min="8706" max="8706" width="42.77734375" style="3" customWidth="1"/>
    <col min="8707" max="8707" width="14.77734375" style="3" customWidth="1"/>
    <col min="8708" max="8960" width="8.77734375" style="3"/>
    <col min="8961" max="8961" width="27.77734375" style="3" customWidth="1"/>
    <col min="8962" max="8962" width="42.77734375" style="3" customWidth="1"/>
    <col min="8963" max="8963" width="14.77734375" style="3" customWidth="1"/>
    <col min="8964" max="9216" width="8.77734375" style="3"/>
    <col min="9217" max="9217" width="27.77734375" style="3" customWidth="1"/>
    <col min="9218" max="9218" width="42.77734375" style="3" customWidth="1"/>
    <col min="9219" max="9219" width="14.77734375" style="3" customWidth="1"/>
    <col min="9220" max="9472" width="8.77734375" style="3"/>
    <col min="9473" max="9473" width="27.77734375" style="3" customWidth="1"/>
    <col min="9474" max="9474" width="42.77734375" style="3" customWidth="1"/>
    <col min="9475" max="9475" width="14.77734375" style="3" customWidth="1"/>
    <col min="9476" max="9728" width="8.77734375" style="3"/>
    <col min="9729" max="9729" width="27.77734375" style="3" customWidth="1"/>
    <col min="9730" max="9730" width="42.77734375" style="3" customWidth="1"/>
    <col min="9731" max="9731" width="14.77734375" style="3" customWidth="1"/>
    <col min="9732" max="9984" width="8.77734375" style="3"/>
    <col min="9985" max="9985" width="27.77734375" style="3" customWidth="1"/>
    <col min="9986" max="9986" width="42.77734375" style="3" customWidth="1"/>
    <col min="9987" max="9987" width="14.77734375" style="3" customWidth="1"/>
    <col min="9988" max="10240" width="8.77734375" style="3"/>
    <col min="10241" max="10241" width="27.77734375" style="3" customWidth="1"/>
    <col min="10242" max="10242" width="42.77734375" style="3" customWidth="1"/>
    <col min="10243" max="10243" width="14.77734375" style="3" customWidth="1"/>
    <col min="10244" max="10496" width="8.77734375" style="3"/>
    <col min="10497" max="10497" width="27.77734375" style="3" customWidth="1"/>
    <col min="10498" max="10498" width="42.77734375" style="3" customWidth="1"/>
    <col min="10499" max="10499" width="14.77734375" style="3" customWidth="1"/>
    <col min="10500" max="10752" width="8.77734375" style="3"/>
    <col min="10753" max="10753" width="27.77734375" style="3" customWidth="1"/>
    <col min="10754" max="10754" width="42.77734375" style="3" customWidth="1"/>
    <col min="10755" max="10755" width="14.77734375" style="3" customWidth="1"/>
    <col min="10756" max="11008" width="8.77734375" style="3"/>
    <col min="11009" max="11009" width="27.77734375" style="3" customWidth="1"/>
    <col min="11010" max="11010" width="42.77734375" style="3" customWidth="1"/>
    <col min="11011" max="11011" width="14.77734375" style="3" customWidth="1"/>
    <col min="11012" max="11264" width="8.77734375" style="3"/>
    <col min="11265" max="11265" width="27.77734375" style="3" customWidth="1"/>
    <col min="11266" max="11266" width="42.77734375" style="3" customWidth="1"/>
    <col min="11267" max="11267" width="14.77734375" style="3" customWidth="1"/>
    <col min="11268" max="11520" width="8.77734375" style="3"/>
    <col min="11521" max="11521" width="27.77734375" style="3" customWidth="1"/>
    <col min="11522" max="11522" width="42.77734375" style="3" customWidth="1"/>
    <col min="11523" max="11523" width="14.77734375" style="3" customWidth="1"/>
    <col min="11524" max="11776" width="8.77734375" style="3"/>
    <col min="11777" max="11777" width="27.77734375" style="3" customWidth="1"/>
    <col min="11778" max="11778" width="42.77734375" style="3" customWidth="1"/>
    <col min="11779" max="11779" width="14.77734375" style="3" customWidth="1"/>
    <col min="11780" max="12032" width="8.77734375" style="3"/>
    <col min="12033" max="12033" width="27.77734375" style="3" customWidth="1"/>
    <col min="12034" max="12034" width="42.77734375" style="3" customWidth="1"/>
    <col min="12035" max="12035" width="14.77734375" style="3" customWidth="1"/>
    <col min="12036" max="12288" width="8.77734375" style="3"/>
    <col min="12289" max="12289" width="27.77734375" style="3" customWidth="1"/>
    <col min="12290" max="12290" width="42.77734375" style="3" customWidth="1"/>
    <col min="12291" max="12291" width="14.77734375" style="3" customWidth="1"/>
    <col min="12292" max="12544" width="8.77734375" style="3"/>
    <col min="12545" max="12545" width="27.77734375" style="3" customWidth="1"/>
    <col min="12546" max="12546" width="42.77734375" style="3" customWidth="1"/>
    <col min="12547" max="12547" width="14.77734375" style="3" customWidth="1"/>
    <col min="12548" max="12800" width="8.77734375" style="3"/>
    <col min="12801" max="12801" width="27.77734375" style="3" customWidth="1"/>
    <col min="12802" max="12802" width="42.77734375" style="3" customWidth="1"/>
    <col min="12803" max="12803" width="14.77734375" style="3" customWidth="1"/>
    <col min="12804" max="13056" width="8.77734375" style="3"/>
    <col min="13057" max="13057" width="27.77734375" style="3" customWidth="1"/>
    <col min="13058" max="13058" width="42.77734375" style="3" customWidth="1"/>
    <col min="13059" max="13059" width="14.77734375" style="3" customWidth="1"/>
    <col min="13060" max="13312" width="8.77734375" style="3"/>
    <col min="13313" max="13313" width="27.77734375" style="3" customWidth="1"/>
    <col min="13314" max="13314" width="42.77734375" style="3" customWidth="1"/>
    <col min="13315" max="13315" width="14.77734375" style="3" customWidth="1"/>
    <col min="13316" max="13568" width="8.77734375" style="3"/>
    <col min="13569" max="13569" width="27.77734375" style="3" customWidth="1"/>
    <col min="13570" max="13570" width="42.77734375" style="3" customWidth="1"/>
    <col min="13571" max="13571" width="14.77734375" style="3" customWidth="1"/>
    <col min="13572" max="13824" width="8.77734375" style="3"/>
    <col min="13825" max="13825" width="27.77734375" style="3" customWidth="1"/>
    <col min="13826" max="13826" width="42.77734375" style="3" customWidth="1"/>
    <col min="13827" max="13827" width="14.77734375" style="3" customWidth="1"/>
    <col min="13828" max="14080" width="8.77734375" style="3"/>
    <col min="14081" max="14081" width="27.77734375" style="3" customWidth="1"/>
    <col min="14082" max="14082" width="42.77734375" style="3" customWidth="1"/>
    <col min="14083" max="14083" width="14.77734375" style="3" customWidth="1"/>
    <col min="14084" max="14336" width="8.77734375" style="3"/>
    <col min="14337" max="14337" width="27.77734375" style="3" customWidth="1"/>
    <col min="14338" max="14338" width="42.77734375" style="3" customWidth="1"/>
    <col min="14339" max="14339" width="14.77734375" style="3" customWidth="1"/>
    <col min="14340" max="14592" width="8.77734375" style="3"/>
    <col min="14593" max="14593" width="27.77734375" style="3" customWidth="1"/>
    <col min="14594" max="14594" width="42.77734375" style="3" customWidth="1"/>
    <col min="14595" max="14595" width="14.77734375" style="3" customWidth="1"/>
    <col min="14596" max="14848" width="8.77734375" style="3"/>
    <col min="14849" max="14849" width="27.77734375" style="3" customWidth="1"/>
    <col min="14850" max="14850" width="42.77734375" style="3" customWidth="1"/>
    <col min="14851" max="14851" width="14.77734375" style="3" customWidth="1"/>
    <col min="14852" max="15104" width="8.77734375" style="3"/>
    <col min="15105" max="15105" width="27.77734375" style="3" customWidth="1"/>
    <col min="15106" max="15106" width="42.77734375" style="3" customWidth="1"/>
    <col min="15107" max="15107" width="14.77734375" style="3" customWidth="1"/>
    <col min="15108" max="15360" width="8.77734375" style="3"/>
    <col min="15361" max="15361" width="27.77734375" style="3" customWidth="1"/>
    <col min="15362" max="15362" width="42.77734375" style="3" customWidth="1"/>
    <col min="15363" max="15363" width="14.77734375" style="3" customWidth="1"/>
    <col min="15364" max="15616" width="8.77734375" style="3"/>
    <col min="15617" max="15617" width="27.77734375" style="3" customWidth="1"/>
    <col min="15618" max="15618" width="42.77734375" style="3" customWidth="1"/>
    <col min="15619" max="15619" width="14.77734375" style="3" customWidth="1"/>
    <col min="15620" max="15872" width="8.77734375" style="3"/>
    <col min="15873" max="15873" width="27.77734375" style="3" customWidth="1"/>
    <col min="15874" max="15874" width="42.77734375" style="3" customWidth="1"/>
    <col min="15875" max="15875" width="14.77734375" style="3" customWidth="1"/>
    <col min="15876" max="16128" width="8.77734375" style="3"/>
    <col min="16129" max="16129" width="27.77734375" style="3" customWidth="1"/>
    <col min="16130" max="16130" width="42.77734375" style="3" customWidth="1"/>
    <col min="16131" max="16131" width="14.77734375" style="3" customWidth="1"/>
    <col min="16132" max="16384" width="8.77734375" style="3"/>
  </cols>
  <sheetData>
    <row r="1" spans="1:5" ht="26.55" customHeight="1" x14ac:dyDescent="0.3">
      <c r="A1" s="37" t="s">
        <v>0</v>
      </c>
      <c r="B1" s="38" t="s">
        <v>1</v>
      </c>
      <c r="C1" s="1"/>
      <c r="E1" s="3" t="s">
        <v>34</v>
      </c>
    </row>
    <row r="2" spans="1:5" ht="26.55" customHeight="1" x14ac:dyDescent="0.3">
      <c r="A2" s="37" t="s">
        <v>35</v>
      </c>
      <c r="B2" s="38" t="s">
        <v>109</v>
      </c>
      <c r="C2" s="1"/>
    </row>
    <row r="3" spans="1:5" ht="26.55" customHeight="1" x14ac:dyDescent="0.3">
      <c r="A3" s="37" t="s">
        <v>2</v>
      </c>
      <c r="B3" s="38" t="s">
        <v>42</v>
      </c>
      <c r="C3" s="39"/>
    </row>
    <row r="4" spans="1:5" ht="26.55" customHeight="1" x14ac:dyDescent="0.3">
      <c r="A4" s="37" t="s">
        <v>3</v>
      </c>
      <c r="B4" s="38" t="s">
        <v>7</v>
      </c>
      <c r="C4" s="1"/>
    </row>
    <row r="5" spans="1:5" ht="26.55" customHeight="1" x14ac:dyDescent="0.3">
      <c r="A5" s="37" t="s">
        <v>4</v>
      </c>
      <c r="B5" s="40" t="s">
        <v>5</v>
      </c>
      <c r="C5" s="1"/>
    </row>
    <row r="6" spans="1:5" ht="26.55" customHeight="1" x14ac:dyDescent="0.3">
      <c r="A6" s="37" t="s">
        <v>6</v>
      </c>
      <c r="B6" s="40" t="s">
        <v>7</v>
      </c>
      <c r="C6" s="4"/>
    </row>
    <row r="7" spans="1:5" ht="26.55" customHeight="1" x14ac:dyDescent="0.3">
      <c r="A7" s="37" t="s">
        <v>8</v>
      </c>
      <c r="B7" s="40" t="s">
        <v>13</v>
      </c>
      <c r="C7" s="2"/>
    </row>
    <row r="8" spans="1:5" ht="26.55" customHeight="1" x14ac:dyDescent="0.3">
      <c r="A8" s="37" t="s">
        <v>36</v>
      </c>
      <c r="B8" s="40" t="s">
        <v>11</v>
      </c>
      <c r="C8" s="4"/>
    </row>
    <row r="9" spans="1:5" ht="26.55" customHeight="1" x14ac:dyDescent="0.3">
      <c r="A9" s="37" t="s">
        <v>37</v>
      </c>
      <c r="B9" s="41" t="s">
        <v>12</v>
      </c>
      <c r="C9" s="4"/>
    </row>
    <row r="10" spans="1:5" ht="26.55" customHeight="1" x14ac:dyDescent="0.3">
      <c r="A10" s="37" t="s">
        <v>38</v>
      </c>
      <c r="B10" s="42" t="s">
        <v>14</v>
      </c>
      <c r="C10" s="43"/>
    </row>
    <row r="11" spans="1:5" ht="26.55" customHeight="1" x14ac:dyDescent="0.3">
      <c r="A11" s="48" t="s">
        <v>9</v>
      </c>
      <c r="B11" s="49" t="s">
        <v>40</v>
      </c>
      <c r="C11" s="43"/>
    </row>
    <row r="12" spans="1:5" ht="26.55" customHeight="1" x14ac:dyDescent="0.3">
      <c r="A12" s="50" t="s">
        <v>10</v>
      </c>
      <c r="B12" s="110">
        <v>45666</v>
      </c>
    </row>
    <row r="13" spans="1:5" ht="26.55" customHeight="1" x14ac:dyDescent="0.3">
      <c r="A13" s="44"/>
      <c r="B13" s="44"/>
    </row>
    <row r="20" spans="1:1" ht="26.55" customHeight="1" x14ac:dyDescent="0.3">
      <c r="A20" s="6"/>
    </row>
    <row r="21" spans="1:1" ht="26.55" customHeight="1" x14ac:dyDescent="0.3">
      <c r="A21" s="6"/>
    </row>
    <row r="22" spans="1:1" ht="26.55" customHeight="1" x14ac:dyDescent="0.3">
      <c r="A22" s="7"/>
    </row>
    <row r="26" spans="1:1" ht="26.55" customHeight="1" x14ac:dyDescent="0.3">
      <c r="A26" s="6"/>
    </row>
    <row r="27" spans="1:1" ht="26.55" customHeight="1" x14ac:dyDescent="0.3">
      <c r="A27" s="7"/>
    </row>
    <row r="29" spans="1:1" ht="26.55" customHeight="1" x14ac:dyDescent="0.3">
      <c r="A29" s="8"/>
    </row>
    <row r="30" spans="1:1" ht="26.55" customHeight="1" x14ac:dyDescent="0.3">
      <c r="A30" s="9"/>
    </row>
    <row r="34" spans="1:1" ht="26.55" customHeight="1" x14ac:dyDescent="0.3">
      <c r="A34" s="10"/>
    </row>
    <row r="35" spans="1:1" ht="26.55" customHeight="1" x14ac:dyDescent="0.3">
      <c r="A35" s="10"/>
    </row>
    <row r="36" spans="1:1" ht="26.55" customHeight="1" x14ac:dyDescent="0.3">
      <c r="A36" s="9"/>
    </row>
    <row r="41" spans="1:1" ht="26.55" customHeight="1" x14ac:dyDescent="0.3">
      <c r="A41" s="7"/>
    </row>
    <row r="43" spans="1:1" ht="26.55" customHeight="1" x14ac:dyDescent="0.3">
      <c r="A43" s="7"/>
    </row>
    <row r="48" spans="1:1" ht="26.55" customHeight="1" x14ac:dyDescent="0.3">
      <c r="A48" s="7"/>
    </row>
    <row r="49" spans="1:1" ht="26.55" customHeight="1" x14ac:dyDescent="0.3">
      <c r="A49" s="10"/>
    </row>
    <row r="50" spans="1:1" ht="26.55" customHeight="1" x14ac:dyDescent="0.3">
      <c r="A50" s="10"/>
    </row>
    <row r="51" spans="1:1" ht="26.55" customHeight="1" x14ac:dyDescent="0.3">
      <c r="A51" s="10"/>
    </row>
    <row r="55" spans="1:1" ht="26.55" customHeight="1" x14ac:dyDescent="0.3">
      <c r="A55" s="6"/>
    </row>
    <row r="65" spans="1:1" ht="26.55" customHeight="1" x14ac:dyDescent="0.3">
      <c r="A65" s="6"/>
    </row>
    <row r="69" spans="1:1" ht="26.55" customHeight="1" x14ac:dyDescent="0.3">
      <c r="A69" s="6"/>
    </row>
  </sheetData>
  <hyperlinks>
    <hyperlink ref="B10" r:id="rId1" display="tourismstatistics@finance-ni.gov.uk" xr:uid="{AE0649DB-91D3-4EC5-9651-A6BEECF57469}"/>
    <hyperlink ref="B9" r:id="rId2" xr:uid="{B5F59349-B503-44FD-ABB7-BC6CF5ED4122}"/>
  </hyperlinks>
  <pageMargins left="0.7" right="0.7" top="0.75" bottom="0.75" header="0.3" footer="0.3"/>
  <pageSetup paperSize="9" fitToHeight="0" orientation="landscape"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17"/>
  <sheetViews>
    <sheetView showGridLines="0" topLeftCell="A13" workbookViewId="0">
      <selection activeCell="A18" sqref="A18"/>
    </sheetView>
  </sheetViews>
  <sheetFormatPr defaultColWidth="9.21875" defaultRowHeight="22.95" customHeight="1" x14ac:dyDescent="0.25"/>
  <cols>
    <col min="1" max="1" width="43.77734375" style="5" customWidth="1"/>
    <col min="2" max="2" width="15.77734375" style="5" customWidth="1"/>
    <col min="3" max="3" width="9.21875" style="5" customWidth="1"/>
    <col min="4" max="16384" width="9.21875" style="5"/>
  </cols>
  <sheetData>
    <row r="1" spans="1:2" s="30" customFormat="1" ht="22.95" customHeight="1" x14ac:dyDescent="0.35">
      <c r="A1" s="29" t="s">
        <v>89</v>
      </c>
    </row>
    <row r="2" spans="1:2" s="30" customFormat="1" ht="22.95" customHeight="1" x14ac:dyDescent="0.25">
      <c r="A2" s="33" t="s">
        <v>26</v>
      </c>
    </row>
    <row r="3" spans="1:2" s="30" customFormat="1" ht="22.95" customHeight="1" x14ac:dyDescent="0.25">
      <c r="A3" s="30" t="s">
        <v>22</v>
      </c>
    </row>
    <row r="4" spans="1:2" s="30" customFormat="1" ht="22.95" customHeight="1" x14ac:dyDescent="0.25">
      <c r="A4" s="30" t="s">
        <v>18</v>
      </c>
    </row>
    <row r="5" spans="1:2" s="30" customFormat="1" ht="22.95" customHeight="1" x14ac:dyDescent="0.25">
      <c r="A5" s="30" t="s">
        <v>19</v>
      </c>
    </row>
    <row r="6" spans="1:2" s="30" customFormat="1" ht="22.95" customHeight="1" x14ac:dyDescent="0.25">
      <c r="A6" s="30" t="s">
        <v>20</v>
      </c>
    </row>
    <row r="7" spans="1:2" s="30" customFormat="1" ht="22.95" customHeight="1" x14ac:dyDescent="0.25">
      <c r="A7" s="30" t="s">
        <v>21</v>
      </c>
    </row>
    <row r="8" spans="1:2" s="30" customFormat="1" ht="22.95" customHeight="1" x14ac:dyDescent="0.25">
      <c r="A8" s="30" t="s">
        <v>29</v>
      </c>
    </row>
    <row r="9" spans="1:2" s="30" customFormat="1" ht="22.95" customHeight="1" x14ac:dyDescent="0.25">
      <c r="A9" s="30" t="s">
        <v>23</v>
      </c>
    </row>
    <row r="10" spans="1:2" s="30" customFormat="1" ht="22.95" customHeight="1" x14ac:dyDescent="0.25">
      <c r="A10" s="30" t="s">
        <v>24</v>
      </c>
    </row>
    <row r="11" spans="1:2" s="30" customFormat="1" ht="22.95" customHeight="1" x14ac:dyDescent="0.25">
      <c r="A11" s="30" t="s">
        <v>27</v>
      </c>
    </row>
    <row r="12" spans="1:2" s="26" customFormat="1" ht="22.95" customHeight="1" x14ac:dyDescent="0.25">
      <c r="A12" s="31" t="s">
        <v>16</v>
      </c>
    </row>
    <row r="13" spans="1:2" s="26" customFormat="1" ht="22.95" customHeight="1" x14ac:dyDescent="0.25">
      <c r="A13" s="31" t="s">
        <v>17</v>
      </c>
    </row>
    <row r="14" spans="1:2" ht="41.55" customHeight="1" x14ac:dyDescent="0.3">
      <c r="A14" s="21" t="s">
        <v>25</v>
      </c>
      <c r="B14" s="34" t="s">
        <v>81</v>
      </c>
    </row>
    <row r="15" spans="1:2" ht="22.95" customHeight="1" x14ac:dyDescent="0.3">
      <c r="A15" s="12" t="s">
        <v>128</v>
      </c>
      <c r="B15" s="63">
        <v>3167.9782</v>
      </c>
    </row>
    <row r="16" spans="1:2" ht="22.95" customHeight="1" x14ac:dyDescent="0.3">
      <c r="A16" s="12" t="s">
        <v>129</v>
      </c>
      <c r="B16" s="63">
        <v>11444.5954</v>
      </c>
    </row>
    <row r="17" spans="1:2" ht="22.95" customHeight="1" x14ac:dyDescent="0.3">
      <c r="A17" s="12" t="s">
        <v>218</v>
      </c>
      <c r="B17" s="63">
        <v>890.01900000000001</v>
      </c>
    </row>
  </sheetData>
  <phoneticPr fontId="28" type="noConversion"/>
  <hyperlinks>
    <hyperlink ref="A12" location="Contact!A1" display="Link to Contact" xr:uid="{8185EAED-BA84-4990-B9BE-054910440455}"/>
    <hyperlink ref="A13" location="'Contents '!A1" display="Link to Contents" xr:uid="{DA821116-88B2-4916-B0A2-126607ED2942}"/>
  </hyperlinks>
  <pageMargins left="0.7" right="0.7" top="0.75" bottom="0.75" header="0.3" footer="0.3"/>
  <pageSetup paperSize="9" scale="88"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2B67C-910F-4C4B-AAA6-AD4FFF57773C}">
  <dimension ref="A1:D17"/>
  <sheetViews>
    <sheetView showGridLines="0" topLeftCell="A5" workbookViewId="0">
      <selection activeCell="A18" sqref="A18"/>
    </sheetView>
  </sheetViews>
  <sheetFormatPr defaultColWidth="9.21875" defaultRowHeight="22.95" customHeight="1" x14ac:dyDescent="0.25"/>
  <cols>
    <col min="1" max="1" width="51.33203125" style="5" customWidth="1"/>
    <col min="2" max="2" width="15.33203125" style="25" customWidth="1"/>
    <col min="3" max="4" width="15.33203125" style="5" customWidth="1"/>
    <col min="5" max="16384" width="9.21875" style="5"/>
  </cols>
  <sheetData>
    <row r="1" spans="1:4" s="30" customFormat="1" ht="22.95" customHeight="1" x14ac:dyDescent="0.35">
      <c r="A1" s="29" t="s">
        <v>90</v>
      </c>
    </row>
    <row r="2" spans="1:4" s="30" customFormat="1" ht="22.95" customHeight="1" x14ac:dyDescent="0.25">
      <c r="A2" s="33" t="s">
        <v>26</v>
      </c>
    </row>
    <row r="3" spans="1:4" s="30" customFormat="1" ht="22.95" customHeight="1" x14ac:dyDescent="0.25">
      <c r="A3" s="30" t="s">
        <v>22</v>
      </c>
    </row>
    <row r="4" spans="1:4" s="30" customFormat="1" ht="22.95" customHeight="1" x14ac:dyDescent="0.25">
      <c r="A4" s="30" t="s">
        <v>18</v>
      </c>
    </row>
    <row r="5" spans="1:4" s="30" customFormat="1" ht="22.95" customHeight="1" x14ac:dyDescent="0.25">
      <c r="A5" s="30" t="s">
        <v>19</v>
      </c>
    </row>
    <row r="6" spans="1:4" s="30" customFormat="1" ht="22.95" customHeight="1" x14ac:dyDescent="0.25">
      <c r="A6" s="30" t="s">
        <v>20</v>
      </c>
    </row>
    <row r="7" spans="1:4" s="30" customFormat="1" ht="22.95" customHeight="1" x14ac:dyDescent="0.25">
      <c r="A7" s="30" t="s">
        <v>21</v>
      </c>
    </row>
    <row r="8" spans="1:4" s="30" customFormat="1" ht="22.95" customHeight="1" x14ac:dyDescent="0.25">
      <c r="A8" s="30" t="s">
        <v>29</v>
      </c>
    </row>
    <row r="9" spans="1:4" s="30" customFormat="1" ht="22.95" customHeight="1" x14ac:dyDescent="0.25">
      <c r="A9" s="30" t="s">
        <v>23</v>
      </c>
    </row>
    <row r="10" spans="1:4" s="30" customFormat="1" ht="22.95" customHeight="1" x14ac:dyDescent="0.25">
      <c r="A10" s="30" t="s">
        <v>24</v>
      </c>
    </row>
    <row r="11" spans="1:4" s="30" customFormat="1" ht="22.95" customHeight="1" x14ac:dyDescent="0.25">
      <c r="A11" s="30" t="s">
        <v>27</v>
      </c>
    </row>
    <row r="12" spans="1:4" s="26" customFormat="1" ht="22.95" customHeight="1" x14ac:dyDescent="0.25">
      <c r="A12" s="31" t="s">
        <v>16</v>
      </c>
    </row>
    <row r="13" spans="1:4" s="26" customFormat="1" ht="22.95" customHeight="1" x14ac:dyDescent="0.25">
      <c r="A13" s="31" t="s">
        <v>17</v>
      </c>
    </row>
    <row r="14" spans="1:4" ht="40.049999999999997" customHeight="1" x14ac:dyDescent="0.3">
      <c r="A14" s="21" t="s">
        <v>25</v>
      </c>
      <c r="B14" s="32" t="s">
        <v>83</v>
      </c>
      <c r="C14" s="32" t="s">
        <v>84</v>
      </c>
      <c r="D14" s="32" t="s">
        <v>41</v>
      </c>
    </row>
    <row r="15" spans="1:4" ht="22.95" customHeight="1" x14ac:dyDescent="0.3">
      <c r="A15" s="12" t="s">
        <v>128</v>
      </c>
      <c r="B15" s="64">
        <v>1468.6134</v>
      </c>
      <c r="C15" s="63">
        <v>1217.7165</v>
      </c>
      <c r="D15" s="52">
        <f>(Table516[[#This Row],[Jan - Jun 2024]]-Table516[[#This Row],[Jan - Jun 2023]])/Table516[[#This Row],[Jan - Jun 2023]]</f>
        <v>-0.17083931005940703</v>
      </c>
    </row>
    <row r="16" spans="1:4" ht="22.95" customHeight="1" x14ac:dyDescent="0.3">
      <c r="A16" s="12" t="s">
        <v>145</v>
      </c>
      <c r="B16" s="64">
        <v>5348.7020000000002</v>
      </c>
      <c r="C16" s="63">
        <v>4285.3429999999998</v>
      </c>
      <c r="D16" s="52">
        <f>(Table516[[#This Row],[Jan - Jun 2024]]-Table516[[#This Row],[Jan - Jun 2023]])/Table516[[#This Row],[Jan - Jun 2023]]</f>
        <v>-0.19880692549332535</v>
      </c>
    </row>
    <row r="17" spans="1:4" ht="22.95" customHeight="1" x14ac:dyDescent="0.3">
      <c r="A17" s="12" t="s">
        <v>218</v>
      </c>
      <c r="B17" s="64">
        <v>434.25540000000001</v>
      </c>
      <c r="C17" s="63">
        <v>325.05329999999998</v>
      </c>
      <c r="D17" s="52">
        <f>(Table516[[#This Row],[Jan - Jun 2024]]-Table516[[#This Row],[Jan - Jun 2023]])/Table516[[#This Row],[Jan - Jun 2023]]</f>
        <v>-0.25146975719818343</v>
      </c>
    </row>
  </sheetData>
  <hyperlinks>
    <hyperlink ref="A12" location="Contact!A1" display="Link to Contact" xr:uid="{550C410B-08E8-4A27-BE1B-4DE9CD567ED1}"/>
    <hyperlink ref="A13" location="'Contents '!A1" display="Link to Contents" xr:uid="{0AE61884-A694-4567-9095-8CF7519B7D50}"/>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39"/>
  <sheetViews>
    <sheetView showGridLines="0" topLeftCell="A13" zoomScaleNormal="100" workbookViewId="0">
      <selection activeCell="A10" sqref="A10"/>
    </sheetView>
  </sheetViews>
  <sheetFormatPr defaultColWidth="9.21875" defaultRowHeight="21.45" customHeight="1" x14ac:dyDescent="0.25"/>
  <cols>
    <col min="1" max="1" width="101.109375" style="5" customWidth="1"/>
    <col min="2" max="2" width="12.88671875" style="5" customWidth="1"/>
    <col min="3" max="3" width="18.6640625" style="5" customWidth="1"/>
    <col min="4" max="4" width="11" style="5" bestFit="1" customWidth="1"/>
    <col min="5" max="16384" width="9.21875" style="5"/>
  </cols>
  <sheetData>
    <row r="1" spans="1:2" s="30" customFormat="1" ht="21.45" customHeight="1" x14ac:dyDescent="0.35">
      <c r="A1" s="29" t="s">
        <v>91</v>
      </c>
    </row>
    <row r="2" spans="1:2" s="30" customFormat="1" ht="21.45" customHeight="1" x14ac:dyDescent="0.25">
      <c r="A2" s="33" t="s">
        <v>26</v>
      </c>
    </row>
    <row r="3" spans="1:2" s="30" customFormat="1" ht="21.45" customHeight="1" x14ac:dyDescent="0.25">
      <c r="A3" s="30" t="s">
        <v>22</v>
      </c>
    </row>
    <row r="4" spans="1:2" s="30" customFormat="1" ht="21.45" customHeight="1" x14ac:dyDescent="0.25">
      <c r="A4" s="30" t="s">
        <v>18</v>
      </c>
    </row>
    <row r="5" spans="1:2" s="30" customFormat="1" ht="21.45" customHeight="1" x14ac:dyDescent="0.25">
      <c r="A5" s="30" t="s">
        <v>19</v>
      </c>
    </row>
    <row r="6" spans="1:2" s="30" customFormat="1" ht="21.45" customHeight="1" x14ac:dyDescent="0.25">
      <c r="A6" s="30" t="s">
        <v>20</v>
      </c>
    </row>
    <row r="7" spans="1:2" s="30" customFormat="1" ht="21.45" customHeight="1" x14ac:dyDescent="0.25">
      <c r="A7" s="30" t="s">
        <v>21</v>
      </c>
    </row>
    <row r="8" spans="1:2" s="30" customFormat="1" ht="21.45" customHeight="1" x14ac:dyDescent="0.25">
      <c r="A8" s="30" t="s">
        <v>29</v>
      </c>
    </row>
    <row r="9" spans="1:2" s="30" customFormat="1" ht="21.45" customHeight="1" x14ac:dyDescent="0.25">
      <c r="A9" s="30" t="s">
        <v>23</v>
      </c>
    </row>
    <row r="10" spans="1:2" s="30" customFormat="1" ht="21.45" customHeight="1" x14ac:dyDescent="0.25">
      <c r="A10" s="30" t="s">
        <v>24</v>
      </c>
    </row>
    <row r="11" spans="1:2" s="30" customFormat="1" ht="21.45" customHeight="1" x14ac:dyDescent="0.25">
      <c r="A11" s="30" t="s">
        <v>27</v>
      </c>
    </row>
    <row r="12" spans="1:2" s="26" customFormat="1" ht="21.45" customHeight="1" x14ac:dyDescent="0.25">
      <c r="A12" s="31" t="s">
        <v>16</v>
      </c>
    </row>
    <row r="13" spans="1:2" s="26" customFormat="1" ht="21.45" customHeight="1" x14ac:dyDescent="0.25">
      <c r="A13" s="31" t="s">
        <v>17</v>
      </c>
    </row>
    <row r="14" spans="1:2" ht="49.95" customHeight="1" x14ac:dyDescent="0.3">
      <c r="A14" s="21" t="s">
        <v>25</v>
      </c>
      <c r="B14" s="34" t="s">
        <v>81</v>
      </c>
    </row>
    <row r="15" spans="1:2" ht="21.45" customHeight="1" x14ac:dyDescent="0.25">
      <c r="A15" s="21" t="s">
        <v>146</v>
      </c>
      <c r="B15" s="80">
        <v>420.83699999999999</v>
      </c>
    </row>
    <row r="16" spans="1:2" ht="21.45" customHeight="1" x14ac:dyDescent="0.25">
      <c r="A16" s="21" t="s">
        <v>147</v>
      </c>
      <c r="B16" s="80">
        <v>734.10699999999997</v>
      </c>
    </row>
    <row r="17" spans="1:2" ht="21.45" customHeight="1" x14ac:dyDescent="0.25">
      <c r="A17" s="21" t="s">
        <v>148</v>
      </c>
      <c r="B17" s="80">
        <v>246.33600000000001</v>
      </c>
    </row>
    <row r="18" spans="1:2" ht="21.45" customHeight="1" x14ac:dyDescent="0.25">
      <c r="A18" s="21" t="s">
        <v>149</v>
      </c>
      <c r="B18" s="80">
        <v>23.914999999999999</v>
      </c>
    </row>
    <row r="19" spans="1:2" ht="21.45" customHeight="1" x14ac:dyDescent="0.3">
      <c r="A19" s="12" t="s">
        <v>150</v>
      </c>
      <c r="B19" s="73">
        <v>1425.1949999999999</v>
      </c>
    </row>
    <row r="20" spans="1:2" ht="21.45" customHeight="1" x14ac:dyDescent="0.25">
      <c r="A20" s="21" t="s">
        <v>151</v>
      </c>
      <c r="B20" s="80">
        <v>353.38200000000001</v>
      </c>
    </row>
    <row r="21" spans="1:2" ht="21.45" customHeight="1" x14ac:dyDescent="0.25">
      <c r="A21" s="21" t="s">
        <v>152</v>
      </c>
      <c r="B21" s="80">
        <v>140.67599999999999</v>
      </c>
    </row>
    <row r="22" spans="1:2" ht="21.45" customHeight="1" x14ac:dyDescent="0.25">
      <c r="A22" s="21" t="s">
        <v>153</v>
      </c>
      <c r="B22" s="80">
        <v>43.296999999999997</v>
      </c>
    </row>
    <row r="23" spans="1:2" ht="21.45" customHeight="1" x14ac:dyDescent="0.25">
      <c r="A23" s="21" t="s">
        <v>154</v>
      </c>
      <c r="B23" s="80">
        <v>12.215999999999999</v>
      </c>
    </row>
    <row r="24" spans="1:2" ht="21.45" customHeight="1" x14ac:dyDescent="0.3">
      <c r="A24" s="12" t="s">
        <v>155</v>
      </c>
      <c r="B24" s="73">
        <v>549.57100000000003</v>
      </c>
    </row>
    <row r="25" spans="1:2" ht="21.45" customHeight="1" x14ac:dyDescent="0.25">
      <c r="A25" s="21" t="s">
        <v>156</v>
      </c>
      <c r="B25" s="80">
        <v>482.85329999999999</v>
      </c>
    </row>
    <row r="26" spans="1:2" ht="21.45" customHeight="1" x14ac:dyDescent="0.25">
      <c r="A26" s="21" t="s">
        <v>157</v>
      </c>
      <c r="B26" s="80">
        <v>537.40599999999995</v>
      </c>
    </row>
    <row r="27" spans="1:2" ht="21.45" customHeight="1" x14ac:dyDescent="0.25">
      <c r="A27" s="21" t="s">
        <v>158</v>
      </c>
      <c r="B27" s="80">
        <v>50.586799999999997</v>
      </c>
    </row>
    <row r="28" spans="1:2" ht="21.45" customHeight="1" x14ac:dyDescent="0.25">
      <c r="A28" s="21" t="s">
        <v>159</v>
      </c>
      <c r="B28" s="80">
        <v>122.36620000000001</v>
      </c>
    </row>
    <row r="29" spans="1:2" ht="21.45" customHeight="1" x14ac:dyDescent="0.3">
      <c r="A29" s="12" t="s">
        <v>160</v>
      </c>
      <c r="B29" s="73">
        <v>1193.2121999999999</v>
      </c>
    </row>
    <row r="30" spans="1:2" ht="21.45" customHeight="1" x14ac:dyDescent="0.25">
      <c r="A30" s="21" t="s">
        <v>161</v>
      </c>
      <c r="B30" s="80">
        <v>1495.3520000000001</v>
      </c>
    </row>
    <row r="31" spans="1:2" ht="21.45" customHeight="1" x14ac:dyDescent="0.25">
      <c r="A31" s="21" t="s">
        <v>162</v>
      </c>
      <c r="B31" s="80">
        <v>532.62109999999996</v>
      </c>
    </row>
    <row r="32" spans="1:2" ht="21.45" customHeight="1" x14ac:dyDescent="0.25">
      <c r="A32" s="21" t="s">
        <v>163</v>
      </c>
      <c r="B32" s="80">
        <v>47.114400000000003</v>
      </c>
    </row>
    <row r="33" spans="1:2" ht="21.45" customHeight="1" x14ac:dyDescent="0.25">
      <c r="A33" s="21" t="s">
        <v>164</v>
      </c>
      <c r="B33" s="80">
        <v>25.568000000000001</v>
      </c>
    </row>
    <row r="34" spans="1:2" ht="21.45" customHeight="1" x14ac:dyDescent="0.3">
      <c r="A34" s="12" t="s">
        <v>165</v>
      </c>
      <c r="B34" s="73">
        <v>2100.6554000000001</v>
      </c>
    </row>
    <row r="35" spans="1:2" ht="21.45" customHeight="1" x14ac:dyDescent="0.25">
      <c r="A35" s="21" t="s">
        <v>166</v>
      </c>
      <c r="B35" s="80">
        <v>2752.4243000000001</v>
      </c>
    </row>
    <row r="36" spans="1:2" ht="21.45" customHeight="1" x14ac:dyDescent="0.25">
      <c r="A36" s="21" t="s">
        <v>167</v>
      </c>
      <c r="B36" s="80">
        <v>1944.8100999999999</v>
      </c>
    </row>
    <row r="37" spans="1:2" ht="21.45" customHeight="1" x14ac:dyDescent="0.25">
      <c r="A37" s="21" t="s">
        <v>168</v>
      </c>
      <c r="B37" s="80">
        <v>387.33409999999998</v>
      </c>
    </row>
    <row r="38" spans="1:2" ht="21.45" customHeight="1" x14ac:dyDescent="0.25">
      <c r="A38" s="21" t="s">
        <v>169</v>
      </c>
      <c r="B38" s="80">
        <v>184.0652</v>
      </c>
    </row>
    <row r="39" spans="1:2" ht="21.45" customHeight="1" x14ac:dyDescent="0.3">
      <c r="A39" s="12" t="s">
        <v>170</v>
      </c>
      <c r="B39" s="73">
        <v>5268.6337000000003</v>
      </c>
    </row>
  </sheetData>
  <phoneticPr fontId="28" type="noConversion"/>
  <hyperlinks>
    <hyperlink ref="A12" location="Contact!A1" display="Link to Contact" xr:uid="{FE9CD60C-1109-4EAE-BD9F-599AD6321F83}"/>
    <hyperlink ref="A13" location="'Contents '!A1" display="Link to Contents" xr:uid="{31848A53-1ED6-462C-92CC-95BFCC971530}"/>
  </hyperlinks>
  <pageMargins left="0.7" right="0.7" top="0.75" bottom="0.75" header="0.3" footer="0.3"/>
  <pageSetup paperSize="9" scale="78"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AF934-F651-4A82-8188-36E4B5DB6DF7}">
  <dimension ref="A1:G40"/>
  <sheetViews>
    <sheetView showGridLines="0" zoomScale="80" zoomScaleNormal="80" workbookViewId="0">
      <selection activeCell="A3" sqref="A3"/>
    </sheetView>
  </sheetViews>
  <sheetFormatPr defaultColWidth="9.21875" defaultRowHeight="15" x14ac:dyDescent="0.25"/>
  <cols>
    <col min="1" max="1" width="86" style="5" customWidth="1"/>
    <col min="2" max="2" width="12.21875" style="5" bestFit="1" customWidth="1"/>
    <col min="3" max="4" width="12.77734375" style="5" bestFit="1" customWidth="1"/>
    <col min="5" max="16384" width="9.21875" style="5"/>
  </cols>
  <sheetData>
    <row r="1" spans="1:6" s="30" customFormat="1" ht="21.45" customHeight="1" x14ac:dyDescent="0.35">
      <c r="A1" s="29" t="s">
        <v>92</v>
      </c>
    </row>
    <row r="2" spans="1:6" s="30" customFormat="1" ht="21.45" customHeight="1" x14ac:dyDescent="0.25">
      <c r="A2" s="33" t="s">
        <v>26</v>
      </c>
    </row>
    <row r="3" spans="1:6" s="30" customFormat="1" ht="21.45" customHeight="1" x14ac:dyDescent="0.25">
      <c r="A3" s="30" t="s">
        <v>22</v>
      </c>
    </row>
    <row r="4" spans="1:6" s="30" customFormat="1" ht="21.45" customHeight="1" x14ac:dyDescent="0.25">
      <c r="A4" s="30" t="s">
        <v>18</v>
      </c>
    </row>
    <row r="5" spans="1:6" s="30" customFormat="1" ht="21.45" customHeight="1" x14ac:dyDescent="0.25">
      <c r="A5" s="30" t="s">
        <v>19</v>
      </c>
    </row>
    <row r="6" spans="1:6" s="30" customFormat="1" ht="21.45" customHeight="1" x14ac:dyDescent="0.25">
      <c r="A6" s="30" t="s">
        <v>20</v>
      </c>
    </row>
    <row r="7" spans="1:6" s="30" customFormat="1" ht="21.45" customHeight="1" x14ac:dyDescent="0.25">
      <c r="A7" s="30" t="s">
        <v>21</v>
      </c>
    </row>
    <row r="8" spans="1:6" s="30" customFormat="1" ht="21.45" customHeight="1" x14ac:dyDescent="0.25">
      <c r="A8" s="30" t="s">
        <v>29</v>
      </c>
    </row>
    <row r="9" spans="1:6" s="30" customFormat="1" ht="21.45" customHeight="1" x14ac:dyDescent="0.25">
      <c r="A9" s="30" t="s">
        <v>23</v>
      </c>
    </row>
    <row r="10" spans="1:6" s="30" customFormat="1" ht="21.45" customHeight="1" x14ac:dyDescent="0.25">
      <c r="A10" s="30" t="s">
        <v>24</v>
      </c>
    </row>
    <row r="11" spans="1:6" s="30" customFormat="1" ht="21.45" customHeight="1" x14ac:dyDescent="0.25">
      <c r="A11" s="30" t="s">
        <v>27</v>
      </c>
    </row>
    <row r="12" spans="1:6" s="26" customFormat="1" ht="21.45" customHeight="1" x14ac:dyDescent="0.25">
      <c r="A12" s="31" t="s">
        <v>16</v>
      </c>
    </row>
    <row r="13" spans="1:6" s="26" customFormat="1" ht="21.45" customHeight="1" x14ac:dyDescent="0.25">
      <c r="A13" s="31" t="s">
        <v>17</v>
      </c>
    </row>
    <row r="14" spans="1:6" ht="45.45" customHeight="1" x14ac:dyDescent="0.3">
      <c r="A14" s="21" t="s">
        <v>25</v>
      </c>
      <c r="B14" s="23" t="s">
        <v>83</v>
      </c>
      <c r="C14" s="23" t="s">
        <v>84</v>
      </c>
      <c r="D14" s="32" t="s">
        <v>41</v>
      </c>
    </row>
    <row r="15" spans="1:6" ht="21.45" customHeight="1" x14ac:dyDescent="0.25">
      <c r="A15" s="21" t="s">
        <v>146</v>
      </c>
      <c r="B15" s="70">
        <v>221.39599999999999</v>
      </c>
      <c r="C15" s="80">
        <v>203.565</v>
      </c>
      <c r="D15" s="58">
        <f>(Table617[[#This Row],[Jan - Jun 2024]]-Table617[[#This Row],[Jan - Jun 2023]])/Table617[[#This Row],[Jan - Jun 2023]]</f>
        <v>-8.0538943793022413E-2</v>
      </c>
      <c r="E15" s="24"/>
      <c r="F15" s="22"/>
    </row>
    <row r="16" spans="1:6" ht="21.45" customHeight="1" x14ac:dyDescent="0.25">
      <c r="A16" s="21" t="s">
        <v>147</v>
      </c>
      <c r="B16" s="70">
        <v>336.11200000000002</v>
      </c>
      <c r="C16" s="80">
        <v>337.21800000000002</v>
      </c>
      <c r="D16" s="58">
        <f>(Table617[[#This Row],[Jan - Jun 2024]]-Table617[[#This Row],[Jan - Jun 2023]])/Table617[[#This Row],[Jan - Jun 2023]]</f>
        <v>3.2905698100632957E-3</v>
      </c>
      <c r="E16" s="24"/>
      <c r="F16" s="22"/>
    </row>
    <row r="17" spans="1:6" ht="21.45" customHeight="1" x14ac:dyDescent="0.25">
      <c r="A17" s="21" t="s">
        <v>148</v>
      </c>
      <c r="B17" s="70">
        <v>110.61499999999999</v>
      </c>
      <c r="C17" s="80">
        <v>118.093</v>
      </c>
      <c r="D17" s="58">
        <f>(Table617[[#This Row],[Jan - Jun 2024]]-Table617[[#This Row],[Jan - Jun 2023]])/Table617[[#This Row],[Jan - Jun 2023]]</f>
        <v>6.7603851195588385E-2</v>
      </c>
      <c r="E17" s="24"/>
      <c r="F17" s="22"/>
    </row>
    <row r="18" spans="1:6" ht="21.45" customHeight="1" x14ac:dyDescent="0.25">
      <c r="A18" s="21" t="s">
        <v>149</v>
      </c>
      <c r="B18" s="70">
        <v>10.068</v>
      </c>
      <c r="C18" s="80">
        <v>9.9190000000000005</v>
      </c>
      <c r="D18" s="58">
        <f>(Table617[[#This Row],[Jan - Jun 2024]]-Table617[[#This Row],[Jan - Jun 2023]])/Table617[[#This Row],[Jan - Jun 2023]]</f>
        <v>-1.4799364322606192E-2</v>
      </c>
      <c r="E18" s="24"/>
      <c r="F18" s="22"/>
    </row>
    <row r="19" spans="1:6" ht="21.45" customHeight="1" x14ac:dyDescent="0.3">
      <c r="A19" s="12" t="s">
        <v>150</v>
      </c>
      <c r="B19" s="73">
        <v>678.19100000000003</v>
      </c>
      <c r="C19" s="73">
        <v>668.79499999999996</v>
      </c>
      <c r="D19" s="108">
        <f>(Table617[[#This Row],[Jan - Jun 2024]]-Table617[[#This Row],[Jan - Jun 2023]])/Table617[[#This Row],[Jan - Jun 2023]]</f>
        <v>-1.3854504114622683E-2</v>
      </c>
      <c r="E19" s="14"/>
      <c r="F19" s="14"/>
    </row>
    <row r="20" spans="1:6" ht="21.45" customHeight="1" x14ac:dyDescent="0.25">
      <c r="A20" s="21" t="s">
        <v>151</v>
      </c>
      <c r="B20" s="70">
        <v>98.784999999999997</v>
      </c>
      <c r="C20" s="80">
        <v>150.27699999999999</v>
      </c>
      <c r="D20" s="58">
        <f>(Table617[[#This Row],[Jan - Jun 2024]]-Table617[[#This Row],[Jan - Jun 2023]])/Table617[[#This Row],[Jan - Jun 2023]]</f>
        <v>0.52125322670445906</v>
      </c>
      <c r="E20" s="22"/>
      <c r="F20" s="14"/>
    </row>
    <row r="21" spans="1:6" ht="21.45" customHeight="1" x14ac:dyDescent="0.25">
      <c r="A21" s="21" t="s">
        <v>152</v>
      </c>
      <c r="B21" s="70">
        <v>72.242999999999995</v>
      </c>
      <c r="C21" s="80">
        <v>60.384</v>
      </c>
      <c r="D21" s="58">
        <f>(Table617[[#This Row],[Jan - Jun 2024]]-Table617[[#This Row],[Jan - Jun 2023]])/Table617[[#This Row],[Jan - Jun 2023]]</f>
        <v>-0.16415431252854942</v>
      </c>
      <c r="E21" s="22"/>
      <c r="F21" s="14"/>
    </row>
    <row r="22" spans="1:6" ht="21.45" customHeight="1" x14ac:dyDescent="0.25">
      <c r="A22" s="21" t="s">
        <v>153</v>
      </c>
      <c r="B22" s="70">
        <v>19.852</v>
      </c>
      <c r="C22" s="80">
        <v>23.940999999999999</v>
      </c>
      <c r="D22" s="58">
        <f>(Table617[[#This Row],[Jan - Jun 2024]]-Table617[[#This Row],[Jan - Jun 2023]])/Table617[[#This Row],[Jan - Jun 2023]]</f>
        <v>0.20597420914769285</v>
      </c>
      <c r="E22" s="22"/>
      <c r="F22" s="14"/>
    </row>
    <row r="23" spans="1:6" ht="21.45" customHeight="1" x14ac:dyDescent="0.25">
      <c r="A23" s="21" t="s">
        <v>154</v>
      </c>
      <c r="B23" s="70">
        <v>6.0869999999999997</v>
      </c>
      <c r="C23" s="80">
        <v>6.4370000000000003</v>
      </c>
      <c r="D23" s="58">
        <f>(Table617[[#This Row],[Jan - Jun 2024]]-Table617[[#This Row],[Jan - Jun 2023]])/Table617[[#This Row],[Jan - Jun 2023]]</f>
        <v>5.7499589288648026E-2</v>
      </c>
      <c r="E23" s="22"/>
      <c r="F23" s="14"/>
    </row>
    <row r="24" spans="1:6" ht="21.45" customHeight="1" x14ac:dyDescent="0.3">
      <c r="A24" s="12" t="s">
        <v>171</v>
      </c>
      <c r="B24" s="73">
        <v>196.96700000000001</v>
      </c>
      <c r="C24" s="73">
        <v>241.03899999999999</v>
      </c>
      <c r="D24" s="108">
        <f>(Table617[[#This Row],[Jan - Jun 2024]]-Table617[[#This Row],[Jan - Jun 2023]])/Table617[[#This Row],[Jan - Jun 2023]]</f>
        <v>0.22375321754405547</v>
      </c>
      <c r="E24" s="22"/>
      <c r="F24" s="14"/>
    </row>
    <row r="25" spans="1:6" ht="21.45" customHeight="1" x14ac:dyDescent="0.25">
      <c r="A25" s="21" t="s">
        <v>156</v>
      </c>
      <c r="B25" s="70">
        <v>197.97890000000001</v>
      </c>
      <c r="C25" s="80">
        <v>161.363</v>
      </c>
      <c r="D25" s="58">
        <f>(Table617[[#This Row],[Jan - Jun 2024]]-Table617[[#This Row],[Jan - Jun 2023]])/Table617[[#This Row],[Jan - Jun 2023]]</f>
        <v>-0.18494849703680549</v>
      </c>
      <c r="E25" s="22"/>
    </row>
    <row r="26" spans="1:6" ht="21.45" customHeight="1" x14ac:dyDescent="0.25">
      <c r="A26" s="21" t="s">
        <v>157</v>
      </c>
      <c r="B26" s="70">
        <v>280.50060000000002</v>
      </c>
      <c r="C26" s="80">
        <v>228.7373</v>
      </c>
      <c r="D26" s="58">
        <f>(Table617[[#This Row],[Jan - Jun 2024]]-Table617[[#This Row],[Jan - Jun 2023]])/Table617[[#This Row],[Jan - Jun 2023]]</f>
        <v>-0.18453899920356681</v>
      </c>
    </row>
    <row r="27" spans="1:6" ht="21.45" customHeight="1" x14ac:dyDescent="0.25">
      <c r="A27" s="21" t="s">
        <v>158</v>
      </c>
      <c r="B27" s="70">
        <v>28.782699999999998</v>
      </c>
      <c r="C27" s="80">
        <v>22.578399999999998</v>
      </c>
      <c r="D27" s="58">
        <f>(Table617[[#This Row],[Jan - Jun 2024]]-Table617[[#This Row],[Jan - Jun 2023]])/Table617[[#This Row],[Jan - Jun 2023]]</f>
        <v>-0.21555656696557307</v>
      </c>
    </row>
    <row r="28" spans="1:6" ht="21.45" customHeight="1" x14ac:dyDescent="0.25">
      <c r="A28" s="21" t="s">
        <v>159</v>
      </c>
      <c r="B28" s="70">
        <v>86.193200000000004</v>
      </c>
      <c r="C28" s="80">
        <v>61.436799999999998</v>
      </c>
      <c r="D28" s="58">
        <f>(Table617[[#This Row],[Jan - Jun 2024]]-Table617[[#This Row],[Jan - Jun 2023]])/Table617[[#This Row],[Jan - Jun 2023]]</f>
        <v>-0.2872198734935007</v>
      </c>
    </row>
    <row r="29" spans="1:6" ht="21.45" customHeight="1" x14ac:dyDescent="0.3">
      <c r="A29" s="12" t="s">
        <v>160</v>
      </c>
      <c r="B29" s="73">
        <v>593.45540000000005</v>
      </c>
      <c r="C29" s="73">
        <v>474.1155</v>
      </c>
      <c r="D29" s="108">
        <f>(Table617[[#This Row],[Jan - Jun 2024]]-Table617[[#This Row],[Jan - Jun 2023]])/Table617[[#This Row],[Jan - Jun 2023]]</f>
        <v>-0.20109329193061526</v>
      </c>
    </row>
    <row r="30" spans="1:6" ht="21.45" customHeight="1" x14ac:dyDescent="0.25">
      <c r="A30" s="21" t="s">
        <v>161</v>
      </c>
      <c r="B30" s="70">
        <v>658.60789999999997</v>
      </c>
      <c r="C30" s="80">
        <v>644.27049999999997</v>
      </c>
      <c r="D30" s="58">
        <f>(Table617[[#This Row],[Jan - Jun 2024]]-Table617[[#This Row],[Jan - Jun 2023]])/Table617[[#This Row],[Jan - Jun 2023]]</f>
        <v>-2.1769249958890569E-2</v>
      </c>
      <c r="E30" s="22"/>
    </row>
    <row r="31" spans="1:6" ht="21.45" customHeight="1" x14ac:dyDescent="0.25">
      <c r="A31" s="21" t="s">
        <v>162</v>
      </c>
      <c r="B31" s="70">
        <v>211.1182</v>
      </c>
      <c r="C31" s="80">
        <v>171.928</v>
      </c>
      <c r="D31" s="58">
        <f>(Table617[[#This Row],[Jan - Jun 2024]]-Table617[[#This Row],[Jan - Jun 2023]])/Table617[[#This Row],[Jan - Jun 2023]]</f>
        <v>-0.18563155616142996</v>
      </c>
      <c r="E31" s="22"/>
    </row>
    <row r="32" spans="1:6" ht="21.45" customHeight="1" x14ac:dyDescent="0.25">
      <c r="A32" s="21" t="s">
        <v>163</v>
      </c>
      <c r="B32" s="70">
        <v>18.150700000000001</v>
      </c>
      <c r="C32" s="80">
        <v>28.051600000000001</v>
      </c>
      <c r="D32" s="58">
        <f>(Table617[[#This Row],[Jan - Jun 2024]]-Table617[[#This Row],[Jan - Jun 2023]])/Table617[[#This Row],[Jan - Jun 2023]]</f>
        <v>0.54548309431592168</v>
      </c>
      <c r="E32" s="22"/>
    </row>
    <row r="33" spans="1:7" ht="21.45" customHeight="1" x14ac:dyDescent="0.25">
      <c r="A33" s="21" t="s">
        <v>164</v>
      </c>
      <c r="B33" s="70">
        <v>17.823499999999999</v>
      </c>
      <c r="C33" s="80">
        <v>15.8246</v>
      </c>
      <c r="D33" s="58">
        <f>(Table617[[#This Row],[Jan - Jun 2024]]-Table617[[#This Row],[Jan - Jun 2023]])/Table617[[#This Row],[Jan - Jun 2023]]</f>
        <v>-0.11214969001599008</v>
      </c>
      <c r="E33" s="22"/>
    </row>
    <row r="34" spans="1:7" ht="21.45" customHeight="1" x14ac:dyDescent="0.3">
      <c r="A34" s="12" t="s">
        <v>165</v>
      </c>
      <c r="B34" s="73">
        <v>905.70029999999997</v>
      </c>
      <c r="C34" s="73">
        <v>860.07470000000001</v>
      </c>
      <c r="D34" s="108">
        <f>(Table617[[#This Row],[Jan - Jun 2024]]-Table617[[#This Row],[Jan - Jun 2023]])/Table617[[#This Row],[Jan - Jun 2023]]</f>
        <v>-5.0376046027587676E-2</v>
      </c>
      <c r="E34" s="22"/>
    </row>
    <row r="35" spans="1:7" ht="21.45" customHeight="1" x14ac:dyDescent="0.25">
      <c r="A35" s="21" t="s">
        <v>166</v>
      </c>
      <c r="B35" s="70">
        <v>1176.7677000000001</v>
      </c>
      <c r="C35" s="80">
        <v>1159.4755</v>
      </c>
      <c r="D35" s="58">
        <f>(Table617[[#This Row],[Jan - Jun 2024]]-Table617[[#This Row],[Jan - Jun 2023]])/Table617[[#This Row],[Jan - Jun 2023]]</f>
        <v>-1.4694658937358742E-2</v>
      </c>
      <c r="E35" s="16"/>
      <c r="F35" s="16"/>
      <c r="G35" s="16"/>
    </row>
    <row r="36" spans="1:7" ht="21.45" customHeight="1" x14ac:dyDescent="0.25">
      <c r="A36" s="21" t="s">
        <v>167</v>
      </c>
      <c r="B36" s="70">
        <v>899.97379999999998</v>
      </c>
      <c r="C36" s="80">
        <v>798.26729999999998</v>
      </c>
      <c r="D36" s="58">
        <f>(Table617[[#This Row],[Jan - Jun 2024]]-Table617[[#This Row],[Jan - Jun 2023]])/Table617[[#This Row],[Jan - Jun 2023]]</f>
        <v>-0.11301051208379623</v>
      </c>
      <c r="E36" s="16"/>
      <c r="F36" s="16"/>
      <c r="G36" s="16"/>
    </row>
    <row r="37" spans="1:7" ht="21.45" customHeight="1" x14ac:dyDescent="0.25">
      <c r="A37" s="21" t="s">
        <v>168</v>
      </c>
      <c r="B37" s="70">
        <v>177.40039999999999</v>
      </c>
      <c r="C37" s="80">
        <v>192.66399999999999</v>
      </c>
      <c r="D37" s="58">
        <f>(Table617[[#This Row],[Jan - Jun 2024]]-Table617[[#This Row],[Jan - Jun 2023]])/Table617[[#This Row],[Jan - Jun 2023]]</f>
        <v>8.6040392242633032E-2</v>
      </c>
      <c r="E37" s="16"/>
      <c r="F37" s="16"/>
      <c r="G37" s="16"/>
    </row>
    <row r="38" spans="1:7" ht="21.45" customHeight="1" x14ac:dyDescent="0.25">
      <c r="A38" s="21" t="s">
        <v>169</v>
      </c>
      <c r="B38" s="70">
        <v>120.1718</v>
      </c>
      <c r="C38" s="80">
        <v>93.617400000000004</v>
      </c>
      <c r="D38" s="58">
        <f>(Table617[[#This Row],[Jan - Jun 2024]]-Table617[[#This Row],[Jan - Jun 2023]])/Table617[[#This Row],[Jan - Jun 2023]]</f>
        <v>-0.22097031083831647</v>
      </c>
      <c r="E38" s="16"/>
      <c r="F38" s="16"/>
      <c r="G38" s="16"/>
    </row>
    <row r="39" spans="1:7" ht="21.45" customHeight="1" x14ac:dyDescent="0.3">
      <c r="A39" s="12" t="s">
        <v>170</v>
      </c>
      <c r="B39" s="73">
        <v>2374.3137000000002</v>
      </c>
      <c r="C39" s="73">
        <v>2244.0241999999998</v>
      </c>
      <c r="D39" s="108">
        <f>(Table617[[#This Row],[Jan - Jun 2024]]-Table617[[#This Row],[Jan - Jun 2023]])/Table617[[#This Row],[Jan - Jun 2023]]</f>
        <v>-5.4874593866851E-2</v>
      </c>
      <c r="E39" s="16"/>
      <c r="F39" s="16"/>
      <c r="G39" s="16"/>
    </row>
    <row r="40" spans="1:7" ht="21.45" customHeight="1" x14ac:dyDescent="0.25"/>
  </sheetData>
  <hyperlinks>
    <hyperlink ref="A12" location="Contact!A1" display="Link to Contact" xr:uid="{ED9298ED-E97A-4943-B0EC-17C97DECCF56}"/>
    <hyperlink ref="A13" location="'Contents '!A1" display="Link to Contents" xr:uid="{E74333C9-0DCE-42CC-A936-F55F387DC042}"/>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21"/>
  <sheetViews>
    <sheetView showGridLines="0" zoomScale="90" zoomScaleNormal="90" workbookViewId="0">
      <selection activeCell="C14" sqref="C14:C21"/>
    </sheetView>
  </sheetViews>
  <sheetFormatPr defaultColWidth="9.21875" defaultRowHeight="22.95" customHeight="1" x14ac:dyDescent="0.25"/>
  <cols>
    <col min="1" max="1" width="77.77734375" style="5" customWidth="1"/>
    <col min="2" max="2" width="16.6640625" style="5" customWidth="1"/>
    <col min="3" max="16384" width="9.21875" style="5"/>
  </cols>
  <sheetData>
    <row r="1" spans="1:2" s="30" customFormat="1" ht="22.95" customHeight="1" x14ac:dyDescent="0.35">
      <c r="A1" s="29" t="s">
        <v>93</v>
      </c>
    </row>
    <row r="2" spans="1:2" s="30" customFormat="1" ht="22.95" customHeight="1" x14ac:dyDescent="0.25">
      <c r="A2" s="33" t="s">
        <v>26</v>
      </c>
    </row>
    <row r="3" spans="1:2" s="30" customFormat="1" ht="22.95" customHeight="1" x14ac:dyDescent="0.25">
      <c r="A3" s="30" t="s">
        <v>22</v>
      </c>
    </row>
    <row r="4" spans="1:2" s="30" customFormat="1" ht="22.95" customHeight="1" x14ac:dyDescent="0.25">
      <c r="A4" s="30" t="s">
        <v>18</v>
      </c>
    </row>
    <row r="5" spans="1:2" s="30" customFormat="1" ht="22.95" customHeight="1" x14ac:dyDescent="0.25">
      <c r="A5" s="30" t="s">
        <v>19</v>
      </c>
    </row>
    <row r="6" spans="1:2" s="30" customFormat="1" ht="22.95" customHeight="1" x14ac:dyDescent="0.25">
      <c r="A6" s="30" t="s">
        <v>20</v>
      </c>
    </row>
    <row r="7" spans="1:2" s="30" customFormat="1" ht="22.95" customHeight="1" x14ac:dyDescent="0.25">
      <c r="A7" s="30" t="s">
        <v>21</v>
      </c>
    </row>
    <row r="8" spans="1:2" s="30" customFormat="1" ht="22.95" customHeight="1" x14ac:dyDescent="0.25">
      <c r="A8" s="30" t="s">
        <v>29</v>
      </c>
    </row>
    <row r="9" spans="1:2" s="30" customFormat="1" ht="22.95" customHeight="1" x14ac:dyDescent="0.25">
      <c r="A9" s="30" t="s">
        <v>23</v>
      </c>
    </row>
    <row r="10" spans="1:2" s="30" customFormat="1" ht="22.95" customHeight="1" x14ac:dyDescent="0.25">
      <c r="A10" s="30" t="s">
        <v>24</v>
      </c>
    </row>
    <row r="11" spans="1:2" s="30" customFormat="1" ht="22.95" customHeight="1" x14ac:dyDescent="0.25">
      <c r="A11" s="30" t="s">
        <v>27</v>
      </c>
    </row>
    <row r="12" spans="1:2" s="26" customFormat="1" ht="22.95" customHeight="1" x14ac:dyDescent="0.25">
      <c r="A12" s="31" t="s">
        <v>16</v>
      </c>
    </row>
    <row r="13" spans="1:2" s="26" customFormat="1" ht="22.95" customHeight="1" x14ac:dyDescent="0.25">
      <c r="A13" s="31" t="s">
        <v>17</v>
      </c>
    </row>
    <row r="14" spans="1:2" ht="41.55" customHeight="1" x14ac:dyDescent="0.3">
      <c r="A14" s="21" t="s">
        <v>25</v>
      </c>
      <c r="B14" s="34" t="s">
        <v>81</v>
      </c>
    </row>
    <row r="15" spans="1:2" ht="22.95" customHeight="1" x14ac:dyDescent="0.25">
      <c r="A15" s="21" t="s">
        <v>130</v>
      </c>
      <c r="B15" s="70">
        <v>5890.6040000000003</v>
      </c>
    </row>
    <row r="16" spans="1:2" ht="22.95" customHeight="1" x14ac:dyDescent="0.25">
      <c r="A16" s="21" t="s">
        <v>131</v>
      </c>
      <c r="B16" s="70">
        <v>3023.817</v>
      </c>
    </row>
    <row r="17" spans="1:2" ht="22.95" customHeight="1" x14ac:dyDescent="0.3">
      <c r="A17" s="56" t="s">
        <v>132</v>
      </c>
      <c r="B17" s="74">
        <v>8914.4210000000003</v>
      </c>
    </row>
    <row r="18" spans="1:2" ht="22.95" customHeight="1" x14ac:dyDescent="0.25">
      <c r="A18" s="21" t="s">
        <v>133</v>
      </c>
      <c r="B18" s="70">
        <v>2530.1743999999999</v>
      </c>
    </row>
    <row r="19" spans="1:2" ht="22.95" customHeight="1" x14ac:dyDescent="0.3">
      <c r="A19" s="56" t="s">
        <v>134</v>
      </c>
      <c r="B19" s="74">
        <v>11444.5954</v>
      </c>
    </row>
    <row r="20" spans="1:2" ht="22.95" customHeight="1" x14ac:dyDescent="0.25">
      <c r="A20" s="21" t="s">
        <v>135</v>
      </c>
      <c r="B20" s="70">
        <v>4752.2031999999999</v>
      </c>
    </row>
    <row r="21" spans="1:2" ht="22.95" customHeight="1" x14ac:dyDescent="0.3">
      <c r="A21" s="56" t="s">
        <v>136</v>
      </c>
      <c r="B21" s="73">
        <v>16196.7986</v>
      </c>
    </row>
  </sheetData>
  <phoneticPr fontId="28" type="noConversion"/>
  <hyperlinks>
    <hyperlink ref="A12" location="Contact!A1" display="Link to Contact" xr:uid="{C2D47741-CA05-4ACE-BAA2-112DA976108B}"/>
    <hyperlink ref="A13" location="'Contents '!A1" display="Link to Contents" xr:uid="{BE6A95FC-F7CC-4C2B-B76F-5CF4ACC57546}"/>
  </hyperlinks>
  <pageMargins left="0.7" right="0.7" top="0.75" bottom="0.75" header="0.3" footer="0.3"/>
  <pageSetup paperSize="9" scale="61"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6E9D7-630A-4AF7-94DD-CF2838F3B302}">
  <dimension ref="A1:D27"/>
  <sheetViews>
    <sheetView showGridLines="0" zoomScale="70" zoomScaleNormal="70" workbookViewId="0">
      <selection activeCell="A5" sqref="A5"/>
    </sheetView>
  </sheetViews>
  <sheetFormatPr defaultColWidth="9.21875" defaultRowHeight="15" x14ac:dyDescent="0.25"/>
  <cols>
    <col min="1" max="1" width="72.77734375" style="5" customWidth="1"/>
    <col min="2" max="4" width="16.21875" style="5" customWidth="1"/>
    <col min="5" max="16384" width="9.21875" style="5"/>
  </cols>
  <sheetData>
    <row r="1" spans="1:4" s="30" customFormat="1" ht="22.95" customHeight="1" x14ac:dyDescent="0.35">
      <c r="A1" s="29" t="s">
        <v>94</v>
      </c>
    </row>
    <row r="2" spans="1:4" s="30" customFormat="1" ht="22.95" customHeight="1" x14ac:dyDescent="0.25">
      <c r="A2" s="33" t="s">
        <v>26</v>
      </c>
    </row>
    <row r="3" spans="1:4" s="30" customFormat="1" ht="22.95" customHeight="1" x14ac:dyDescent="0.25">
      <c r="A3" s="30" t="s">
        <v>22</v>
      </c>
    </row>
    <row r="4" spans="1:4" s="30" customFormat="1" ht="22.95" customHeight="1" x14ac:dyDescent="0.25">
      <c r="A4" s="30" t="s">
        <v>18</v>
      </c>
    </row>
    <row r="5" spans="1:4" s="30" customFormat="1" ht="22.95" customHeight="1" x14ac:dyDescent="0.25">
      <c r="A5" s="30" t="s">
        <v>19</v>
      </c>
    </row>
    <row r="6" spans="1:4" s="30" customFormat="1" ht="22.95" customHeight="1" x14ac:dyDescent="0.25">
      <c r="A6" s="30" t="s">
        <v>20</v>
      </c>
    </row>
    <row r="7" spans="1:4" s="30" customFormat="1" ht="22.95" customHeight="1" x14ac:dyDescent="0.25">
      <c r="A7" s="30" t="s">
        <v>21</v>
      </c>
    </row>
    <row r="8" spans="1:4" s="30" customFormat="1" ht="22.95" customHeight="1" x14ac:dyDescent="0.25">
      <c r="A8" s="30" t="s">
        <v>29</v>
      </c>
    </row>
    <row r="9" spans="1:4" s="30" customFormat="1" ht="22.95" customHeight="1" x14ac:dyDescent="0.25">
      <c r="A9" s="30" t="s">
        <v>23</v>
      </c>
    </row>
    <row r="10" spans="1:4" s="30" customFormat="1" ht="22.95" customHeight="1" x14ac:dyDescent="0.25">
      <c r="A10" s="30" t="s">
        <v>24</v>
      </c>
    </row>
    <row r="11" spans="1:4" s="30" customFormat="1" ht="22.95" customHeight="1" x14ac:dyDescent="0.25">
      <c r="A11" s="30" t="s">
        <v>27</v>
      </c>
    </row>
    <row r="12" spans="1:4" s="26" customFormat="1" ht="22.95" customHeight="1" x14ac:dyDescent="0.25">
      <c r="A12" s="31" t="s">
        <v>16</v>
      </c>
    </row>
    <row r="13" spans="1:4" s="26" customFormat="1" ht="22.95" customHeight="1" x14ac:dyDescent="0.25">
      <c r="A13" s="31" t="s">
        <v>17</v>
      </c>
    </row>
    <row r="14" spans="1:4" ht="37.049999999999997" customHeight="1" x14ac:dyDescent="0.3">
      <c r="A14" s="21" t="s">
        <v>25</v>
      </c>
      <c r="B14" s="32" t="s">
        <v>83</v>
      </c>
      <c r="C14" s="32" t="s">
        <v>84</v>
      </c>
      <c r="D14" s="32" t="s">
        <v>41</v>
      </c>
    </row>
    <row r="15" spans="1:4" ht="22.95" customHeight="1" x14ac:dyDescent="0.25">
      <c r="A15" s="26" t="s">
        <v>130</v>
      </c>
      <c r="B15" s="64">
        <v>2782.2429999999999</v>
      </c>
      <c r="C15" s="71">
        <v>2760.1179999999999</v>
      </c>
      <c r="D15" s="59">
        <f>(Table718[[#This Row],[Jan - Jun 2024]]-Table718[[#This Row],[Jan - Jun 2023]])/Table718[[#This Row],[Jan - Jun 2023]]</f>
        <v>-7.9522169702646393E-3</v>
      </c>
    </row>
    <row r="16" spans="1:4" ht="22.95" customHeight="1" x14ac:dyDescent="0.25">
      <c r="A16" s="26" t="s">
        <v>131</v>
      </c>
      <c r="B16" s="64">
        <v>1188.23</v>
      </c>
      <c r="C16" s="71">
        <v>1399.319</v>
      </c>
      <c r="D16" s="59">
        <f>(Table718[[#This Row],[Jan - Jun 2024]]-Table718[[#This Row],[Jan - Jun 2023]])/Table718[[#This Row],[Jan - Jun 2023]]</f>
        <v>0.17764994992551941</v>
      </c>
    </row>
    <row r="17" spans="1:4" ht="22.95" customHeight="1" x14ac:dyDescent="0.3">
      <c r="A17" s="60" t="s">
        <v>132</v>
      </c>
      <c r="B17" s="72">
        <v>3970.473</v>
      </c>
      <c r="C17" s="67">
        <v>4159.4369999999999</v>
      </c>
      <c r="D17" s="61">
        <f>(Table718[[#This Row],[Jan - Jun 2024]]-Table718[[#This Row],[Jan - Jun 2023]])/Table718[[#This Row],[Jan - Jun 2023]]</f>
        <v>4.7592314568062781E-2</v>
      </c>
    </row>
    <row r="18" spans="1:4" ht="22.95" customHeight="1" x14ac:dyDescent="0.25">
      <c r="A18" s="26" t="s">
        <v>133</v>
      </c>
      <c r="B18" s="64">
        <v>1378.229</v>
      </c>
      <c r="C18" s="71">
        <v>909.62900000000002</v>
      </c>
      <c r="D18" s="59">
        <f>(Table718[[#This Row],[Jan - Jun 2024]]-Table718[[#This Row],[Jan - Jun 2023]])/Table718[[#This Row],[Jan - Jun 2023]]</f>
        <v>-0.34000155271729154</v>
      </c>
    </row>
    <row r="19" spans="1:4" ht="22.95" customHeight="1" x14ac:dyDescent="0.3">
      <c r="A19" s="60" t="s">
        <v>134</v>
      </c>
      <c r="B19" s="72">
        <v>5348.7020000000002</v>
      </c>
      <c r="C19" s="67">
        <v>5069.0659999999998</v>
      </c>
      <c r="D19" s="61">
        <f>(Table718[[#This Row],[Jan - Jun 2024]]-Table718[[#This Row],[Jan - Jun 2023]])/Table718[[#This Row],[Jan - Jun 2023]]</f>
        <v>-5.2281095488213851E-2</v>
      </c>
    </row>
    <row r="20" spans="1:4" ht="22.95" customHeight="1" x14ac:dyDescent="0.25">
      <c r="A20" s="26" t="s">
        <v>135</v>
      </c>
      <c r="B20" s="63">
        <v>1706.585</v>
      </c>
      <c r="C20" s="71">
        <v>1681.221</v>
      </c>
      <c r="D20" s="59">
        <f>(Table718[[#This Row],[Jan - Jun 2024]]-Table718[[#This Row],[Jan - Jun 2023]])/Table718[[#This Row],[Jan - Jun 2023]]</f>
        <v>-1.4862429940495218E-2</v>
      </c>
    </row>
    <row r="21" spans="1:4" ht="22.95" customHeight="1" x14ac:dyDescent="0.3">
      <c r="A21" s="60" t="s">
        <v>137</v>
      </c>
      <c r="B21" s="68">
        <v>7055.2870000000003</v>
      </c>
      <c r="C21" s="67">
        <v>6750.2870000000003</v>
      </c>
      <c r="D21" s="62">
        <f>(Table718[[#This Row],[Jan - Jun 2024]]-Table718[[#This Row],[Jan - Jun 2023]])/Table718[[#This Row],[Jan - Jun 2023]]</f>
        <v>-4.3229991919534951E-2</v>
      </c>
    </row>
    <row r="23" spans="1:4" ht="22.95" customHeight="1" x14ac:dyDescent="0.25"/>
    <row r="25" spans="1:4" ht="22.95" customHeight="1" x14ac:dyDescent="0.25"/>
    <row r="27" spans="1:4" ht="22.95" customHeight="1" x14ac:dyDescent="0.25"/>
  </sheetData>
  <hyperlinks>
    <hyperlink ref="A12" location="Contact!A1" display="Link to Contact" xr:uid="{94E87661-AF03-4287-B469-486B841A8D72}"/>
    <hyperlink ref="A13" location="'Contents '!A1" display="Link to Contents" xr:uid="{41835D0B-43E6-4CE0-BACF-8057A9B440B6}"/>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21"/>
  <sheetViews>
    <sheetView showGridLines="0" topLeftCell="A7" zoomScale="70" zoomScaleNormal="70" workbookViewId="0">
      <selection activeCell="A4" sqref="A4"/>
    </sheetView>
  </sheetViews>
  <sheetFormatPr defaultColWidth="9.21875" defaultRowHeight="23.55" customHeight="1" x14ac:dyDescent="0.25"/>
  <cols>
    <col min="1" max="1" width="79.77734375" style="5" customWidth="1"/>
    <col min="2" max="2" width="16.5546875" style="5" customWidth="1"/>
    <col min="3" max="16384" width="9.21875" style="5"/>
  </cols>
  <sheetData>
    <row r="1" spans="1:2" s="30" customFormat="1" ht="23.55" customHeight="1" x14ac:dyDescent="0.35">
      <c r="A1" s="29" t="s">
        <v>95</v>
      </c>
    </row>
    <row r="2" spans="1:2" s="30" customFormat="1" ht="23.55" customHeight="1" x14ac:dyDescent="0.25">
      <c r="A2" s="33" t="s">
        <v>26</v>
      </c>
    </row>
    <row r="3" spans="1:2" s="30" customFormat="1" ht="23.55" customHeight="1" x14ac:dyDescent="0.25">
      <c r="A3" s="30" t="s">
        <v>22</v>
      </c>
    </row>
    <row r="4" spans="1:2" s="30" customFormat="1" ht="23.55" customHeight="1" x14ac:dyDescent="0.25">
      <c r="A4" s="30" t="s">
        <v>18</v>
      </c>
    </row>
    <row r="5" spans="1:2" s="30" customFormat="1" ht="23.55" customHeight="1" x14ac:dyDescent="0.25">
      <c r="A5" s="30" t="s">
        <v>19</v>
      </c>
    </row>
    <row r="6" spans="1:2" s="30" customFormat="1" ht="23.55" customHeight="1" x14ac:dyDescent="0.25">
      <c r="A6" s="30" t="s">
        <v>20</v>
      </c>
    </row>
    <row r="7" spans="1:2" s="30" customFormat="1" ht="23.55" customHeight="1" x14ac:dyDescent="0.25">
      <c r="A7" s="30" t="s">
        <v>21</v>
      </c>
    </row>
    <row r="8" spans="1:2" s="30" customFormat="1" ht="23.55" customHeight="1" x14ac:dyDescent="0.25">
      <c r="A8" s="30" t="s">
        <v>29</v>
      </c>
    </row>
    <row r="9" spans="1:2" s="30" customFormat="1" ht="23.55" customHeight="1" x14ac:dyDescent="0.25">
      <c r="A9" s="30" t="s">
        <v>23</v>
      </c>
    </row>
    <row r="10" spans="1:2" s="30" customFormat="1" ht="23.55" customHeight="1" x14ac:dyDescent="0.25">
      <c r="A10" s="30" t="s">
        <v>24</v>
      </c>
    </row>
    <row r="11" spans="1:2" s="30" customFormat="1" ht="23.55" customHeight="1" x14ac:dyDescent="0.25">
      <c r="A11" s="30" t="s">
        <v>27</v>
      </c>
    </row>
    <row r="12" spans="1:2" s="26" customFormat="1" ht="23.55" customHeight="1" x14ac:dyDescent="0.25">
      <c r="A12" s="31" t="s">
        <v>16</v>
      </c>
    </row>
    <row r="13" spans="1:2" s="26" customFormat="1" ht="23.55" customHeight="1" x14ac:dyDescent="0.25">
      <c r="A13" s="31" t="s">
        <v>17</v>
      </c>
    </row>
    <row r="14" spans="1:2" ht="43.5" customHeight="1" x14ac:dyDescent="0.3">
      <c r="A14" s="21" t="s">
        <v>25</v>
      </c>
      <c r="B14" s="32" t="s">
        <v>81</v>
      </c>
    </row>
    <row r="15" spans="1:2" ht="23.55" customHeight="1" x14ac:dyDescent="0.25">
      <c r="A15" s="21" t="s">
        <v>138</v>
      </c>
      <c r="B15" s="70">
        <v>423.048</v>
      </c>
    </row>
    <row r="16" spans="1:2" ht="23.55" customHeight="1" x14ac:dyDescent="0.25">
      <c r="A16" s="21" t="s">
        <v>139</v>
      </c>
      <c r="B16" s="70">
        <v>220.85210000000001</v>
      </c>
    </row>
    <row r="17" spans="1:2" ht="23.55" customHeight="1" x14ac:dyDescent="0.3">
      <c r="A17" s="56" t="s">
        <v>140</v>
      </c>
      <c r="B17" s="74">
        <v>643.90010000000007</v>
      </c>
    </row>
    <row r="18" spans="1:2" ht="23.55" customHeight="1" x14ac:dyDescent="0.25">
      <c r="A18" s="21" t="s">
        <v>141</v>
      </c>
      <c r="B18" s="70">
        <v>246.1189</v>
      </c>
    </row>
    <row r="19" spans="1:2" ht="23.55" customHeight="1" x14ac:dyDescent="0.3">
      <c r="A19" s="56" t="s">
        <v>142</v>
      </c>
      <c r="B19" s="74">
        <v>890.01900000000001</v>
      </c>
    </row>
    <row r="20" spans="1:2" ht="23.55" customHeight="1" x14ac:dyDescent="0.25">
      <c r="A20" s="21" t="s">
        <v>143</v>
      </c>
      <c r="B20" s="70">
        <v>256.6302</v>
      </c>
    </row>
    <row r="21" spans="1:2" ht="23.55" customHeight="1" x14ac:dyDescent="0.3">
      <c r="A21" s="56" t="s">
        <v>144</v>
      </c>
      <c r="B21" s="73">
        <v>1146.6492000000001</v>
      </c>
    </row>
  </sheetData>
  <phoneticPr fontId="28" type="noConversion"/>
  <hyperlinks>
    <hyperlink ref="A12" location="Contact!A1" display="Link to Contact" xr:uid="{5151B42F-0475-4E7D-8E87-17DD54536110}"/>
    <hyperlink ref="A13" location="'Contents '!A1" display="Link to Contents" xr:uid="{CC28995A-BE67-417A-AE39-4B846C683251}"/>
  </hyperlinks>
  <pageMargins left="0.7" right="0.7" top="0.75" bottom="0.75" header="0.3" footer="0.3"/>
  <pageSetup paperSize="9" scale="71"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696B7-839E-4EB4-B21A-B4F7C5754BD7}">
  <dimension ref="A1:D30"/>
  <sheetViews>
    <sheetView showGridLines="0" zoomScale="70" zoomScaleNormal="70" workbookViewId="0">
      <selection activeCell="A6" sqref="A6"/>
    </sheetView>
  </sheetViews>
  <sheetFormatPr defaultColWidth="9.21875" defaultRowHeight="15" x14ac:dyDescent="0.25"/>
  <cols>
    <col min="1" max="1" width="76.5546875" style="5" customWidth="1"/>
    <col min="2" max="4" width="16.109375" style="5" customWidth="1"/>
    <col min="5" max="16384" width="9.21875" style="5"/>
  </cols>
  <sheetData>
    <row r="1" spans="1:4" s="30" customFormat="1" ht="23.55" customHeight="1" x14ac:dyDescent="0.35">
      <c r="A1" s="29" t="s">
        <v>96</v>
      </c>
    </row>
    <row r="2" spans="1:4" s="30" customFormat="1" ht="23.55" customHeight="1" x14ac:dyDescent="0.25">
      <c r="A2" s="33" t="s">
        <v>26</v>
      </c>
    </row>
    <row r="3" spans="1:4" s="30" customFormat="1" ht="23.55" customHeight="1" x14ac:dyDescent="0.25">
      <c r="A3" s="30" t="s">
        <v>22</v>
      </c>
    </row>
    <row r="4" spans="1:4" s="30" customFormat="1" ht="23.55" customHeight="1" x14ac:dyDescent="0.25">
      <c r="A4" s="30" t="s">
        <v>18</v>
      </c>
    </row>
    <row r="5" spans="1:4" s="30" customFormat="1" ht="23.55" customHeight="1" x14ac:dyDescent="0.25">
      <c r="A5" s="30" t="s">
        <v>19</v>
      </c>
    </row>
    <row r="6" spans="1:4" s="30" customFormat="1" ht="23.55" customHeight="1" x14ac:dyDescent="0.25">
      <c r="A6" s="30" t="s">
        <v>20</v>
      </c>
    </row>
    <row r="7" spans="1:4" s="30" customFormat="1" ht="23.55" customHeight="1" x14ac:dyDescent="0.25">
      <c r="A7" s="30" t="s">
        <v>21</v>
      </c>
    </row>
    <row r="8" spans="1:4" s="30" customFormat="1" ht="23.55" customHeight="1" x14ac:dyDescent="0.25">
      <c r="A8" s="30" t="s">
        <v>29</v>
      </c>
    </row>
    <row r="9" spans="1:4" s="30" customFormat="1" ht="23.55" customHeight="1" x14ac:dyDescent="0.25">
      <c r="A9" s="30" t="s">
        <v>23</v>
      </c>
    </row>
    <row r="10" spans="1:4" s="30" customFormat="1" ht="23.55" customHeight="1" x14ac:dyDescent="0.25">
      <c r="A10" s="30" t="s">
        <v>24</v>
      </c>
    </row>
    <row r="11" spans="1:4" s="30" customFormat="1" ht="23.55" customHeight="1" x14ac:dyDescent="0.25">
      <c r="A11" s="30" t="s">
        <v>27</v>
      </c>
    </row>
    <row r="12" spans="1:4" s="26" customFormat="1" ht="23.55" customHeight="1" x14ac:dyDescent="0.25">
      <c r="A12" s="31" t="s">
        <v>16</v>
      </c>
    </row>
    <row r="13" spans="1:4" s="26" customFormat="1" ht="23.55" customHeight="1" x14ac:dyDescent="0.25">
      <c r="A13" s="31" t="s">
        <v>17</v>
      </c>
    </row>
    <row r="14" spans="1:4" ht="39.450000000000003" customHeight="1" x14ac:dyDescent="0.3">
      <c r="A14" s="21" t="s">
        <v>25</v>
      </c>
      <c r="B14" s="32" t="s">
        <v>83</v>
      </c>
      <c r="C14" s="32" t="s">
        <v>84</v>
      </c>
      <c r="D14" s="32" t="s">
        <v>41</v>
      </c>
    </row>
    <row r="15" spans="1:4" ht="23.55" customHeight="1" x14ac:dyDescent="0.25">
      <c r="A15" s="26" t="s">
        <v>138</v>
      </c>
      <c r="B15" s="75">
        <v>230.1181</v>
      </c>
      <c r="C15" s="75">
        <v>190.63120000000001</v>
      </c>
      <c r="D15" s="59">
        <f>(Table819[[#This Row],[Jan - Jun 2024]]-Table819[[#This Row],[Jan - Jun 2023]])/Table819[[#This Row],[Jan - Jun 2023]]</f>
        <v>-0.17159406409143824</v>
      </c>
    </row>
    <row r="16" spans="1:4" ht="23.55" customHeight="1" x14ac:dyDescent="0.25">
      <c r="A16" s="26" t="s">
        <v>225</v>
      </c>
      <c r="B16" s="75">
        <v>85.725499999999997</v>
      </c>
      <c r="C16" s="75">
        <v>97.132499999999993</v>
      </c>
      <c r="D16" s="59">
        <f>(Table819[[#This Row],[Jan - Jun 2024]]-Table819[[#This Row],[Jan - Jun 2023]])/Table819[[#This Row],[Jan - Jun 2023]]</f>
        <v>0.13306425742632003</v>
      </c>
    </row>
    <row r="17" spans="1:4" ht="23.55" customHeight="1" x14ac:dyDescent="0.3">
      <c r="A17" s="60" t="s">
        <v>226</v>
      </c>
      <c r="B17" s="76">
        <v>315.84359999999998</v>
      </c>
      <c r="C17" s="77">
        <v>287.76369999999997</v>
      </c>
      <c r="D17" s="62">
        <f>(Table819[[#This Row],[Jan - Jun 2024]]-Table819[[#This Row],[Jan - Jun 2023]])/Table819[[#This Row],[Jan - Jun 2023]]</f>
        <v>-8.8904445111441271E-2</v>
      </c>
    </row>
    <row r="18" spans="1:4" ht="23.55" customHeight="1" x14ac:dyDescent="0.25">
      <c r="A18" s="26" t="s">
        <v>141</v>
      </c>
      <c r="B18" s="75">
        <v>118.4119</v>
      </c>
      <c r="C18" s="75">
        <v>96.861699999999999</v>
      </c>
      <c r="D18" s="59">
        <f>(Table819[[#This Row],[Jan - Jun 2024]]-Table819[[#This Row],[Jan - Jun 2023]])/Table819[[#This Row],[Jan - Jun 2023]]</f>
        <v>-0.18199353274459748</v>
      </c>
    </row>
    <row r="19" spans="1:4" ht="23.55" customHeight="1" x14ac:dyDescent="0.3">
      <c r="A19" s="60" t="s">
        <v>142</v>
      </c>
      <c r="B19" s="76">
        <v>434.25549999999998</v>
      </c>
      <c r="C19" s="77">
        <v>384.62539999999996</v>
      </c>
      <c r="D19" s="62">
        <f>(Table819[[#This Row],[Jan - Jun 2024]]-Table819[[#This Row],[Jan - Jun 2023]])/Table819[[#This Row],[Jan - Jun 2023]]</f>
        <v>-0.11428778679832502</v>
      </c>
    </row>
    <row r="20" spans="1:4" ht="23.55" customHeight="1" x14ac:dyDescent="0.25">
      <c r="A20" s="26" t="s">
        <v>143</v>
      </c>
      <c r="B20" s="78">
        <v>123.29519999999999</v>
      </c>
      <c r="C20" s="75">
        <v>107.762</v>
      </c>
      <c r="D20" s="59">
        <f>(Table819[[#This Row],[Jan - Jun 2024]]-Table819[[#This Row],[Jan - Jun 2023]])/Table819[[#This Row],[Jan - Jun 2023]]</f>
        <v>-0.12598381769931022</v>
      </c>
    </row>
    <row r="21" spans="1:4" ht="23.55" customHeight="1" x14ac:dyDescent="0.3">
      <c r="A21" s="60" t="s">
        <v>144</v>
      </c>
      <c r="B21" s="79">
        <v>557.55070000000001</v>
      </c>
      <c r="C21" s="77">
        <v>492.38739999999996</v>
      </c>
      <c r="D21" s="62">
        <f>(Table819[[#This Row],[Jan - Jun 2024]]-Table819[[#This Row],[Jan - Jun 2023]])/Table819[[#This Row],[Jan - Jun 2023]]</f>
        <v>-0.11687421430912032</v>
      </c>
    </row>
    <row r="22" spans="1:4" ht="23.55" customHeight="1" x14ac:dyDescent="0.25"/>
    <row r="24" spans="1:4" ht="23.55" customHeight="1" x14ac:dyDescent="0.25"/>
    <row r="26" spans="1:4" ht="23.55" customHeight="1" x14ac:dyDescent="0.25"/>
    <row r="28" spans="1:4" ht="23.55" customHeight="1" x14ac:dyDescent="0.25"/>
    <row r="30" spans="1:4" ht="23.55" customHeight="1" x14ac:dyDescent="0.25"/>
  </sheetData>
  <hyperlinks>
    <hyperlink ref="A12" location="Contact!A1" display="Link to Contact" xr:uid="{8C43A096-09F5-4A1A-BD5E-664B22126634}"/>
    <hyperlink ref="A13" location="'Contents '!A1" display="Link to Contents" xr:uid="{DDA30052-A539-4143-8250-97C574585879}"/>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5"/>
  <sheetViews>
    <sheetView showGridLines="0" zoomScale="60" zoomScaleNormal="60" workbookViewId="0">
      <selection activeCell="B11" sqref="B11"/>
    </sheetView>
  </sheetViews>
  <sheetFormatPr defaultColWidth="9.21875" defaultRowHeight="13.2" x14ac:dyDescent="0.25"/>
  <cols>
    <col min="1" max="1" width="72.5546875" style="19" customWidth="1"/>
    <col min="2" max="2" width="15.109375" style="20" customWidth="1"/>
    <col min="3" max="3" width="15.109375" style="19" customWidth="1"/>
    <col min="4" max="5" width="15.109375" style="20" customWidth="1"/>
    <col min="6" max="11" width="15.109375" style="19" customWidth="1"/>
    <col min="12" max="16384" width="9.21875" style="19"/>
  </cols>
  <sheetData>
    <row r="1" spans="1:12" s="30" customFormat="1" ht="22.95" customHeight="1" x14ac:dyDescent="0.35">
      <c r="A1" s="29" t="s">
        <v>235</v>
      </c>
    </row>
    <row r="2" spans="1:12" s="30" customFormat="1" ht="22.95" customHeight="1" x14ac:dyDescent="0.25">
      <c r="A2" s="33" t="s">
        <v>26</v>
      </c>
    </row>
    <row r="3" spans="1:12" s="30" customFormat="1" ht="22.95" customHeight="1" x14ac:dyDescent="0.25">
      <c r="A3" s="30" t="s">
        <v>22</v>
      </c>
    </row>
    <row r="4" spans="1:12" s="30" customFormat="1" ht="22.95" customHeight="1" x14ac:dyDescent="0.25">
      <c r="A4" s="30" t="s">
        <v>30</v>
      </c>
    </row>
    <row r="5" spans="1:12" s="30" customFormat="1" ht="22.95" customHeight="1" x14ac:dyDescent="0.25">
      <c r="A5" s="30" t="s">
        <v>32</v>
      </c>
    </row>
    <row r="6" spans="1:12" s="30" customFormat="1" ht="22.95" customHeight="1" x14ac:dyDescent="0.25">
      <c r="A6" s="30" t="s">
        <v>31</v>
      </c>
    </row>
    <row r="7" spans="1:12" s="30" customFormat="1" ht="22.95" customHeight="1" x14ac:dyDescent="0.25">
      <c r="A7" s="30" t="s">
        <v>33</v>
      </c>
    </row>
    <row r="8" spans="1:12" s="26" customFormat="1" ht="21.45" customHeight="1" x14ac:dyDescent="0.25">
      <c r="A8" s="31" t="s">
        <v>16</v>
      </c>
    </row>
    <row r="9" spans="1:12" s="26" customFormat="1" ht="21.45" customHeight="1" x14ac:dyDescent="0.25">
      <c r="A9" s="31" t="s">
        <v>17</v>
      </c>
    </row>
    <row r="10" spans="1:12" s="18" customFormat="1" ht="57" customHeight="1" x14ac:dyDescent="0.3">
      <c r="A10" s="47" t="s">
        <v>25</v>
      </c>
      <c r="B10" s="23" t="s">
        <v>97</v>
      </c>
      <c r="C10" s="23" t="s">
        <v>98</v>
      </c>
      <c r="D10" s="23" t="s">
        <v>99</v>
      </c>
      <c r="E10" s="23" t="s">
        <v>100</v>
      </c>
      <c r="F10" s="23" t="s">
        <v>101</v>
      </c>
      <c r="G10" s="23" t="s">
        <v>102</v>
      </c>
      <c r="H10" s="23" t="s">
        <v>103</v>
      </c>
      <c r="I10" s="23" t="s">
        <v>104</v>
      </c>
      <c r="J10" s="23" t="s">
        <v>105</v>
      </c>
      <c r="K10" s="54" t="s">
        <v>81</v>
      </c>
      <c r="L10" s="54" t="s">
        <v>41</v>
      </c>
    </row>
    <row r="11" spans="1:12" ht="22.95" customHeight="1" x14ac:dyDescent="0.25">
      <c r="A11" s="35" t="s">
        <v>189</v>
      </c>
      <c r="B11" s="80">
        <v>1907.6464000000001</v>
      </c>
      <c r="C11" s="80">
        <v>1873.6769999999999</v>
      </c>
      <c r="D11" s="94">
        <v>2092.5889000000002</v>
      </c>
      <c r="E11" s="94">
        <v>2157.4751999999999</v>
      </c>
      <c r="F11" s="94">
        <v>2253.9688000000001</v>
      </c>
      <c r="G11" s="95">
        <v>1589.961</v>
      </c>
      <c r="H11" s="95">
        <v>671.88059999999996</v>
      </c>
      <c r="I11" s="95">
        <v>2181.875</v>
      </c>
      <c r="J11" s="95">
        <v>2266.1410000000001</v>
      </c>
      <c r="K11" s="94">
        <v>2140.6999999999998</v>
      </c>
      <c r="L11" s="53">
        <f>(Table9[[#This Row],[12 months to June 2024]]-Table9[[#This Row],[12 months to June 2023]])/Table9[[#This Row],[12 months to June 2023]]</f>
        <v>-5.5354454996401486E-2</v>
      </c>
    </row>
    <row r="12" spans="1:12" ht="22.95" customHeight="1" x14ac:dyDescent="0.25">
      <c r="A12" s="35" t="s">
        <v>188</v>
      </c>
      <c r="B12" s="94">
        <v>315.64980000000003</v>
      </c>
      <c r="C12" s="94">
        <v>322.6472</v>
      </c>
      <c r="D12" s="94">
        <v>412.37299999999999</v>
      </c>
      <c r="E12" s="94">
        <v>429.27550000000002</v>
      </c>
      <c r="F12" s="94">
        <v>451.04700000000003</v>
      </c>
      <c r="G12" s="95">
        <v>314.47680000000003</v>
      </c>
      <c r="H12" s="95">
        <v>112.9786</v>
      </c>
      <c r="I12" s="95">
        <v>497.22989999999999</v>
      </c>
      <c r="J12" s="95">
        <v>561.51800000000003</v>
      </c>
      <c r="K12" s="94">
        <v>567.70000000000005</v>
      </c>
      <c r="L12" s="53">
        <f>(Table9[[#This Row],[12 months to June 2024]]-Table9[[#This Row],[12 months to June 2023]])/Table9[[#This Row],[12 months to June 2023]]</f>
        <v>1.1009442261868748E-2</v>
      </c>
    </row>
    <row r="13" spans="1:12" ht="18.75" customHeight="1" x14ac:dyDescent="0.25"/>
    <row r="14" spans="1:12" ht="18.75" customHeight="1" x14ac:dyDescent="0.25"/>
    <row r="15" spans="1:12" ht="18.75" customHeight="1" x14ac:dyDescent="0.25"/>
    <row r="16" spans="1:12" ht="18.75" customHeight="1" x14ac:dyDescent="0.25"/>
    <row r="17" ht="18.75" customHeight="1" x14ac:dyDescent="0.25"/>
    <row r="18" ht="18.75" customHeight="1" x14ac:dyDescent="0.25"/>
    <row r="19" ht="18.75" customHeight="1" x14ac:dyDescent="0.25"/>
    <row r="20" ht="18.75" customHeight="1" x14ac:dyDescent="0.25"/>
    <row r="21" ht="18.75" customHeight="1" x14ac:dyDescent="0.25"/>
    <row r="22" ht="18.75" customHeight="1" x14ac:dyDescent="0.25"/>
    <row r="23" ht="18.75" customHeight="1" x14ac:dyDescent="0.25"/>
    <row r="24" ht="18.75" customHeight="1" x14ac:dyDescent="0.25"/>
    <row r="25" ht="18.75" customHeight="1" x14ac:dyDescent="0.25"/>
    <row r="26" ht="18.75" customHeight="1" x14ac:dyDescent="0.25"/>
    <row r="27" ht="18.75" customHeight="1" x14ac:dyDescent="0.25"/>
    <row r="28" ht="18.75" customHeight="1" x14ac:dyDescent="0.25"/>
    <row r="29" ht="18.75" customHeight="1" x14ac:dyDescent="0.25"/>
    <row r="30" ht="18.75" customHeight="1" x14ac:dyDescent="0.25"/>
    <row r="31" ht="18.75" customHeight="1" x14ac:dyDescent="0.25"/>
    <row r="32" ht="18.75" customHeight="1" x14ac:dyDescent="0.25"/>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sheetData>
  <hyperlinks>
    <hyperlink ref="A8" location="Contact!A1" display="Link to Contact" xr:uid="{7C8D707F-28D8-49B6-81BB-F1F9A00B850D}"/>
    <hyperlink ref="A9" location="'Contents '!A1" display="Link to Contents" xr:uid="{692F7B58-242A-41F3-8371-BB407B1CA1F1}"/>
  </hyperlinks>
  <pageMargins left="0.7" right="0.7" top="0.75" bottom="0.75" header="0.3" footer="0.3"/>
  <pageSetup paperSize="9" scale="41" fitToHeight="0" orientation="landscape"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2918-B134-402C-900E-2B6A1D28BFD1}">
  <dimension ref="A1:B21"/>
  <sheetViews>
    <sheetView showGridLines="0" zoomScale="70" zoomScaleNormal="70" workbookViewId="0">
      <selection activeCell="B14" sqref="B14"/>
    </sheetView>
  </sheetViews>
  <sheetFormatPr defaultColWidth="9.21875" defaultRowHeight="19.95" customHeight="1" x14ac:dyDescent="0.25"/>
  <cols>
    <col min="1" max="1" width="69.88671875" style="21" customWidth="1"/>
    <col min="2" max="2" width="18.88671875" style="21" customWidth="1"/>
    <col min="3" max="3" width="9.21875" style="21"/>
    <col min="4" max="4" width="9.21875" style="21" customWidth="1"/>
    <col min="5" max="16384" width="9.21875" style="21"/>
  </cols>
  <sheetData>
    <row r="1" spans="1:2" s="30" customFormat="1" ht="19.95" customHeight="1" x14ac:dyDescent="0.35">
      <c r="A1" s="29" t="s">
        <v>200</v>
      </c>
    </row>
    <row r="2" spans="1:2" s="30" customFormat="1" ht="19.95" customHeight="1" x14ac:dyDescent="0.25">
      <c r="A2" s="33" t="s">
        <v>26</v>
      </c>
    </row>
    <row r="3" spans="1:2" s="30" customFormat="1" ht="19.95" customHeight="1" x14ac:dyDescent="0.25">
      <c r="A3" s="30" t="s">
        <v>22</v>
      </c>
    </row>
    <row r="4" spans="1:2" s="30" customFormat="1" ht="19.95" customHeight="1" x14ac:dyDescent="0.25">
      <c r="A4" s="55" t="s">
        <v>18</v>
      </c>
    </row>
    <row r="5" spans="1:2" s="30" customFormat="1" ht="19.95" customHeight="1" x14ac:dyDescent="0.25">
      <c r="A5" s="55" t="s">
        <v>19</v>
      </c>
    </row>
    <row r="6" spans="1:2" s="30" customFormat="1" ht="19.95" customHeight="1" x14ac:dyDescent="0.25">
      <c r="A6" s="55" t="s">
        <v>20</v>
      </c>
    </row>
    <row r="7" spans="1:2" s="30" customFormat="1" ht="19.95" customHeight="1" x14ac:dyDescent="0.25">
      <c r="A7" s="55" t="s">
        <v>21</v>
      </c>
    </row>
    <row r="8" spans="1:2" s="30" customFormat="1" ht="19.95" customHeight="1" x14ac:dyDescent="0.25">
      <c r="A8" s="55" t="s">
        <v>43</v>
      </c>
    </row>
    <row r="9" spans="1:2" s="26" customFormat="1" ht="19.95" customHeight="1" x14ac:dyDescent="0.25">
      <c r="A9" s="31" t="s">
        <v>16</v>
      </c>
    </row>
    <row r="10" spans="1:2" s="26" customFormat="1" ht="19.95" customHeight="1" x14ac:dyDescent="0.25">
      <c r="A10" s="31" t="s">
        <v>17</v>
      </c>
    </row>
    <row r="11" spans="1:2" ht="63.45" customHeight="1" x14ac:dyDescent="0.3">
      <c r="A11" s="15" t="s">
        <v>25</v>
      </c>
      <c r="B11" s="32" t="s">
        <v>81</v>
      </c>
    </row>
    <row r="12" spans="1:2" ht="19.95" customHeight="1" x14ac:dyDescent="0.25">
      <c r="A12" s="21" t="s">
        <v>172</v>
      </c>
      <c r="B12" s="81">
        <v>12195.793</v>
      </c>
    </row>
    <row r="13" spans="1:2" ht="19.95" customHeight="1" x14ac:dyDescent="0.25">
      <c r="A13" s="21" t="s">
        <v>237</v>
      </c>
      <c r="B13" s="81">
        <v>870.20330000000001</v>
      </c>
    </row>
    <row r="14" spans="1:2" ht="19.95" customHeight="1" x14ac:dyDescent="0.25">
      <c r="A14" s="21" t="s">
        <v>173</v>
      </c>
      <c r="B14" s="81">
        <v>1704.1521</v>
      </c>
    </row>
    <row r="15" spans="1:2" ht="19.95" customHeight="1" x14ac:dyDescent="0.25">
      <c r="A15" s="21" t="s">
        <v>238</v>
      </c>
      <c r="B15" s="81">
        <v>93.187600000000003</v>
      </c>
    </row>
    <row r="16" spans="1:2" ht="19.95" customHeight="1" x14ac:dyDescent="0.25">
      <c r="A16" s="21" t="s">
        <v>174</v>
      </c>
      <c r="B16" s="81">
        <v>161.1437</v>
      </c>
    </row>
    <row r="17" spans="1:2" ht="19.95" customHeight="1" x14ac:dyDescent="0.25">
      <c r="A17" s="21" t="s">
        <v>239</v>
      </c>
      <c r="B17" s="81">
        <v>49.174900000000001</v>
      </c>
    </row>
    <row r="18" spans="1:2" ht="19.95" customHeight="1" x14ac:dyDescent="0.25">
      <c r="A18" s="21" t="s">
        <v>175</v>
      </c>
      <c r="B18" s="81">
        <v>173.84469999999999</v>
      </c>
    </row>
    <row r="19" spans="1:2" ht="19.95" customHeight="1" x14ac:dyDescent="0.25">
      <c r="A19" s="21" t="s">
        <v>240</v>
      </c>
      <c r="B19" s="81">
        <v>9.8214000000000006</v>
      </c>
    </row>
    <row r="20" spans="1:2" ht="19.95" customHeight="1" x14ac:dyDescent="0.3">
      <c r="A20" s="12" t="s">
        <v>176</v>
      </c>
      <c r="B20" s="77">
        <v>14234.933499999999</v>
      </c>
    </row>
    <row r="21" spans="1:2" ht="19.95" customHeight="1" x14ac:dyDescent="0.3">
      <c r="A21" s="12" t="s">
        <v>236</v>
      </c>
      <c r="B21" s="77">
        <v>1022.3872</v>
      </c>
    </row>
  </sheetData>
  <phoneticPr fontId="28" type="noConversion"/>
  <hyperlinks>
    <hyperlink ref="A9" location="Contact!A1" display="Link to Contact" xr:uid="{1F14E883-0B5B-4A34-9B79-680D96DA6C1E}"/>
    <hyperlink ref="A10" location="'Contents '!A1" display="Link to Contents" xr:uid="{AF1FD4AC-7816-4AF2-88FB-63BA33201E3D}"/>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5"/>
  <sheetViews>
    <sheetView showGridLines="0" tabSelected="1" zoomScaleNormal="100" workbookViewId="0">
      <selection activeCell="A4" sqref="A4"/>
    </sheetView>
  </sheetViews>
  <sheetFormatPr defaultColWidth="9.21875" defaultRowHeight="25.95" customHeight="1" x14ac:dyDescent="0.25"/>
  <cols>
    <col min="1" max="1" width="118.5546875" style="5" customWidth="1"/>
    <col min="2" max="16384" width="9.21875" style="5"/>
  </cols>
  <sheetData>
    <row r="1" spans="1:4" s="26" customFormat="1" ht="25.95" customHeight="1" x14ac:dyDescent="0.25">
      <c r="A1" s="31" t="s">
        <v>15</v>
      </c>
      <c r="B1" s="27"/>
      <c r="C1" s="28"/>
      <c r="D1" s="28"/>
    </row>
    <row r="2" spans="1:4" s="26" customFormat="1" ht="25.95" customHeight="1" x14ac:dyDescent="0.25">
      <c r="A2" s="31" t="s">
        <v>16</v>
      </c>
      <c r="B2" s="27"/>
      <c r="C2" s="28"/>
      <c r="D2" s="28"/>
    </row>
    <row r="3" spans="1:4" s="26" customFormat="1" ht="25.95" customHeight="1" x14ac:dyDescent="0.25">
      <c r="A3" s="31" t="s">
        <v>44</v>
      </c>
      <c r="B3" s="27"/>
      <c r="C3" s="28"/>
      <c r="D3" s="28"/>
    </row>
    <row r="4" spans="1:4" ht="25.95" customHeight="1" x14ac:dyDescent="0.25">
      <c r="A4" s="21" t="s">
        <v>39</v>
      </c>
    </row>
    <row r="5" spans="1:4" ht="25.95" customHeight="1" x14ac:dyDescent="0.25">
      <c r="A5" s="11" t="s">
        <v>61</v>
      </c>
    </row>
    <row r="6" spans="1:4" ht="25.95" customHeight="1" x14ac:dyDescent="0.25">
      <c r="A6" s="11" t="s">
        <v>62</v>
      </c>
    </row>
    <row r="7" spans="1:4" ht="25.95" customHeight="1" x14ac:dyDescent="0.25">
      <c r="A7" s="11" t="s">
        <v>63</v>
      </c>
    </row>
    <row r="8" spans="1:4" ht="25.95" customHeight="1" x14ac:dyDescent="0.25">
      <c r="A8" s="11" t="s">
        <v>64</v>
      </c>
    </row>
    <row r="9" spans="1:4" ht="25.95" customHeight="1" x14ac:dyDescent="0.25">
      <c r="A9" s="11" t="s">
        <v>65</v>
      </c>
    </row>
    <row r="10" spans="1:4" ht="25.95" customHeight="1" x14ac:dyDescent="0.25">
      <c r="A10" s="11" t="s">
        <v>66</v>
      </c>
    </row>
    <row r="11" spans="1:4" ht="25.95" customHeight="1" x14ac:dyDescent="0.25">
      <c r="A11" s="11" t="s">
        <v>67</v>
      </c>
    </row>
    <row r="12" spans="1:4" ht="25.95" customHeight="1" x14ac:dyDescent="0.25">
      <c r="A12" s="11" t="s">
        <v>68</v>
      </c>
    </row>
    <row r="13" spans="1:4" ht="25.95" customHeight="1" x14ac:dyDescent="0.25">
      <c r="A13" s="11" t="s">
        <v>69</v>
      </c>
    </row>
    <row r="14" spans="1:4" ht="25.95" customHeight="1" x14ac:dyDescent="0.25">
      <c r="A14" s="11" t="s">
        <v>70</v>
      </c>
    </row>
    <row r="15" spans="1:4" ht="25.95" customHeight="1" x14ac:dyDescent="0.25">
      <c r="A15" s="11" t="s">
        <v>71</v>
      </c>
    </row>
    <row r="16" spans="1:4" ht="25.95" customHeight="1" x14ac:dyDescent="0.25">
      <c r="A16" s="11" t="s">
        <v>72</v>
      </c>
    </row>
    <row r="17" spans="1:1" ht="25.95" customHeight="1" x14ac:dyDescent="0.25">
      <c r="A17" s="11" t="s">
        <v>73</v>
      </c>
    </row>
    <row r="18" spans="1:1" ht="25.95" customHeight="1" x14ac:dyDescent="0.25">
      <c r="A18" s="11" t="s">
        <v>74</v>
      </c>
    </row>
    <row r="19" spans="1:1" ht="25.95" customHeight="1" x14ac:dyDescent="0.25">
      <c r="A19" s="11" t="s">
        <v>75</v>
      </c>
    </row>
    <row r="20" spans="1:1" ht="25.95" customHeight="1" x14ac:dyDescent="0.25">
      <c r="A20" s="11" t="s">
        <v>76</v>
      </c>
    </row>
    <row r="21" spans="1:1" ht="25.95" customHeight="1" x14ac:dyDescent="0.25">
      <c r="A21" s="11" t="s">
        <v>77</v>
      </c>
    </row>
    <row r="22" spans="1:1" ht="25.95" customHeight="1" x14ac:dyDescent="0.25">
      <c r="A22" s="11" t="s">
        <v>78</v>
      </c>
    </row>
    <row r="23" spans="1:1" ht="25.95" customHeight="1" x14ac:dyDescent="0.25">
      <c r="A23" s="11" t="s">
        <v>79</v>
      </c>
    </row>
    <row r="24" spans="1:1" ht="25.95" customHeight="1" x14ac:dyDescent="0.25">
      <c r="A24" s="90" t="s">
        <v>181</v>
      </c>
    </row>
    <row r="25" spans="1:1" ht="25.95" customHeight="1" x14ac:dyDescent="0.25">
      <c r="A25" s="90" t="s">
        <v>182</v>
      </c>
    </row>
  </sheetData>
  <hyperlinks>
    <hyperlink ref="A5" location="'Table 1'!A1" display="Table 1 Estimated number of overnight trips, nights and expenditure in NI (all visitors)" xr:uid="{F1A9375E-F1BC-4A92-811B-A0C27FDE4D84}"/>
    <hyperlink ref="A1" location="'Tourism related SIC codes'!A1" display="Definition of Industries included within Tourism Related Industries" xr:uid="{9E0C47F6-423C-4C31-A656-CDB48444A0E0}"/>
    <hyperlink ref="A2" location="Contact!A1" display="Link to Contact" xr:uid="{FE15C345-B209-44D3-AD3F-8339265FDCEF}"/>
    <hyperlink ref="A7" location="'Table 2'!A1" display="Table 2 Estimated number of overnight trips in NI (all visitors) by reason for visit" xr:uid="{33FC4704-745A-4566-9224-7114C243119E}"/>
    <hyperlink ref="A9" location="'Table 3'!A1" display="Table 3 Estimated number of overnight trips in NI by market" xr:uid="{D5790C0B-33CC-47B0-A3DA-9607A7D3392F}"/>
    <hyperlink ref="A11" location="'Table 4'!A1" display="Table 4 Estimated number of external overnight trips, nights and expenditure in NI (excluding NI residents)" xr:uid="{660B4BD0-FD9B-44A7-AFE9-E9D0A570441C}"/>
    <hyperlink ref="A13" location="'Table 5'!A1" display="Table 5 Estimated number of overnight trips to NI by reason for visit" xr:uid="{7C1A14FA-65A2-4297-9ED9-97D99EB6EF17}"/>
    <hyperlink ref="A15" location="'Table 6'!A1" display="Table 6 Estimated nights spent in NI (all visitors)" xr:uid="{97E27532-22A2-4CA1-82E5-6A6AD641C53C}"/>
    <hyperlink ref="A17" location="'Table 7'!A1" display="Table 7 Estimated expenditure (£) spent in NI (all visitors)" xr:uid="{1C2A1224-3F28-485B-92FA-6256623105A5}"/>
    <hyperlink ref="A6" location="'Table 1a'!A1" display="Table 1a Estimated number of overnight trips, nights and expenditure in NI (all visitors) -  Quarter 1" xr:uid="{F6D3E116-6428-4EC3-A6E5-615779B141A5}"/>
    <hyperlink ref="A8" location="'Table 2a'!A1" display="Table 2a Estimated number of overnight trips in NI (all visitors) by reason for visit - Quarter 1" xr:uid="{D5842E8C-1CB0-4622-B929-246893776D2A}"/>
    <hyperlink ref="A10" location="'Table 3a'!A1" display="Table 3a Estimated number of overnight trips in NI by market - Quarter 1" xr:uid="{37A12340-B4FF-4E03-A932-81FFA5AF5669}"/>
    <hyperlink ref="A12" location="'Table 4a'!A1" display="Table 4a Estimated number of external overnight trips, nights and expenditure in NI (excluding NI residents) - Quarter 1" xr:uid="{5DA15B37-A40D-48F7-A8B6-28C3741AF58E}"/>
    <hyperlink ref="A14" location="'Table 5a'!A1" display="Table 5a Estimated number of overnight trips to NI by reason for visit - Quarter 1" xr:uid="{1A17BB67-C2C4-4FD1-96AB-F8BD50BAFF11}"/>
    <hyperlink ref="A16" location="'Table 6a'!A1" display="Table 6a Estimated nights spent in NI (all visitors) - Quarter 1" xr:uid="{435CECD5-01FB-4707-915D-940DA893946F}"/>
    <hyperlink ref="A18" location="'Table 7a'!A1" display="Table 7a Estimated expenditure (£) spent in NI (all visitors) - Quarter 1" xr:uid="{CBD072EC-B560-4BF9-AAA0-9E69F40D553C}"/>
    <hyperlink ref="A19" location="'Table 8'!A1" display="Table 8 Rooms sold in Establishments in NI - 12 months rolling to March 2024" xr:uid="{88E5368E-A1BB-4A89-B609-B12CA99E58B1}"/>
    <hyperlink ref="A20" location="'Table 9'!A1" display="Table 9 Day trips to NI - 12 months rolling to March 2024" xr:uid="{1C8212FD-1BCC-465F-AADB-6B692DFF8FAF}"/>
    <hyperlink ref="A3" location="'Key messages'!A1" display="Key messages" xr:uid="{A6ED5D6B-A4B0-4AE6-B30F-A1746E1CDDC7}"/>
    <hyperlink ref="A21" location="'Table 10'!A1" display="Table 10 Estimated overnight trips in NI by detailed market - 12 months to March" xr:uid="{0DB2FE99-C102-41D0-94BF-D61CB08E5438}"/>
    <hyperlink ref="A22" location="'Table 10a'!A1" display="Table 10a Estimated overnight trips in NI by detailed market - Quarter 1" xr:uid="{EFB9D7CB-CCF3-491E-9171-0BA8E3C886FB}"/>
    <hyperlink ref="A23" location="'Table 11'!A1" display="Table 11 Estimated Spend per trip, Spend per night and Nights per trip - 12 months to March" xr:uid="{8DEB2F85-BB42-4EFA-AE31-C573BDBBBB29}"/>
    <hyperlink ref="A24" location="'Table 12'!A1" display="Table 12 Estimated number of overnight trips in NI (all visitors) by Market [note 1] [note 2] [note 3] [note 4]" xr:uid="{37D2C37B-1057-414A-9EB6-3CA323DC3DAF}"/>
    <hyperlink ref="A25" location="'Table 12a'!A1" display="Table 12a Estimated number of overnight trips in NI (all visitors) by Market -  Year to date (Jan-Jun)" xr:uid="{FD212E0F-1B3E-4A49-A0E4-6641B7DB880D}"/>
  </hyperlinks>
  <pageMargins left="0.7" right="0.7" top="0.75" bottom="0.75" header="0.3" footer="0.3"/>
  <pageSetup paperSize="9" scale="9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2396-CB11-4965-A6B8-25A00C1847CB}">
  <dimension ref="A1:E20"/>
  <sheetViews>
    <sheetView showGridLines="0" zoomScale="80" zoomScaleNormal="80" workbookViewId="0">
      <selection activeCell="B15" sqref="B15"/>
    </sheetView>
  </sheetViews>
  <sheetFormatPr defaultColWidth="9.21875" defaultRowHeight="15" x14ac:dyDescent="0.25"/>
  <cols>
    <col min="1" max="1" width="64.33203125" style="5" customWidth="1"/>
    <col min="2" max="2" width="26" style="25" customWidth="1"/>
    <col min="3" max="3" width="23.33203125" style="25" customWidth="1"/>
    <col min="4" max="4" width="16.21875" style="25" customWidth="1"/>
    <col min="5" max="16384" width="9.21875" style="5"/>
  </cols>
  <sheetData>
    <row r="1" spans="1:4" s="30" customFormat="1" ht="21.45" customHeight="1" x14ac:dyDescent="0.35">
      <c r="A1" s="29" t="s">
        <v>106</v>
      </c>
      <c r="B1" s="45"/>
      <c r="C1" s="45"/>
      <c r="D1" s="45"/>
    </row>
    <row r="2" spans="1:4" s="30" customFormat="1" ht="21.45" customHeight="1" x14ac:dyDescent="0.25">
      <c r="A2" s="33" t="s">
        <v>26</v>
      </c>
      <c r="B2" s="45"/>
      <c r="C2" s="45"/>
      <c r="D2" s="45"/>
    </row>
    <row r="3" spans="1:4" s="30" customFormat="1" ht="21.45" customHeight="1" x14ac:dyDescent="0.25">
      <c r="A3" s="30" t="s">
        <v>22</v>
      </c>
      <c r="B3" s="45"/>
      <c r="C3" s="45"/>
      <c r="D3" s="45"/>
    </row>
    <row r="4" spans="1:4" s="30" customFormat="1" ht="21.45" customHeight="1" x14ac:dyDescent="0.25">
      <c r="A4" s="30" t="s">
        <v>18</v>
      </c>
      <c r="B4" s="45"/>
      <c r="C4" s="45"/>
      <c r="D4" s="45"/>
    </row>
    <row r="5" spans="1:4" s="30" customFormat="1" ht="21.45" customHeight="1" x14ac:dyDescent="0.25">
      <c r="A5" s="30" t="s">
        <v>19</v>
      </c>
      <c r="B5" s="45"/>
      <c r="C5" s="45"/>
      <c r="D5" s="45"/>
    </row>
    <row r="6" spans="1:4" s="30" customFormat="1" ht="21.45" customHeight="1" x14ac:dyDescent="0.25">
      <c r="A6" s="30" t="s">
        <v>20</v>
      </c>
      <c r="B6" s="45"/>
      <c r="C6" s="45"/>
      <c r="D6" s="45"/>
    </row>
    <row r="7" spans="1:4" s="30" customFormat="1" ht="21.45" customHeight="1" x14ac:dyDescent="0.25">
      <c r="A7" s="30" t="s">
        <v>21</v>
      </c>
      <c r="B7" s="45"/>
      <c r="C7" s="45"/>
      <c r="D7" s="45"/>
    </row>
    <row r="8" spans="1:4" s="30" customFormat="1" ht="21.45" customHeight="1" x14ac:dyDescent="0.25">
      <c r="A8" s="30" t="s">
        <v>29</v>
      </c>
      <c r="B8" s="45"/>
      <c r="C8" s="45"/>
      <c r="D8" s="45"/>
    </row>
    <row r="9" spans="1:4" s="30" customFormat="1" ht="21.45" customHeight="1" x14ac:dyDescent="0.25">
      <c r="A9" s="30" t="s">
        <v>23</v>
      </c>
      <c r="B9" s="45"/>
      <c r="C9" s="45"/>
      <c r="D9" s="45"/>
    </row>
    <row r="10" spans="1:4" s="30" customFormat="1" ht="21.45" customHeight="1" x14ac:dyDescent="0.25">
      <c r="A10" s="30" t="s">
        <v>24</v>
      </c>
      <c r="B10" s="45"/>
      <c r="C10" s="45"/>
      <c r="D10" s="45"/>
    </row>
    <row r="11" spans="1:4" s="26" customFormat="1" ht="21.45" customHeight="1" x14ac:dyDescent="0.25">
      <c r="A11" s="31" t="s">
        <v>16</v>
      </c>
      <c r="B11" s="27"/>
      <c r="C11" s="27"/>
      <c r="D11" s="27"/>
    </row>
    <row r="12" spans="1:4" s="26" customFormat="1" ht="21.45" customHeight="1" x14ac:dyDescent="0.25">
      <c r="A12" s="31" t="s">
        <v>17</v>
      </c>
      <c r="B12" s="27"/>
      <c r="C12" s="27"/>
      <c r="D12" s="27"/>
    </row>
    <row r="13" spans="1:4" ht="45.45" customHeight="1" x14ac:dyDescent="0.3">
      <c r="A13" s="21" t="s">
        <v>25</v>
      </c>
      <c r="B13" s="23" t="s">
        <v>128</v>
      </c>
      <c r="C13" s="23" t="s">
        <v>199</v>
      </c>
      <c r="D13" s="23" t="s">
        <v>227</v>
      </c>
    </row>
    <row r="14" spans="1:4" ht="21.45" customHeight="1" x14ac:dyDescent="0.25">
      <c r="A14" s="21" t="s">
        <v>45</v>
      </c>
      <c r="B14" s="80">
        <v>1425.1949999999999</v>
      </c>
      <c r="C14" s="84">
        <v>5890.6030000000001</v>
      </c>
      <c r="D14" s="84">
        <v>423.048</v>
      </c>
    </row>
    <row r="15" spans="1:4" ht="21.45" customHeight="1" x14ac:dyDescent="0.25">
      <c r="A15" s="21" t="s">
        <v>46</v>
      </c>
      <c r="B15" s="80">
        <v>220.97800000000001</v>
      </c>
      <c r="C15" s="84">
        <v>1157.596</v>
      </c>
      <c r="D15" s="84">
        <v>76.755399999999995</v>
      </c>
    </row>
    <row r="16" spans="1:4" ht="21.45" customHeight="1" x14ac:dyDescent="0.25">
      <c r="A16" s="21" t="s">
        <v>47</v>
      </c>
      <c r="B16" s="80">
        <v>218.54400000000001</v>
      </c>
      <c r="C16" s="84">
        <v>1022.058</v>
      </c>
      <c r="D16" s="84">
        <v>84.024100000000004</v>
      </c>
    </row>
    <row r="17" spans="1:5" ht="21.45" customHeight="1" x14ac:dyDescent="0.25">
      <c r="A17" s="21" t="s">
        <v>48</v>
      </c>
      <c r="B17" s="80">
        <v>110.05</v>
      </c>
      <c r="C17" s="84">
        <v>844.16499999999996</v>
      </c>
      <c r="D17" s="84">
        <v>60.072600000000001</v>
      </c>
    </row>
    <row r="18" spans="1:5" ht="21.45" customHeight="1" x14ac:dyDescent="0.25">
      <c r="A18" s="21" t="s">
        <v>49</v>
      </c>
      <c r="B18" s="80">
        <v>1193.2121999999999</v>
      </c>
      <c r="C18" s="84">
        <v>2530.1743999999999</v>
      </c>
      <c r="D18" s="84">
        <v>246.1189</v>
      </c>
      <c r="E18" s="16"/>
    </row>
    <row r="19" spans="1:5" ht="21.45" customHeight="1" x14ac:dyDescent="0.25">
      <c r="A19" s="21" t="s">
        <v>50</v>
      </c>
      <c r="B19" s="80">
        <v>2100.6554000000001</v>
      </c>
      <c r="C19" s="84">
        <v>4752.2031999999999</v>
      </c>
      <c r="D19" s="84">
        <v>256.6302</v>
      </c>
      <c r="E19" s="16"/>
    </row>
    <row r="20" spans="1:5" ht="21.45" customHeight="1" x14ac:dyDescent="0.25">
      <c r="A20" s="21" t="s">
        <v>51</v>
      </c>
      <c r="B20" s="80">
        <f>SUM(B14:B19)</f>
        <v>5268.6345999999994</v>
      </c>
      <c r="C20" s="80">
        <f t="shared" ref="C20:D20" si="0">SUM(C14:C19)</f>
        <v>16196.7996</v>
      </c>
      <c r="D20" s="80">
        <f t="shared" si="0"/>
        <v>1146.6492000000001</v>
      </c>
      <c r="E20" s="16"/>
    </row>
  </sheetData>
  <hyperlinks>
    <hyperlink ref="A11" location="Contact!A1" display="Link to Contact" xr:uid="{41816D3A-BCEB-461D-8610-5B26FEEF4CE0}"/>
    <hyperlink ref="A12" location="'Contents '!A1" display="Link to Contents" xr:uid="{4411CB06-7FC8-4835-9B88-3C5B69F2A341}"/>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7295F-C8D6-4185-9910-A159AE078D7D}">
  <dimension ref="A1:E34"/>
  <sheetViews>
    <sheetView showGridLines="0" zoomScale="70" zoomScaleNormal="70" workbookViewId="0">
      <selection activeCell="A14" sqref="A14"/>
    </sheetView>
  </sheetViews>
  <sheetFormatPr defaultColWidth="9.21875" defaultRowHeight="15" x14ac:dyDescent="0.25"/>
  <cols>
    <col min="1" max="1" width="89.44140625" style="5" customWidth="1"/>
    <col min="2" max="4" width="26" style="25" customWidth="1"/>
    <col min="5" max="16384" width="9.21875" style="5"/>
  </cols>
  <sheetData>
    <row r="1" spans="1:4" s="30" customFormat="1" ht="21.45" customHeight="1" x14ac:dyDescent="0.35">
      <c r="A1" s="29" t="s">
        <v>107</v>
      </c>
      <c r="B1" s="45"/>
      <c r="C1" s="45"/>
      <c r="D1" s="45"/>
    </row>
    <row r="2" spans="1:4" s="30" customFormat="1" ht="21.45" customHeight="1" x14ac:dyDescent="0.25">
      <c r="A2" s="33" t="s">
        <v>26</v>
      </c>
      <c r="B2" s="45"/>
      <c r="C2" s="45"/>
      <c r="D2" s="45"/>
    </row>
    <row r="3" spans="1:4" s="30" customFormat="1" ht="21.45" customHeight="1" x14ac:dyDescent="0.25">
      <c r="A3" s="30" t="s">
        <v>22</v>
      </c>
      <c r="B3" s="45"/>
      <c r="C3" s="45"/>
      <c r="D3" s="45"/>
    </row>
    <row r="4" spans="1:4" s="30" customFormat="1" ht="21.45" customHeight="1" x14ac:dyDescent="0.25">
      <c r="A4" s="30" t="s">
        <v>18</v>
      </c>
      <c r="B4" s="45"/>
      <c r="C4" s="45"/>
      <c r="D4" s="45"/>
    </row>
    <row r="5" spans="1:4" s="30" customFormat="1" ht="21.45" customHeight="1" x14ac:dyDescent="0.25">
      <c r="A5" s="30" t="s">
        <v>19</v>
      </c>
      <c r="B5" s="45"/>
      <c r="C5" s="45"/>
      <c r="D5" s="45"/>
    </row>
    <row r="6" spans="1:4" s="30" customFormat="1" ht="21.45" customHeight="1" x14ac:dyDescent="0.25">
      <c r="A6" s="30" t="s">
        <v>20</v>
      </c>
      <c r="B6" s="45"/>
      <c r="C6" s="45"/>
      <c r="D6" s="45"/>
    </row>
    <row r="7" spans="1:4" s="30" customFormat="1" ht="21.45" customHeight="1" x14ac:dyDescent="0.25">
      <c r="A7" s="30" t="s">
        <v>21</v>
      </c>
      <c r="B7" s="45"/>
      <c r="C7" s="45"/>
      <c r="D7" s="45"/>
    </row>
    <row r="8" spans="1:4" s="30" customFormat="1" ht="21.45" customHeight="1" x14ac:dyDescent="0.25">
      <c r="A8" s="30" t="s">
        <v>29</v>
      </c>
      <c r="B8" s="45"/>
      <c r="C8" s="45"/>
      <c r="D8" s="45"/>
    </row>
    <row r="9" spans="1:4" s="30" customFormat="1" ht="21.45" customHeight="1" x14ac:dyDescent="0.25">
      <c r="A9" s="30" t="s">
        <v>23</v>
      </c>
      <c r="B9" s="45"/>
      <c r="C9" s="45"/>
      <c r="D9" s="45"/>
    </row>
    <row r="10" spans="1:4" s="30" customFormat="1" ht="21.45" customHeight="1" x14ac:dyDescent="0.25">
      <c r="A10" s="30" t="s">
        <v>24</v>
      </c>
      <c r="B10" s="45"/>
      <c r="C10" s="45"/>
      <c r="D10" s="45"/>
    </row>
    <row r="11" spans="1:4" s="26" customFormat="1" ht="21.45" customHeight="1" x14ac:dyDescent="0.25">
      <c r="A11" s="31" t="s">
        <v>16</v>
      </c>
      <c r="B11" s="27"/>
      <c r="C11" s="27"/>
      <c r="D11" s="27"/>
    </row>
    <row r="12" spans="1:4" s="26" customFormat="1" ht="21.45" customHeight="1" x14ac:dyDescent="0.25">
      <c r="A12" s="31" t="s">
        <v>17</v>
      </c>
      <c r="B12" s="27"/>
      <c r="C12" s="27"/>
      <c r="D12" s="27"/>
    </row>
    <row r="13" spans="1:4" ht="45.45" customHeight="1" x14ac:dyDescent="0.3">
      <c r="A13" s="21" t="s">
        <v>25</v>
      </c>
      <c r="B13" s="32" t="s">
        <v>83</v>
      </c>
      <c r="C13" s="32" t="s">
        <v>84</v>
      </c>
      <c r="D13" s="32" t="s">
        <v>41</v>
      </c>
    </row>
    <row r="14" spans="1:4" ht="25.5" customHeight="1" x14ac:dyDescent="0.25">
      <c r="A14" s="21" t="s">
        <v>201</v>
      </c>
      <c r="B14" s="84">
        <v>678.18799999999999</v>
      </c>
      <c r="C14" s="80">
        <v>668.79399999999998</v>
      </c>
      <c r="D14" s="52">
        <f>(Table617321[[#This Row],[Jan - Jun 2024]]-Table617321[[#This Row],[Jan - Jun 2023]])/Table617321[[#This Row],[Jan - Jun 2023]]</f>
        <v>-1.3851616365963429E-2</v>
      </c>
    </row>
    <row r="15" spans="1:4" ht="25.5" customHeight="1" x14ac:dyDescent="0.25">
      <c r="A15" s="21" t="s">
        <v>202</v>
      </c>
      <c r="B15" s="84">
        <v>85.498999999999995</v>
      </c>
      <c r="C15" s="80">
        <v>91.534000000000006</v>
      </c>
      <c r="D15" s="52">
        <f>(Table617321[[#This Row],[Jan - Jun 2024]]-Table617321[[#This Row],[Jan - Jun 2023]])/Table617321[[#This Row],[Jan - Jun 2023]]</f>
        <v>7.0585620884454914E-2</v>
      </c>
    </row>
    <row r="16" spans="1:4" ht="25.5" customHeight="1" x14ac:dyDescent="0.25">
      <c r="A16" s="21" t="s">
        <v>203</v>
      </c>
      <c r="B16" s="84">
        <v>72.617000000000004</v>
      </c>
      <c r="C16" s="80">
        <v>98.972999999999999</v>
      </c>
      <c r="D16" s="52">
        <f>(Table617321[[#This Row],[Jan - Jun 2024]]-Table617321[[#This Row],[Jan - Jun 2023]])/Table617321[[#This Row],[Jan - Jun 2023]]</f>
        <v>0.36294531583513495</v>
      </c>
    </row>
    <row r="17" spans="1:5" ht="25.5" customHeight="1" x14ac:dyDescent="0.25">
      <c r="A17" s="21" t="s">
        <v>204</v>
      </c>
      <c r="B17" s="84">
        <v>38.850999999999999</v>
      </c>
      <c r="C17" s="80">
        <v>50.530999999999999</v>
      </c>
      <c r="D17" s="52">
        <f>(Table617321[[#This Row],[Jan - Jun 2024]]-Table617321[[#This Row],[Jan - Jun 2023]])/Table617321[[#This Row],[Jan - Jun 2023]]</f>
        <v>0.30063576227124139</v>
      </c>
    </row>
    <row r="18" spans="1:5" ht="25.5" customHeight="1" x14ac:dyDescent="0.25">
      <c r="A18" s="21" t="s">
        <v>205</v>
      </c>
      <c r="B18" s="84">
        <v>593.45540000000005</v>
      </c>
      <c r="C18" s="80">
        <v>474.1155</v>
      </c>
      <c r="D18" s="52">
        <f>(Table617321[[#This Row],[Jan - Jun 2024]]-Table617321[[#This Row],[Jan - Jun 2023]])/Table617321[[#This Row],[Jan - Jun 2023]]</f>
        <v>-0.20109329193061526</v>
      </c>
      <c r="E18" s="16"/>
    </row>
    <row r="19" spans="1:5" ht="25.5" customHeight="1" x14ac:dyDescent="0.25">
      <c r="A19" s="21" t="s">
        <v>206</v>
      </c>
      <c r="B19" s="84">
        <v>905.70029999999997</v>
      </c>
      <c r="C19" s="80">
        <v>860.07470000000001</v>
      </c>
      <c r="D19" s="52">
        <f>(Table617321[[#This Row],[Jan - Jun 2024]]-Table617321[[#This Row],[Jan - Jun 2023]])/Table617321[[#This Row],[Jan - Jun 2023]]</f>
        <v>-5.0376046027587676E-2</v>
      </c>
      <c r="E19" s="16"/>
    </row>
    <row r="20" spans="1:5" ht="25.5" customHeight="1" x14ac:dyDescent="0.3">
      <c r="A20" s="12" t="s">
        <v>207</v>
      </c>
      <c r="B20" s="98">
        <f>SUM(B14:B19)</f>
        <v>2374.3107</v>
      </c>
      <c r="C20" s="98">
        <f>SUM(C14:C19)</f>
        <v>2244.0221999999999</v>
      </c>
      <c r="D20" s="62">
        <f>(Table617321[[#This Row],[Jan - Jun 2024]]-Table617321[[#This Row],[Jan - Jun 2023]])/Table617321[[#This Row],[Jan - Jun 2023]]</f>
        <v>-5.4874242027380879E-2</v>
      </c>
      <c r="E20" s="16"/>
    </row>
    <row r="21" spans="1:5" ht="25.5" customHeight="1" x14ac:dyDescent="0.25">
      <c r="A21" s="21" t="s">
        <v>208</v>
      </c>
      <c r="B21" s="84">
        <v>2782.2420000000002</v>
      </c>
      <c r="C21" s="84">
        <v>2760.1170000000002</v>
      </c>
      <c r="D21" s="52">
        <f>(Table617321[[#This Row],[Jan - Jun 2024]]-Table617321[[#This Row],[Jan - Jun 2023]])/Table617321[[#This Row],[Jan - Jun 2023]]</f>
        <v>-7.9522198284692706E-3</v>
      </c>
    </row>
    <row r="22" spans="1:5" ht="25.5" customHeight="1" x14ac:dyDescent="0.25">
      <c r="A22" s="21" t="s">
        <v>209</v>
      </c>
      <c r="B22" s="84">
        <v>487.62</v>
      </c>
      <c r="C22" s="84">
        <v>520.70100000000002</v>
      </c>
      <c r="D22" s="52">
        <f>(Table617321[[#This Row],[Jan - Jun 2024]]-Table617321[[#This Row],[Jan - Jun 2023]])/Table617321[[#This Row],[Jan - Jun 2023]]</f>
        <v>6.7841762027808575E-2</v>
      </c>
    </row>
    <row r="23" spans="1:5" ht="25.5" customHeight="1" x14ac:dyDescent="0.25">
      <c r="A23" s="21" t="s">
        <v>210</v>
      </c>
      <c r="B23" s="84">
        <v>381.00200000000001</v>
      </c>
      <c r="C23" s="84">
        <v>486.86200000000002</v>
      </c>
      <c r="D23" s="52">
        <f>(Table617321[[#This Row],[Jan - Jun 2024]]-Table617321[[#This Row],[Jan - Jun 2023]])/Table617321[[#This Row],[Jan - Jun 2023]]</f>
        <v>0.27784631051805503</v>
      </c>
    </row>
    <row r="24" spans="1:5" ht="25.5" customHeight="1" x14ac:dyDescent="0.25">
      <c r="A24" s="21" t="s">
        <v>211</v>
      </c>
      <c r="B24" s="84">
        <v>319.61</v>
      </c>
      <c r="C24" s="84">
        <v>391.75900000000001</v>
      </c>
      <c r="D24" s="52">
        <f>(Table617321[[#This Row],[Jan - Jun 2024]]-Table617321[[#This Row],[Jan - Jun 2023]])/Table617321[[#This Row],[Jan - Jun 2023]]</f>
        <v>0.22574074653483933</v>
      </c>
    </row>
    <row r="25" spans="1:5" ht="25.5" customHeight="1" x14ac:dyDescent="0.25">
      <c r="A25" s="21" t="s">
        <v>212</v>
      </c>
      <c r="B25" s="84">
        <v>1378.229</v>
      </c>
      <c r="C25" s="84">
        <v>909.62900000000002</v>
      </c>
      <c r="D25" s="52">
        <f>(Table617321[[#This Row],[Jan - Jun 2024]]-Table617321[[#This Row],[Jan - Jun 2023]])/Table617321[[#This Row],[Jan - Jun 2023]]</f>
        <v>-0.34000155271729154</v>
      </c>
    </row>
    <row r="26" spans="1:5" ht="25.5" customHeight="1" x14ac:dyDescent="0.25">
      <c r="A26" s="21" t="s">
        <v>213</v>
      </c>
      <c r="B26" s="84">
        <v>1706.585</v>
      </c>
      <c r="C26" s="84">
        <v>1681.221</v>
      </c>
      <c r="D26" s="52">
        <f>(Table617321[[#This Row],[Jan - Jun 2024]]-Table617321[[#This Row],[Jan - Jun 2023]])/Table617321[[#This Row],[Jan - Jun 2023]]</f>
        <v>-1.4862429940495218E-2</v>
      </c>
    </row>
    <row r="27" spans="1:5" ht="25.5" customHeight="1" x14ac:dyDescent="0.3">
      <c r="A27" s="12" t="s">
        <v>214</v>
      </c>
      <c r="B27" s="98">
        <f>SUM(B21:B26)</f>
        <v>7055.2880000000005</v>
      </c>
      <c r="C27" s="98">
        <f>SUM(C21:C26)</f>
        <v>6750.2890000000007</v>
      </c>
      <c r="D27" s="99">
        <f>(Table617321[[#This Row],[Jan - Jun 2024]]-Table617321[[#This Row],[Jan - Jun 2023]])/Table617321[[#This Row],[Jan - Jun 2023]]</f>
        <v>-4.3229844054558764E-2</v>
      </c>
    </row>
    <row r="28" spans="1:5" ht="25.5" customHeight="1" x14ac:dyDescent="0.25">
      <c r="A28" s="21" t="s">
        <v>228</v>
      </c>
      <c r="B28" s="84">
        <v>230.1181</v>
      </c>
      <c r="C28" s="84">
        <v>190.63120000000001</v>
      </c>
      <c r="D28" s="52">
        <f>(Table617321[[#This Row],[Jan - Jun 2024]]-Table617321[[#This Row],[Jan - Jun 2023]])/Table617321[[#This Row],[Jan - Jun 2023]]</f>
        <v>-0.17159406409143824</v>
      </c>
    </row>
    <row r="29" spans="1:5" ht="25.5" customHeight="1" x14ac:dyDescent="0.25">
      <c r="A29" s="21" t="s">
        <v>229</v>
      </c>
      <c r="B29" s="84">
        <v>34.927799999999998</v>
      </c>
      <c r="C29" s="84">
        <v>34.045099999999998</v>
      </c>
      <c r="D29" s="52">
        <f>(Table617321[[#This Row],[Jan - Jun 2024]]-Table617321[[#This Row],[Jan - Jun 2023]])/Table617321[[#This Row],[Jan - Jun 2023]]</f>
        <v>-2.527213279966101E-2</v>
      </c>
    </row>
    <row r="30" spans="1:5" ht="25.5" customHeight="1" x14ac:dyDescent="0.25">
      <c r="A30" s="21" t="s">
        <v>230</v>
      </c>
      <c r="B30" s="84">
        <v>27.132200000000001</v>
      </c>
      <c r="C30" s="84">
        <v>39.666499999999999</v>
      </c>
      <c r="D30" s="52">
        <f>(Table617321[[#This Row],[Jan - Jun 2024]]-Table617321[[#This Row],[Jan - Jun 2023]])/Table617321[[#This Row],[Jan - Jun 2023]]</f>
        <v>0.46197138455414594</v>
      </c>
    </row>
    <row r="31" spans="1:5" ht="25.5" customHeight="1" x14ac:dyDescent="0.25">
      <c r="A31" s="21" t="s">
        <v>231</v>
      </c>
      <c r="B31" s="84">
        <v>23.665500000000002</v>
      </c>
      <c r="C31" s="84">
        <v>23.4209</v>
      </c>
      <c r="D31" s="52">
        <f>(Table617321[[#This Row],[Jan - Jun 2024]]-Table617321[[#This Row],[Jan - Jun 2023]])/Table617321[[#This Row],[Jan - Jun 2023]]</f>
        <v>-1.033572077496786E-2</v>
      </c>
    </row>
    <row r="32" spans="1:5" ht="25.5" customHeight="1" x14ac:dyDescent="0.25">
      <c r="A32" s="21" t="s">
        <v>232</v>
      </c>
      <c r="B32" s="84">
        <v>118.4119</v>
      </c>
      <c r="C32" s="84">
        <v>96.861699999999999</v>
      </c>
      <c r="D32" s="52">
        <f>(Table617321[[#This Row],[Jan - Jun 2024]]-Table617321[[#This Row],[Jan - Jun 2023]])/Table617321[[#This Row],[Jan - Jun 2023]]</f>
        <v>-0.18199353274459748</v>
      </c>
    </row>
    <row r="33" spans="1:4" ht="25.5" customHeight="1" x14ac:dyDescent="0.25">
      <c r="A33" s="21" t="s">
        <v>233</v>
      </c>
      <c r="B33" s="84">
        <v>123.29519999999999</v>
      </c>
      <c r="C33" s="84">
        <v>107.762</v>
      </c>
      <c r="D33" s="52">
        <f>(Table617321[[#This Row],[Jan - Jun 2024]]-Table617321[[#This Row],[Jan - Jun 2023]])/Table617321[[#This Row],[Jan - Jun 2023]]</f>
        <v>-0.12598381769931022</v>
      </c>
    </row>
    <row r="34" spans="1:4" ht="25.5" customHeight="1" x14ac:dyDescent="0.3">
      <c r="A34" s="12" t="s">
        <v>234</v>
      </c>
      <c r="B34" s="98">
        <f>SUM(B28:B33)</f>
        <v>557.55070000000001</v>
      </c>
      <c r="C34" s="98">
        <f>SUM(C28:C33)</f>
        <v>492.38740000000001</v>
      </c>
      <c r="D34" s="99">
        <f>(Table617321[[#This Row],[Jan - Jun 2024]]-Table617321[[#This Row],[Jan - Jun 2023]])/Table617321[[#This Row],[Jan - Jun 2023]]</f>
        <v>-0.11687421430912022</v>
      </c>
    </row>
  </sheetData>
  <hyperlinks>
    <hyperlink ref="A11" location="Contact!A1" display="Link to Contact" xr:uid="{B4E85E73-13C1-474F-B6E8-809391D7F9FC}"/>
    <hyperlink ref="A12" location="'Contents '!A1" display="Link to Contents" xr:uid="{9FE23A2A-7F72-49DF-8309-760B93519E9B}"/>
  </hyperlink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7E8D-6473-427C-A9CB-C934F6952EE0}">
  <dimension ref="A1:E20"/>
  <sheetViews>
    <sheetView showGridLines="0" zoomScale="85" zoomScaleNormal="85" workbookViewId="0">
      <selection activeCell="A14" sqref="A14"/>
    </sheetView>
  </sheetViews>
  <sheetFormatPr defaultColWidth="9.21875" defaultRowHeight="15" x14ac:dyDescent="0.25"/>
  <cols>
    <col min="1" max="1" width="64.33203125" style="5" customWidth="1"/>
    <col min="2" max="4" width="26" style="25" customWidth="1"/>
    <col min="5" max="5" width="17.33203125" style="5" customWidth="1"/>
    <col min="6" max="16384" width="9.21875" style="5"/>
  </cols>
  <sheetData>
    <row r="1" spans="1:5" s="30" customFormat="1" ht="21.45" customHeight="1" x14ac:dyDescent="0.35">
      <c r="A1" s="29" t="s">
        <v>108</v>
      </c>
      <c r="B1" s="45"/>
      <c r="C1" s="45"/>
      <c r="D1" s="45"/>
    </row>
    <row r="2" spans="1:5" s="30" customFormat="1" ht="21.45" customHeight="1" x14ac:dyDescent="0.25">
      <c r="A2" s="33" t="s">
        <v>26</v>
      </c>
      <c r="B2" s="45"/>
      <c r="C2" s="45"/>
      <c r="D2" s="45"/>
    </row>
    <row r="3" spans="1:5" s="30" customFormat="1" ht="21.45" customHeight="1" x14ac:dyDescent="0.25">
      <c r="A3" s="30" t="s">
        <v>22</v>
      </c>
      <c r="B3" s="45"/>
      <c r="C3" s="45"/>
      <c r="D3" s="45"/>
    </row>
    <row r="4" spans="1:5" s="30" customFormat="1" ht="21.45" customHeight="1" x14ac:dyDescent="0.25">
      <c r="A4" s="30" t="s">
        <v>18</v>
      </c>
      <c r="B4" s="45"/>
      <c r="C4" s="45"/>
      <c r="D4" s="45"/>
    </row>
    <row r="5" spans="1:5" s="30" customFormat="1" ht="21.45" customHeight="1" x14ac:dyDescent="0.25">
      <c r="A5" s="30" t="s">
        <v>19</v>
      </c>
      <c r="B5" s="45"/>
      <c r="C5" s="45"/>
      <c r="D5" s="45"/>
    </row>
    <row r="6" spans="1:5" s="30" customFormat="1" ht="21.45" customHeight="1" x14ac:dyDescent="0.25">
      <c r="A6" s="30" t="s">
        <v>20</v>
      </c>
      <c r="B6" s="45"/>
      <c r="C6" s="45"/>
      <c r="D6" s="45"/>
    </row>
    <row r="7" spans="1:5" s="30" customFormat="1" ht="21.45" customHeight="1" x14ac:dyDescent="0.25">
      <c r="A7" s="30" t="s">
        <v>21</v>
      </c>
      <c r="B7" s="45"/>
      <c r="C7" s="45"/>
      <c r="D7" s="45"/>
    </row>
    <row r="8" spans="1:5" s="30" customFormat="1" ht="21.45" customHeight="1" x14ac:dyDescent="0.25">
      <c r="A8" s="30" t="s">
        <v>29</v>
      </c>
      <c r="B8" s="45"/>
      <c r="C8" s="45"/>
      <c r="D8" s="45"/>
    </row>
    <row r="9" spans="1:5" s="30" customFormat="1" ht="21.45" customHeight="1" x14ac:dyDescent="0.25">
      <c r="A9" s="30" t="s">
        <v>23</v>
      </c>
      <c r="B9" s="45"/>
      <c r="C9" s="45"/>
      <c r="D9" s="45"/>
    </row>
    <row r="10" spans="1:5" s="30" customFormat="1" ht="21.45" customHeight="1" x14ac:dyDescent="0.25">
      <c r="A10" s="30" t="s">
        <v>24</v>
      </c>
      <c r="B10" s="45"/>
      <c r="C10" s="45"/>
      <c r="D10" s="45"/>
    </row>
    <row r="11" spans="1:5" s="26" customFormat="1" ht="21.45" customHeight="1" x14ac:dyDescent="0.25">
      <c r="A11" s="31" t="s">
        <v>16</v>
      </c>
      <c r="B11" s="27"/>
      <c r="C11" s="27"/>
      <c r="D11" s="27"/>
    </row>
    <row r="12" spans="1:5" s="26" customFormat="1" ht="21.45" customHeight="1" x14ac:dyDescent="0.25">
      <c r="A12" s="31" t="s">
        <v>17</v>
      </c>
      <c r="B12" s="27"/>
      <c r="C12" s="27"/>
      <c r="D12" s="27"/>
    </row>
    <row r="13" spans="1:5" ht="45.45" customHeight="1" x14ac:dyDescent="0.3">
      <c r="A13" s="21" t="s">
        <v>25</v>
      </c>
      <c r="B13" s="23" t="s">
        <v>54</v>
      </c>
      <c r="C13" s="23" t="s">
        <v>55</v>
      </c>
      <c r="D13" s="23" t="s">
        <v>52</v>
      </c>
      <c r="E13" s="112" t="s">
        <v>53</v>
      </c>
    </row>
    <row r="14" spans="1:5" ht="21.45" customHeight="1" x14ac:dyDescent="0.25">
      <c r="A14" s="21" t="s">
        <v>56</v>
      </c>
      <c r="B14" s="82">
        <f>('Table 7'!B15/'Table 3'!B15)*1000</f>
        <v>296.83516992411569</v>
      </c>
      <c r="C14" s="83">
        <f>('Table 7'!B15/'Table 6'!B15)*1000</f>
        <v>71.8174231369143</v>
      </c>
      <c r="D14" s="84">
        <f>'Table 6'!B15/'Table 3'!B15</f>
        <v>4.133191598342683</v>
      </c>
      <c r="E14" s="83">
        <v>305.16208969022512</v>
      </c>
    </row>
    <row r="15" spans="1:5" ht="21.45" customHeight="1" x14ac:dyDescent="0.25">
      <c r="A15" s="21" t="s">
        <v>57</v>
      </c>
      <c r="B15" s="82">
        <f>('Table 7'!B16/'Table 3'!B16)*1000</f>
        <v>401.86272565328227</v>
      </c>
      <c r="C15" s="83">
        <f>('Table 7'!B16/'Table 6'!B16)*1000</f>
        <v>73.037521781245374</v>
      </c>
      <c r="D15" s="84">
        <f>'Table 6'!B16/'Table 3'!B16</f>
        <v>5.5021407607024386</v>
      </c>
      <c r="E15" s="83">
        <v>56.494957038707824</v>
      </c>
    </row>
    <row r="16" spans="1:5" ht="21.45" customHeight="1" x14ac:dyDescent="0.3">
      <c r="A16" s="56" t="s">
        <v>58</v>
      </c>
      <c r="B16" s="82">
        <f>('Table 7'!B17/'Table 3'!B17)*1000</f>
        <v>326.06399948145759</v>
      </c>
      <c r="C16" s="83">
        <f>('Table 7'!B17/'Table 6'!B17)*1000</f>
        <v>72.231286810438959</v>
      </c>
      <c r="D16" s="84">
        <f>'Table 6'!B17/'Table 3'!B17</f>
        <v>4.514165729002829</v>
      </c>
      <c r="E16" s="83">
        <v>176.1144301044657</v>
      </c>
    </row>
    <row r="17" spans="1:5" ht="21.45" customHeight="1" x14ac:dyDescent="0.25">
      <c r="A17" s="21" t="s">
        <v>49</v>
      </c>
      <c r="B17" s="82">
        <f>('Table 7'!B18/'Table 3'!B18)*1000</f>
        <v>206.26582597797776</v>
      </c>
      <c r="C17" s="83">
        <f>('Table 7'!B18/'Table 6'!B18)*1000</f>
        <v>97.27349229365376</v>
      </c>
      <c r="D17" s="84">
        <f>'Table 6'!B18/'Table 3'!B18</f>
        <v>2.1204731228862728</v>
      </c>
      <c r="E17" s="83">
        <v>54.682662153938878</v>
      </c>
    </row>
    <row r="18" spans="1:5" ht="21.45" customHeight="1" x14ac:dyDescent="0.3">
      <c r="A18" s="56" t="s">
        <v>59</v>
      </c>
      <c r="B18" s="82">
        <f>('Table 7'!B19/'Table 3'!B19)*1000</f>
        <v>280.94227416085124</v>
      </c>
      <c r="C18" s="83">
        <f>('Table 7'!B19/'Table 6'!B19)*1000</f>
        <v>77.767624707816225</v>
      </c>
      <c r="D18" s="84">
        <f>'Table 6'!B19/'Table 3'!B19</f>
        <v>3.6125865386321157</v>
      </c>
      <c r="E18" s="83">
        <v>74.631379004736132</v>
      </c>
    </row>
    <row r="19" spans="1:5" ht="21.45" customHeight="1" x14ac:dyDescent="0.25">
      <c r="A19" s="21" t="s">
        <v>60</v>
      </c>
      <c r="B19" s="82">
        <f>('Table 7'!B20/'Table 3'!B20)*1000</f>
        <v>122.16672948833016</v>
      </c>
      <c r="C19" s="83">
        <f>('Table 7'!B20/'Table 6'!B20)*1000</f>
        <v>54.002362525238823</v>
      </c>
      <c r="D19" s="84">
        <f>'Table 6'!B20/'Table 3'!B20</f>
        <v>2.2622478679749185</v>
      </c>
      <c r="E19" s="83">
        <v>71.352745819808518</v>
      </c>
    </row>
    <row r="20" spans="1:5" ht="21.45" customHeight="1" x14ac:dyDescent="0.3">
      <c r="A20" s="56" t="s">
        <v>51</v>
      </c>
      <c r="B20" s="82">
        <f>('Table 7'!B21/'Table 3'!B21)*1000</f>
        <v>217.63692202851229</v>
      </c>
      <c r="C20" s="83">
        <f>('Table 7'!B21/'Table 6'!B21)*1000</f>
        <v>70.794805091914895</v>
      </c>
      <c r="D20" s="84">
        <f>'Table 6'!B21/'Table 3'!B21</f>
        <v>3.0741933923816602</v>
      </c>
      <c r="E20" s="83">
        <v>71.822406862175328</v>
      </c>
    </row>
  </sheetData>
  <hyperlinks>
    <hyperlink ref="A11" location="Contact!A1" display="Link to Contact" xr:uid="{324A2B65-A366-49E8-9E92-2380153E1012}"/>
    <hyperlink ref="A12" location="'Contents '!A1" display="Link to Contents" xr:uid="{9D3AE15D-1896-49A9-8108-070534CDF420}"/>
  </hyperlinks>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BF2B0-4C0A-4070-80A8-DFB0F006F61E}">
  <dimension ref="A1:H26"/>
  <sheetViews>
    <sheetView showGridLines="0" zoomScale="70" zoomScaleNormal="70" workbookViewId="0">
      <selection activeCell="A4" sqref="A4"/>
    </sheetView>
  </sheetViews>
  <sheetFormatPr defaultColWidth="9.21875" defaultRowHeight="15" x14ac:dyDescent="0.25"/>
  <cols>
    <col min="1" max="1" width="74.109375" style="5" customWidth="1"/>
    <col min="2" max="2" width="27.21875" style="25" customWidth="1"/>
    <col min="3" max="4" width="26" style="25" customWidth="1"/>
    <col min="5" max="16384" width="9.21875" style="5"/>
  </cols>
  <sheetData>
    <row r="1" spans="1:8" s="30" customFormat="1" ht="21.45" customHeight="1" x14ac:dyDescent="0.35">
      <c r="A1" s="29" t="s">
        <v>183</v>
      </c>
    </row>
    <row r="2" spans="1:8" s="30" customFormat="1" ht="21.45" customHeight="1" x14ac:dyDescent="0.25">
      <c r="A2" s="33" t="s">
        <v>26</v>
      </c>
    </row>
    <row r="3" spans="1:8" s="30" customFormat="1" ht="21.45" customHeight="1" x14ac:dyDescent="0.25">
      <c r="A3" s="30" t="s">
        <v>22</v>
      </c>
    </row>
    <row r="4" spans="1:8" s="30" customFormat="1" ht="21.45" customHeight="1" x14ac:dyDescent="0.25">
      <c r="A4" s="30" t="s">
        <v>18</v>
      </c>
    </row>
    <row r="5" spans="1:8" s="30" customFormat="1" ht="21.45" customHeight="1" x14ac:dyDescent="0.25">
      <c r="A5" s="30" t="s">
        <v>19</v>
      </c>
    </row>
    <row r="6" spans="1:8" s="30" customFormat="1" ht="21.45" customHeight="1" x14ac:dyDescent="0.25">
      <c r="A6" s="30" t="s">
        <v>179</v>
      </c>
    </row>
    <row r="7" spans="1:8" s="30" customFormat="1" ht="21.45" customHeight="1" x14ac:dyDescent="0.25">
      <c r="A7" s="30" t="s">
        <v>180</v>
      </c>
    </row>
    <row r="8" spans="1:8" s="30" customFormat="1" ht="21.45" customHeight="1" x14ac:dyDescent="0.25">
      <c r="A8" s="87" t="s">
        <v>16</v>
      </c>
      <c r="B8" s="26"/>
      <c r="C8" s="26"/>
      <c r="D8" s="26"/>
      <c r="E8" s="26"/>
      <c r="F8" s="26"/>
      <c r="G8" s="26"/>
      <c r="H8" s="26"/>
    </row>
    <row r="9" spans="1:8" s="30" customFormat="1" ht="21.45" customHeight="1" x14ac:dyDescent="0.25">
      <c r="A9" s="87" t="s">
        <v>17</v>
      </c>
      <c r="B9" s="26"/>
      <c r="C9" s="26"/>
      <c r="D9" s="26"/>
      <c r="E9" s="26"/>
      <c r="F9" s="26"/>
      <c r="G9" s="26"/>
      <c r="H9" s="26"/>
    </row>
    <row r="10" spans="1:8" s="30" customFormat="1" ht="21.45" customHeight="1" x14ac:dyDescent="0.3">
      <c r="A10" s="21" t="s">
        <v>28</v>
      </c>
      <c r="B10" s="34" t="s">
        <v>81</v>
      </c>
      <c r="C10"/>
      <c r="D10"/>
      <c r="E10"/>
      <c r="F10"/>
      <c r="G10"/>
      <c r="H10"/>
    </row>
    <row r="11" spans="1:8" s="26" customFormat="1" ht="27" customHeight="1" x14ac:dyDescent="0.3">
      <c r="A11" s="21" t="s">
        <v>122</v>
      </c>
      <c r="B11" s="69">
        <v>1425.1949999999999</v>
      </c>
      <c r="C11"/>
      <c r="D11" s="88"/>
      <c r="E11" s="88"/>
      <c r="F11"/>
      <c r="G11"/>
      <c r="H11" s="17"/>
    </row>
    <row r="12" spans="1:8" s="26" customFormat="1" ht="27" customHeight="1" x14ac:dyDescent="0.3">
      <c r="A12" s="89" t="s">
        <v>184</v>
      </c>
      <c r="B12" s="91">
        <v>1355.0550000000001</v>
      </c>
      <c r="C12" s="111"/>
      <c r="D12" s="88"/>
      <c r="E12" s="88"/>
      <c r="F12"/>
      <c r="G12"/>
      <c r="H12" s="17"/>
    </row>
    <row r="13" spans="1:8" ht="27" customHeight="1" x14ac:dyDescent="0.3">
      <c r="A13" s="89" t="s">
        <v>185</v>
      </c>
      <c r="B13" s="91">
        <v>70.14</v>
      </c>
      <c r="C13" s="111"/>
      <c r="D13" s="88"/>
      <c r="E13" s="88"/>
      <c r="F13"/>
      <c r="G13"/>
      <c r="H13" s="17"/>
    </row>
    <row r="14" spans="1:8" ht="27" customHeight="1" x14ac:dyDescent="0.3">
      <c r="A14" s="21" t="s">
        <v>123</v>
      </c>
      <c r="B14" s="69">
        <v>549.57100000000003</v>
      </c>
      <c r="C14" s="111"/>
      <c r="D14" s="88"/>
      <c r="E14" s="88"/>
      <c r="F14"/>
      <c r="G14"/>
      <c r="H14" s="17"/>
    </row>
    <row r="15" spans="1:8" ht="27" customHeight="1" x14ac:dyDescent="0.3">
      <c r="A15" s="89" t="s">
        <v>184</v>
      </c>
      <c r="B15" s="91">
        <v>238.066</v>
      </c>
      <c r="C15" s="111"/>
      <c r="D15" s="88"/>
      <c r="E15" s="88"/>
      <c r="F15"/>
      <c r="G15"/>
      <c r="H15" s="17"/>
    </row>
    <row r="16" spans="1:8" ht="27" customHeight="1" x14ac:dyDescent="0.3">
      <c r="A16" s="89" t="s">
        <v>185</v>
      </c>
      <c r="B16" s="91">
        <v>311.505</v>
      </c>
      <c r="C16" s="111"/>
      <c r="D16" s="88"/>
      <c r="E16" s="88"/>
      <c r="F16"/>
      <c r="G16"/>
      <c r="H16" s="17"/>
    </row>
    <row r="17" spans="1:5" ht="27" customHeight="1" x14ac:dyDescent="0.3">
      <c r="A17" s="56" t="s">
        <v>186</v>
      </c>
      <c r="B17" s="92">
        <v>1974.7660000000001</v>
      </c>
      <c r="C17" s="111"/>
      <c r="D17" s="88"/>
      <c r="E17" s="88"/>
    </row>
    <row r="18" spans="1:5" ht="27" customHeight="1" x14ac:dyDescent="0.3">
      <c r="A18" s="89" t="s">
        <v>184</v>
      </c>
      <c r="B18" s="93">
        <v>1593.1210000000001</v>
      </c>
      <c r="C18" s="111"/>
      <c r="D18" s="88"/>
      <c r="E18" s="88"/>
    </row>
    <row r="19" spans="1:5" ht="27" customHeight="1" x14ac:dyDescent="0.3">
      <c r="A19" s="89" t="s">
        <v>185</v>
      </c>
      <c r="B19" s="93">
        <v>381.64499999999998</v>
      </c>
      <c r="C19"/>
      <c r="D19" s="88"/>
      <c r="E19" s="88"/>
    </row>
    <row r="20" spans="1:5" ht="21.45" customHeight="1" x14ac:dyDescent="0.25">
      <c r="A20" s="21"/>
      <c r="B20" s="86"/>
      <c r="C20" s="86"/>
      <c r="D20" s="86"/>
      <c r="E20" s="85"/>
    </row>
    <row r="22" spans="1:5" ht="15.6" x14ac:dyDescent="0.3">
      <c r="A22"/>
      <c r="B22"/>
      <c r="C22"/>
      <c r="D22"/>
      <c r="E22"/>
    </row>
    <row r="23" spans="1:5" ht="15.6" x14ac:dyDescent="0.3">
      <c r="A23"/>
      <c r="B23"/>
      <c r="C23"/>
      <c r="D23"/>
      <c r="E23"/>
    </row>
    <row r="24" spans="1:5" ht="15.6" x14ac:dyDescent="0.3">
      <c r="A24"/>
      <c r="B24"/>
      <c r="C24"/>
      <c r="D24"/>
      <c r="E24"/>
    </row>
    <row r="25" spans="1:5" ht="15.6" x14ac:dyDescent="0.3">
      <c r="A25"/>
      <c r="B25"/>
      <c r="C25"/>
      <c r="D25"/>
      <c r="E25"/>
    </row>
    <row r="26" spans="1:5" ht="15.6" x14ac:dyDescent="0.3">
      <c r="A26"/>
      <c r="B26"/>
      <c r="C26"/>
      <c r="D26"/>
      <c r="E26"/>
    </row>
  </sheetData>
  <hyperlinks>
    <hyperlink ref="A8" location="Contact!A1" display="Link to Contact" xr:uid="{F351F1F9-5A7D-475E-AF78-5015B74B5484}"/>
    <hyperlink ref="A9" location="'Contents '!A1" display="Link to Contents" xr:uid="{749251AA-3476-4B48-A28D-06AD27B9953A}"/>
  </hyperlinks>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ABC98-688D-4162-B3BA-4BF9ACE354F7}">
  <dimension ref="A1:H26"/>
  <sheetViews>
    <sheetView showGridLines="0" workbookViewId="0">
      <selection activeCell="A10" sqref="A10:D19"/>
    </sheetView>
  </sheetViews>
  <sheetFormatPr defaultColWidth="9.21875" defaultRowHeight="15" x14ac:dyDescent="0.25"/>
  <cols>
    <col min="1" max="1" width="78.77734375" style="5" customWidth="1"/>
    <col min="2" max="4" width="26" style="25" customWidth="1"/>
    <col min="5" max="16384" width="9.21875" style="5"/>
  </cols>
  <sheetData>
    <row r="1" spans="1:8" s="30" customFormat="1" ht="21.45" customHeight="1" x14ac:dyDescent="0.35">
      <c r="A1" s="29" t="s">
        <v>187</v>
      </c>
    </row>
    <row r="2" spans="1:8" s="30" customFormat="1" ht="21.45" customHeight="1" x14ac:dyDescent="0.25">
      <c r="A2" s="33" t="s">
        <v>26</v>
      </c>
    </row>
    <row r="3" spans="1:8" s="30" customFormat="1" ht="21.45" customHeight="1" x14ac:dyDescent="0.25">
      <c r="A3" s="30" t="s">
        <v>22</v>
      </c>
    </row>
    <row r="4" spans="1:8" s="30" customFormat="1" ht="21.45" customHeight="1" x14ac:dyDescent="0.25">
      <c r="A4" s="30" t="s">
        <v>18</v>
      </c>
    </row>
    <row r="5" spans="1:8" s="30" customFormat="1" ht="21.45" customHeight="1" x14ac:dyDescent="0.25">
      <c r="A5" s="30" t="s">
        <v>19</v>
      </c>
    </row>
    <row r="6" spans="1:8" s="30" customFormat="1" ht="21.45" customHeight="1" x14ac:dyDescent="0.25">
      <c r="A6" s="30" t="s">
        <v>179</v>
      </c>
    </row>
    <row r="7" spans="1:8" s="30" customFormat="1" ht="21.45" customHeight="1" x14ac:dyDescent="0.25">
      <c r="A7" s="30" t="s">
        <v>180</v>
      </c>
    </row>
    <row r="8" spans="1:8" s="30" customFormat="1" ht="21.45" customHeight="1" x14ac:dyDescent="0.25">
      <c r="A8" s="87" t="s">
        <v>16</v>
      </c>
      <c r="B8" s="26"/>
      <c r="C8" s="26"/>
      <c r="D8" s="26"/>
      <c r="E8" s="26"/>
      <c r="F8" s="26"/>
      <c r="G8" s="26"/>
      <c r="H8" s="26"/>
    </row>
    <row r="9" spans="1:8" s="30" customFormat="1" ht="21.45" customHeight="1" x14ac:dyDescent="0.25">
      <c r="A9" s="87" t="s">
        <v>17</v>
      </c>
      <c r="B9" s="26"/>
      <c r="C9" s="26"/>
      <c r="D9" s="26"/>
      <c r="E9" s="26"/>
      <c r="F9" s="26"/>
      <c r="G9" s="26"/>
      <c r="H9" s="26"/>
    </row>
    <row r="10" spans="1:8" s="30" customFormat="1" ht="21.45" customHeight="1" x14ac:dyDescent="0.3">
      <c r="A10" s="21" t="s">
        <v>28</v>
      </c>
      <c r="B10" s="32" t="s">
        <v>83</v>
      </c>
      <c r="C10" s="32" t="s">
        <v>84</v>
      </c>
      <c r="D10" s="32" t="s">
        <v>41</v>
      </c>
      <c r="E10"/>
      <c r="F10"/>
      <c r="G10"/>
      <c r="H10"/>
    </row>
    <row r="11" spans="1:8" s="26" customFormat="1" ht="27" customHeight="1" x14ac:dyDescent="0.3">
      <c r="A11" s="21" t="s">
        <v>122</v>
      </c>
      <c r="B11" s="69">
        <v>678.19100000000003</v>
      </c>
      <c r="C11" s="69">
        <v>668.79499999999996</v>
      </c>
      <c r="D11" s="88">
        <f>(C11-B11)/B11</f>
        <v>-1.3854504114622683E-2</v>
      </c>
      <c r="E11" s="88"/>
      <c r="F11"/>
      <c r="G11"/>
      <c r="H11" s="17"/>
    </row>
    <row r="12" spans="1:8" s="26" customFormat="1" ht="27" customHeight="1" x14ac:dyDescent="0.3">
      <c r="A12" s="89" t="s">
        <v>184</v>
      </c>
      <c r="B12" s="91">
        <v>645.54</v>
      </c>
      <c r="C12" s="91">
        <v>639.78399999999999</v>
      </c>
      <c r="D12" s="88">
        <f t="shared" ref="D12:D19" si="0">(C12-B12)/B12</f>
        <v>-8.9165659757721779E-3</v>
      </c>
      <c r="E12" s="88"/>
      <c r="F12"/>
      <c r="G12"/>
      <c r="H12" s="17"/>
    </row>
    <row r="13" spans="1:8" ht="27" customHeight="1" x14ac:dyDescent="0.3">
      <c r="A13" s="89" t="s">
        <v>185</v>
      </c>
      <c r="B13" s="91">
        <v>32.651000000000003</v>
      </c>
      <c r="C13" s="91">
        <v>29.010999999999999</v>
      </c>
      <c r="D13" s="88">
        <f t="shared" si="0"/>
        <v>-0.11148203730360491</v>
      </c>
      <c r="E13" s="88"/>
      <c r="F13"/>
      <c r="G13"/>
      <c r="H13" s="17"/>
    </row>
    <row r="14" spans="1:8" ht="27" customHeight="1" x14ac:dyDescent="0.3">
      <c r="A14" s="21" t="s">
        <v>123</v>
      </c>
      <c r="B14" s="69">
        <v>196.96700000000001</v>
      </c>
      <c r="C14" s="69">
        <v>241.03899999999999</v>
      </c>
      <c r="D14" s="88">
        <f t="shared" si="0"/>
        <v>0.22375321754405547</v>
      </c>
      <c r="E14" s="88"/>
      <c r="F14"/>
      <c r="G14"/>
      <c r="H14" s="17"/>
    </row>
    <row r="15" spans="1:8" ht="27" customHeight="1" x14ac:dyDescent="0.3">
      <c r="A15" s="89" t="s">
        <v>184</v>
      </c>
      <c r="B15" s="91">
        <v>91.614999999999995</v>
      </c>
      <c r="C15" s="91">
        <v>103.711</v>
      </c>
      <c r="D15" s="88">
        <f t="shared" si="0"/>
        <v>0.1320307809856465</v>
      </c>
      <c r="E15" s="88"/>
      <c r="F15"/>
      <c r="G15"/>
      <c r="H15" s="17"/>
    </row>
    <row r="16" spans="1:8" ht="27" customHeight="1" x14ac:dyDescent="0.3">
      <c r="A16" s="89" t="s">
        <v>185</v>
      </c>
      <c r="B16" s="91">
        <v>105.352</v>
      </c>
      <c r="C16" s="91">
        <v>137.328</v>
      </c>
      <c r="D16" s="88">
        <f t="shared" si="0"/>
        <v>0.30351583263725412</v>
      </c>
      <c r="E16" s="88"/>
      <c r="F16"/>
      <c r="G16"/>
      <c r="H16" s="17"/>
    </row>
    <row r="17" spans="1:5" ht="27" customHeight="1" x14ac:dyDescent="0.3">
      <c r="A17" s="56" t="s">
        <v>186</v>
      </c>
      <c r="B17" s="92">
        <v>875.15800000000002</v>
      </c>
      <c r="C17" s="92">
        <v>909.83399999999995</v>
      </c>
      <c r="D17" s="88">
        <f t="shared" si="0"/>
        <v>3.9622559583526555E-2</v>
      </c>
      <c r="E17" s="88"/>
    </row>
    <row r="18" spans="1:5" ht="27" customHeight="1" x14ac:dyDescent="0.3">
      <c r="A18" s="89" t="s">
        <v>184</v>
      </c>
      <c r="B18" s="93">
        <v>737.15499999999997</v>
      </c>
      <c r="C18" s="93">
        <v>743.495</v>
      </c>
      <c r="D18" s="88">
        <f t="shared" si="0"/>
        <v>8.6006335166959897E-3</v>
      </c>
      <c r="E18" s="88"/>
    </row>
    <row r="19" spans="1:5" ht="27" customHeight="1" x14ac:dyDescent="0.3">
      <c r="A19" s="89" t="s">
        <v>185</v>
      </c>
      <c r="B19" s="93">
        <v>138.00299999999999</v>
      </c>
      <c r="C19" s="93">
        <v>166.339</v>
      </c>
      <c r="D19" s="88">
        <f t="shared" si="0"/>
        <v>0.20532886966225383</v>
      </c>
      <c r="E19" s="88"/>
    </row>
    <row r="20" spans="1:5" ht="21.45" customHeight="1" x14ac:dyDescent="0.25">
      <c r="A20" s="21"/>
      <c r="B20" s="86"/>
      <c r="C20" s="86"/>
      <c r="D20" s="86"/>
      <c r="E20" s="85"/>
    </row>
    <row r="22" spans="1:5" ht="15.6" x14ac:dyDescent="0.3">
      <c r="A22"/>
      <c r="B22"/>
      <c r="C22"/>
      <c r="D22"/>
      <c r="E22"/>
    </row>
    <row r="23" spans="1:5" ht="15.6" x14ac:dyDescent="0.3">
      <c r="A23"/>
      <c r="B23"/>
      <c r="C23"/>
      <c r="D23"/>
      <c r="E23"/>
    </row>
    <row r="24" spans="1:5" ht="15.6" x14ac:dyDescent="0.3">
      <c r="A24"/>
      <c r="B24"/>
      <c r="C24"/>
      <c r="D24"/>
      <c r="E24"/>
    </row>
    <row r="25" spans="1:5" ht="15.6" x14ac:dyDescent="0.3">
      <c r="A25"/>
      <c r="B25"/>
      <c r="C25"/>
      <c r="D25"/>
      <c r="E25"/>
    </row>
    <row r="26" spans="1:5" ht="15.6" x14ac:dyDescent="0.3">
      <c r="A26"/>
      <c r="B26"/>
      <c r="C26"/>
      <c r="D26"/>
      <c r="E26"/>
    </row>
  </sheetData>
  <hyperlinks>
    <hyperlink ref="A8" location="Contact!A1" display="Link to Contact" xr:uid="{8BBCDA63-56F2-449A-8ED7-32912518A418}"/>
    <hyperlink ref="A9" location="'Contents '!A1" display="Link to Contents" xr:uid="{624769AC-A4B6-4D0E-A487-7298D3DA225A}"/>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6D9C-CE37-41F7-A2DA-39505779D3E0}">
  <dimension ref="A1:A18"/>
  <sheetViews>
    <sheetView showGridLines="0" zoomScale="70" zoomScaleNormal="70" workbookViewId="0">
      <selection activeCell="L17" sqref="L17"/>
    </sheetView>
  </sheetViews>
  <sheetFormatPr defaultColWidth="8.77734375" defaultRowHeight="15" x14ac:dyDescent="0.25"/>
  <cols>
    <col min="1" max="16384" width="8.77734375" style="26"/>
  </cols>
  <sheetData>
    <row r="1" spans="1:1" ht="17.399999999999999" x14ac:dyDescent="0.3">
      <c r="A1" s="96" t="s">
        <v>177</v>
      </c>
    </row>
    <row r="3" spans="1:1" ht="15.6" x14ac:dyDescent="0.3">
      <c r="A3" s="97" t="s">
        <v>178</v>
      </c>
    </row>
    <row r="5" spans="1:1" x14ac:dyDescent="0.25">
      <c r="A5" s="26" t="s">
        <v>190</v>
      </c>
    </row>
    <row r="6" spans="1:1" x14ac:dyDescent="0.25">
      <c r="A6" s="26" t="s">
        <v>191</v>
      </c>
    </row>
    <row r="7" spans="1:1" x14ac:dyDescent="0.25">
      <c r="A7" s="26" t="s">
        <v>192</v>
      </c>
    </row>
    <row r="8" spans="1:1" x14ac:dyDescent="0.25">
      <c r="A8" s="109" t="s">
        <v>241</v>
      </c>
    </row>
    <row r="9" spans="1:1" x14ac:dyDescent="0.25">
      <c r="A9" s="26" t="s">
        <v>193</v>
      </c>
    </row>
    <row r="10" spans="1:1" x14ac:dyDescent="0.25">
      <c r="A10" s="109" t="s">
        <v>242</v>
      </c>
    </row>
    <row r="11" spans="1:1" x14ac:dyDescent="0.25">
      <c r="A11" s="26" t="s">
        <v>194</v>
      </c>
    </row>
    <row r="12" spans="1:1" x14ac:dyDescent="0.25">
      <c r="A12" s="26" t="s">
        <v>195</v>
      </c>
    </row>
    <row r="14" spans="1:1" ht="15.6" x14ac:dyDescent="0.3">
      <c r="A14" s="97" t="s">
        <v>215</v>
      </c>
    </row>
    <row r="15" spans="1:1" ht="15.6" x14ac:dyDescent="0.3">
      <c r="A15" s="97" t="s">
        <v>196</v>
      </c>
    </row>
    <row r="17" spans="1:1" x14ac:dyDescent="0.25">
      <c r="A17" s="26" t="s">
        <v>197</v>
      </c>
    </row>
    <row r="18" spans="1:1" x14ac:dyDescent="0.25">
      <c r="A18" s="26"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7"/>
  <sheetViews>
    <sheetView showGridLines="0" zoomScale="70" zoomScaleNormal="70" workbookViewId="0">
      <selection activeCell="A3" sqref="A3"/>
    </sheetView>
  </sheetViews>
  <sheetFormatPr defaultColWidth="9.21875" defaultRowHeight="23.55" customHeight="1" x14ac:dyDescent="0.25"/>
  <cols>
    <col min="1" max="1" width="45.44140625" style="5" customWidth="1"/>
    <col min="2" max="2" width="17.21875" style="5" customWidth="1"/>
    <col min="3" max="16384" width="9.21875" style="5"/>
  </cols>
  <sheetData>
    <row r="1" spans="1:2" s="30" customFormat="1" ht="23.55" customHeight="1" x14ac:dyDescent="0.35">
      <c r="A1" s="29" t="s">
        <v>80</v>
      </c>
    </row>
    <row r="2" spans="1:2" s="30" customFormat="1" ht="23.55" customHeight="1" x14ac:dyDescent="0.25">
      <c r="A2" s="33" t="s">
        <v>26</v>
      </c>
    </row>
    <row r="3" spans="1:2" s="30" customFormat="1" ht="23.55" customHeight="1" x14ac:dyDescent="0.25">
      <c r="A3" s="30" t="s">
        <v>22</v>
      </c>
    </row>
    <row r="4" spans="1:2" s="30" customFormat="1" ht="23.55" customHeight="1" x14ac:dyDescent="0.25">
      <c r="A4" s="30" t="s">
        <v>18</v>
      </c>
    </row>
    <row r="5" spans="1:2" s="30" customFormat="1" ht="23.55" customHeight="1" x14ac:dyDescent="0.25">
      <c r="A5" s="30" t="s">
        <v>19</v>
      </c>
    </row>
    <row r="6" spans="1:2" s="30" customFormat="1" ht="23.55" customHeight="1" x14ac:dyDescent="0.25">
      <c r="A6" s="30" t="s">
        <v>20</v>
      </c>
    </row>
    <row r="7" spans="1:2" s="30" customFormat="1" ht="23.55" customHeight="1" x14ac:dyDescent="0.25">
      <c r="A7" s="30" t="s">
        <v>21</v>
      </c>
    </row>
    <row r="8" spans="1:2" s="30" customFormat="1" ht="23.55" customHeight="1" x14ac:dyDescent="0.25">
      <c r="A8" s="30" t="s">
        <v>29</v>
      </c>
    </row>
    <row r="9" spans="1:2" s="30" customFormat="1" ht="23.55" customHeight="1" x14ac:dyDescent="0.25">
      <c r="A9" s="30" t="s">
        <v>23</v>
      </c>
    </row>
    <row r="10" spans="1:2" s="30" customFormat="1" ht="23.55" customHeight="1" x14ac:dyDescent="0.25">
      <c r="A10" s="30" t="s">
        <v>24</v>
      </c>
    </row>
    <row r="11" spans="1:2" s="30" customFormat="1" ht="23.55" customHeight="1" x14ac:dyDescent="0.25">
      <c r="A11" s="30" t="s">
        <v>27</v>
      </c>
    </row>
    <row r="12" spans="1:2" s="26" customFormat="1" ht="23.55" customHeight="1" x14ac:dyDescent="0.25">
      <c r="A12" s="31" t="s">
        <v>16</v>
      </c>
    </row>
    <row r="13" spans="1:2" s="26" customFormat="1" ht="23.55" customHeight="1" x14ac:dyDescent="0.25">
      <c r="A13" s="31" t="s">
        <v>17</v>
      </c>
    </row>
    <row r="14" spans="1:2" ht="40.950000000000003" customHeight="1" x14ac:dyDescent="0.3">
      <c r="A14" s="15" t="s">
        <v>25</v>
      </c>
      <c r="B14" s="32" t="s">
        <v>81</v>
      </c>
    </row>
    <row r="15" spans="1:2" ht="23.55" customHeight="1" x14ac:dyDescent="0.3">
      <c r="A15" s="12" t="s">
        <v>120</v>
      </c>
      <c r="B15" s="63">
        <v>5.2690000000000001</v>
      </c>
    </row>
    <row r="16" spans="1:2" ht="23.55" customHeight="1" x14ac:dyDescent="0.3">
      <c r="A16" s="12" t="s">
        <v>219</v>
      </c>
      <c r="B16" s="63">
        <v>16.196999999999999</v>
      </c>
    </row>
    <row r="17" spans="1:2" ht="23.55" customHeight="1" x14ac:dyDescent="0.3">
      <c r="A17" s="12" t="s">
        <v>218</v>
      </c>
      <c r="B17" s="63">
        <v>1146.6489999999999</v>
      </c>
    </row>
  </sheetData>
  <phoneticPr fontId="28" type="noConversion"/>
  <hyperlinks>
    <hyperlink ref="A12" location="Contact!A1" display="Link to Contact" xr:uid="{F74CF38D-0EA3-4417-B539-3F0E2FC5B61A}"/>
    <hyperlink ref="A13" location="'Contents '!A1" display="Link to Contents" xr:uid="{B7ECF87C-5359-4BDB-B8B1-52F654D031EF}"/>
  </hyperlinks>
  <pageMargins left="0.7" right="0.7" top="0.75" bottom="0.75" header="0.3" footer="0.3"/>
  <pageSetup paperSize="9" scale="73"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1BC6-41A4-4A65-BD0C-31B03BE59335}">
  <dimension ref="A1:D17"/>
  <sheetViews>
    <sheetView showGridLines="0" topLeftCell="A4" zoomScale="70" zoomScaleNormal="70" workbookViewId="0">
      <selection activeCell="A4" sqref="A4"/>
    </sheetView>
  </sheetViews>
  <sheetFormatPr defaultColWidth="9.21875" defaultRowHeight="23.55" customHeight="1" x14ac:dyDescent="0.25"/>
  <cols>
    <col min="1" max="1" width="42.44140625" style="5" customWidth="1"/>
    <col min="2" max="3" width="16.21875" style="5" customWidth="1"/>
    <col min="4" max="4" width="10.44140625" style="5" bestFit="1" customWidth="1"/>
    <col min="5" max="16384" width="9.21875" style="5"/>
  </cols>
  <sheetData>
    <row r="1" spans="1:4" s="30" customFormat="1" ht="23.55" customHeight="1" x14ac:dyDescent="0.35">
      <c r="A1" s="29" t="s">
        <v>82</v>
      </c>
    </row>
    <row r="2" spans="1:4" s="30" customFormat="1" ht="23.55" customHeight="1" x14ac:dyDescent="0.25">
      <c r="A2" s="33" t="s">
        <v>26</v>
      </c>
    </row>
    <row r="3" spans="1:4" s="30" customFormat="1" ht="23.55" customHeight="1" x14ac:dyDescent="0.25">
      <c r="A3" s="30" t="s">
        <v>22</v>
      </c>
    </row>
    <row r="4" spans="1:4" s="30" customFormat="1" ht="23.55" customHeight="1" x14ac:dyDescent="0.25">
      <c r="A4" s="30" t="s">
        <v>18</v>
      </c>
    </row>
    <row r="5" spans="1:4" s="30" customFormat="1" ht="23.55" customHeight="1" x14ac:dyDescent="0.25">
      <c r="A5" s="30" t="s">
        <v>19</v>
      </c>
    </row>
    <row r="6" spans="1:4" s="30" customFormat="1" ht="23.55" customHeight="1" x14ac:dyDescent="0.25">
      <c r="A6" s="30" t="s">
        <v>20</v>
      </c>
    </row>
    <row r="7" spans="1:4" s="30" customFormat="1" ht="23.55" customHeight="1" x14ac:dyDescent="0.25">
      <c r="A7" s="30" t="s">
        <v>21</v>
      </c>
    </row>
    <row r="8" spans="1:4" s="30" customFormat="1" ht="23.55" customHeight="1" x14ac:dyDescent="0.25">
      <c r="A8" s="30" t="s">
        <v>29</v>
      </c>
    </row>
    <row r="9" spans="1:4" s="30" customFormat="1" ht="23.55" customHeight="1" x14ac:dyDescent="0.25">
      <c r="A9" s="30" t="s">
        <v>23</v>
      </c>
    </row>
    <row r="10" spans="1:4" s="30" customFormat="1" ht="23.55" customHeight="1" x14ac:dyDescent="0.25">
      <c r="A10" s="30" t="s">
        <v>24</v>
      </c>
    </row>
    <row r="11" spans="1:4" s="30" customFormat="1" ht="23.55" customHeight="1" x14ac:dyDescent="0.25">
      <c r="A11" s="30" t="s">
        <v>27</v>
      </c>
    </row>
    <row r="12" spans="1:4" s="26" customFormat="1" ht="23.55" customHeight="1" x14ac:dyDescent="0.25">
      <c r="A12" s="31" t="s">
        <v>16</v>
      </c>
    </row>
    <row r="13" spans="1:4" s="26" customFormat="1" ht="23.55" customHeight="1" x14ac:dyDescent="0.25">
      <c r="A13" s="31" t="s">
        <v>17</v>
      </c>
    </row>
    <row r="14" spans="1:4" ht="49.05" customHeight="1" x14ac:dyDescent="0.3">
      <c r="A14" s="15" t="s">
        <v>25</v>
      </c>
      <c r="B14" s="23" t="s">
        <v>83</v>
      </c>
      <c r="C14" s="32" t="s">
        <v>84</v>
      </c>
      <c r="D14" s="32" t="s">
        <v>41</v>
      </c>
    </row>
    <row r="15" spans="1:4" ht="23.55" customHeight="1" x14ac:dyDescent="0.3">
      <c r="A15" s="12" t="s">
        <v>120</v>
      </c>
      <c r="B15" s="64">
        <v>2.3742999999999999</v>
      </c>
      <c r="C15" s="63">
        <v>2.2440000000000002</v>
      </c>
      <c r="D15" s="52">
        <f>(Table112[[#This Row],[Jan - Jun 2024]]-Table112[[#This Row],[Jan - Jun 2023]])/Table112[[#This Row],[Jan - Jun 2023]]</f>
        <v>-5.4879332855999517E-2</v>
      </c>
    </row>
    <row r="16" spans="1:4" ht="23.55" customHeight="1" x14ac:dyDescent="0.3">
      <c r="A16" s="12" t="s">
        <v>121</v>
      </c>
      <c r="B16" s="64">
        <v>7.0552999999999999</v>
      </c>
      <c r="C16" s="63">
        <v>6.75</v>
      </c>
      <c r="D16" s="52">
        <f>(Table112[[#This Row],[Jan - Jun 2024]]-Table112[[#This Row],[Jan - Jun 2023]])/Table112[[#This Row],[Jan - Jun 2023]]</f>
        <v>-4.327243348971694E-2</v>
      </c>
    </row>
    <row r="17" spans="1:4" ht="23.55" customHeight="1" x14ac:dyDescent="0.3">
      <c r="A17" s="12" t="s">
        <v>218</v>
      </c>
      <c r="B17" s="64">
        <v>557.55070000000001</v>
      </c>
      <c r="C17" s="63">
        <v>492.387</v>
      </c>
      <c r="D17" s="52">
        <f>(Table112[[#This Row],[Jan - Jun 2024]]-Table112[[#This Row],[Jan - Jun 2023]])/Table112[[#This Row],[Jan - Jun 2023]]</f>
        <v>-0.11687493173266575</v>
      </c>
    </row>
  </sheetData>
  <hyperlinks>
    <hyperlink ref="A12" location="Contact!A1" display="Link to Contact" xr:uid="{18BE875A-1953-4951-A056-D8361155E857}"/>
    <hyperlink ref="A13" location="'Contents '!A1" display="Link to Contents" xr:uid="{E6BF42D0-FFB8-4B7F-8CEF-558AE953C073}"/>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29"/>
  <sheetViews>
    <sheetView showGridLines="0" zoomScale="70" zoomScaleNormal="70" workbookViewId="0">
      <selection activeCell="C22" sqref="C22"/>
    </sheetView>
  </sheetViews>
  <sheetFormatPr defaultColWidth="9.21875" defaultRowHeight="22.95" customHeight="1" x14ac:dyDescent="0.25"/>
  <cols>
    <col min="1" max="1" width="92.5546875" style="5" customWidth="1"/>
    <col min="2" max="2" width="17" style="5" customWidth="1"/>
    <col min="3" max="16384" width="9.21875" style="5"/>
  </cols>
  <sheetData>
    <row r="1" spans="1:2" s="30" customFormat="1" ht="22.95" customHeight="1" x14ac:dyDescent="0.35">
      <c r="A1" s="29" t="s">
        <v>85</v>
      </c>
    </row>
    <row r="2" spans="1:2" s="30" customFormat="1" ht="22.95" customHeight="1" x14ac:dyDescent="0.25">
      <c r="A2" s="33" t="s">
        <v>26</v>
      </c>
    </row>
    <row r="3" spans="1:2" s="30" customFormat="1" ht="22.95" customHeight="1" x14ac:dyDescent="0.25">
      <c r="A3" s="30" t="s">
        <v>22</v>
      </c>
    </row>
    <row r="4" spans="1:2" s="30" customFormat="1" ht="22.95" customHeight="1" x14ac:dyDescent="0.25">
      <c r="A4" s="30" t="s">
        <v>18</v>
      </c>
    </row>
    <row r="5" spans="1:2" s="30" customFormat="1" ht="22.95" customHeight="1" x14ac:dyDescent="0.25">
      <c r="A5" s="30" t="s">
        <v>19</v>
      </c>
    </row>
    <row r="6" spans="1:2" s="30" customFormat="1" ht="22.95" customHeight="1" x14ac:dyDescent="0.25">
      <c r="A6" s="30" t="s">
        <v>20</v>
      </c>
    </row>
    <row r="7" spans="1:2" s="30" customFormat="1" ht="22.95" customHeight="1" x14ac:dyDescent="0.25">
      <c r="A7" s="30" t="s">
        <v>21</v>
      </c>
    </row>
    <row r="8" spans="1:2" s="30" customFormat="1" ht="22.95" customHeight="1" x14ac:dyDescent="0.25">
      <c r="A8" s="30" t="s">
        <v>29</v>
      </c>
    </row>
    <row r="9" spans="1:2" s="30" customFormat="1" ht="22.95" customHeight="1" x14ac:dyDescent="0.25">
      <c r="A9" s="30" t="s">
        <v>23</v>
      </c>
    </row>
    <row r="10" spans="1:2" s="30" customFormat="1" ht="22.95" customHeight="1" x14ac:dyDescent="0.25">
      <c r="A10" s="30" t="s">
        <v>24</v>
      </c>
    </row>
    <row r="11" spans="1:2" s="30" customFormat="1" ht="22.95" customHeight="1" x14ac:dyDescent="0.25">
      <c r="A11" s="30" t="s">
        <v>27</v>
      </c>
    </row>
    <row r="12" spans="1:2" s="26" customFormat="1" ht="22.95" customHeight="1" x14ac:dyDescent="0.25">
      <c r="A12" s="31" t="s">
        <v>16</v>
      </c>
    </row>
    <row r="13" spans="1:2" s="26" customFormat="1" ht="22.95" customHeight="1" x14ac:dyDescent="0.25">
      <c r="A13" s="31" t="s">
        <v>17</v>
      </c>
    </row>
    <row r="14" spans="1:2" ht="49.95" customHeight="1" x14ac:dyDescent="0.3">
      <c r="A14" s="21" t="s">
        <v>25</v>
      </c>
      <c r="B14" s="32" t="s">
        <v>81</v>
      </c>
    </row>
    <row r="15" spans="1:2" ht="22.95" customHeight="1" x14ac:dyDescent="0.3">
      <c r="A15" s="36" t="s">
        <v>110</v>
      </c>
      <c r="B15" s="63">
        <v>2752.424</v>
      </c>
    </row>
    <row r="16" spans="1:2" ht="22.95" customHeight="1" x14ac:dyDescent="0.3">
      <c r="A16" s="36" t="s">
        <v>111</v>
      </c>
      <c r="B16" s="63">
        <v>1944.81</v>
      </c>
    </row>
    <row r="17" spans="1:2" ht="22.95" customHeight="1" x14ac:dyDescent="0.3">
      <c r="A17" s="36" t="s">
        <v>112</v>
      </c>
      <c r="B17" s="66">
        <v>387.334</v>
      </c>
    </row>
    <row r="18" spans="1:2" ht="22.95" customHeight="1" x14ac:dyDescent="0.3">
      <c r="A18" s="36" t="s">
        <v>113</v>
      </c>
      <c r="B18" s="66">
        <v>184.065</v>
      </c>
    </row>
    <row r="19" spans="1:2" ht="22.95" customHeight="1" x14ac:dyDescent="0.3">
      <c r="A19" s="12" t="s">
        <v>114</v>
      </c>
      <c r="B19" s="67">
        <v>5268.634</v>
      </c>
    </row>
    <row r="20" spans="1:2" ht="22.95" customHeight="1" x14ac:dyDescent="0.3">
      <c r="A20" s="36" t="s">
        <v>115</v>
      </c>
      <c r="B20" s="63">
        <v>6875.5129999999999</v>
      </c>
    </row>
    <row r="21" spans="1:2" ht="22.95" customHeight="1" x14ac:dyDescent="0.3">
      <c r="A21" s="36" t="s">
        <v>116</v>
      </c>
      <c r="B21" s="63">
        <v>7266.9049999999997</v>
      </c>
    </row>
    <row r="22" spans="1:2" ht="22.95" customHeight="1" x14ac:dyDescent="0.3">
      <c r="A22" s="36" t="s">
        <v>117</v>
      </c>
      <c r="B22" s="63">
        <v>1394.1510000000001</v>
      </c>
    </row>
    <row r="23" spans="1:2" ht="22.95" customHeight="1" x14ac:dyDescent="0.3">
      <c r="A23" s="36" t="s">
        <v>118</v>
      </c>
      <c r="B23" s="63">
        <v>660.23</v>
      </c>
    </row>
    <row r="24" spans="1:2" ht="22.95" customHeight="1" x14ac:dyDescent="0.3">
      <c r="A24" s="12" t="s">
        <v>119</v>
      </c>
      <c r="B24" s="67">
        <v>16196.799000000001</v>
      </c>
    </row>
    <row r="25" spans="1:2" ht="22.95" customHeight="1" x14ac:dyDescent="0.3">
      <c r="A25" s="36" t="s">
        <v>220</v>
      </c>
      <c r="B25" s="63">
        <v>579.81600000000003</v>
      </c>
    </row>
    <row r="26" spans="1:2" ht="22.95" customHeight="1" x14ac:dyDescent="0.3">
      <c r="A26" s="36" t="s">
        <v>221</v>
      </c>
      <c r="B26" s="63">
        <v>345.19900000000001</v>
      </c>
    </row>
    <row r="27" spans="1:2" ht="22.95" customHeight="1" x14ac:dyDescent="0.3">
      <c r="A27" s="36" t="s">
        <v>222</v>
      </c>
      <c r="B27" s="63">
        <v>177.78399999999999</v>
      </c>
    </row>
    <row r="28" spans="1:2" ht="22.95" customHeight="1" x14ac:dyDescent="0.3">
      <c r="A28" s="36" t="s">
        <v>223</v>
      </c>
      <c r="B28" s="63">
        <v>43.85</v>
      </c>
    </row>
    <row r="29" spans="1:2" ht="22.95" customHeight="1" x14ac:dyDescent="0.3">
      <c r="A29" s="12" t="s">
        <v>224</v>
      </c>
      <c r="B29" s="67">
        <v>1146.6489999999999</v>
      </c>
    </row>
  </sheetData>
  <phoneticPr fontId="28" type="noConversion"/>
  <hyperlinks>
    <hyperlink ref="A12" location="Contact!A1" display="Link to Contact" xr:uid="{9F54E5AD-6133-4AE4-8D4F-0198F0F7E570}"/>
    <hyperlink ref="A13" location="'Contents '!A1" display="Link to Contents" xr:uid="{E2F11CCF-904A-41B5-A809-0DFA5A24E02B}"/>
  </hyperlinks>
  <pageMargins left="0.7" right="0.7" top="0.75" bottom="0.75" header="0.3" footer="0.3"/>
  <pageSetup paperSize="9" scale="7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3F8BC-F6F5-4C4D-AD27-2E4CE2D397F8}">
  <dimension ref="A1:G29"/>
  <sheetViews>
    <sheetView showGridLines="0" zoomScale="70" zoomScaleNormal="70" workbookViewId="0">
      <selection activeCell="D15" sqref="D15"/>
    </sheetView>
  </sheetViews>
  <sheetFormatPr defaultColWidth="9.21875" defaultRowHeight="15" x14ac:dyDescent="0.25"/>
  <cols>
    <col min="1" max="1" width="88.88671875" style="5" customWidth="1"/>
    <col min="2" max="4" width="14.77734375" style="5" customWidth="1"/>
    <col min="5" max="5" width="9.21875" style="5"/>
    <col min="6" max="6" width="27.77734375" style="5" bestFit="1" customWidth="1"/>
    <col min="7" max="7" width="11.44140625" style="5" bestFit="1" customWidth="1"/>
    <col min="8" max="16384" width="9.21875" style="5"/>
  </cols>
  <sheetData>
    <row r="1" spans="1:7" s="30" customFormat="1" ht="22.95" customHeight="1" x14ac:dyDescent="0.35">
      <c r="A1" s="29" t="s">
        <v>86</v>
      </c>
    </row>
    <row r="2" spans="1:7" s="30" customFormat="1" ht="22.95" customHeight="1" x14ac:dyDescent="0.25">
      <c r="A2" s="33" t="s">
        <v>26</v>
      </c>
    </row>
    <row r="3" spans="1:7" s="30" customFormat="1" ht="22.95" customHeight="1" x14ac:dyDescent="0.25">
      <c r="A3" s="30" t="s">
        <v>22</v>
      </c>
    </row>
    <row r="4" spans="1:7" s="30" customFormat="1" ht="22.95" customHeight="1" x14ac:dyDescent="0.25">
      <c r="A4" s="30" t="s">
        <v>18</v>
      </c>
    </row>
    <row r="5" spans="1:7" s="30" customFormat="1" ht="22.95" customHeight="1" x14ac:dyDescent="0.25">
      <c r="A5" s="30" t="s">
        <v>19</v>
      </c>
    </row>
    <row r="6" spans="1:7" s="30" customFormat="1" ht="22.95" customHeight="1" x14ac:dyDescent="0.25">
      <c r="A6" s="30" t="s">
        <v>20</v>
      </c>
    </row>
    <row r="7" spans="1:7" s="30" customFormat="1" ht="22.95" customHeight="1" x14ac:dyDescent="0.25">
      <c r="A7" s="30" t="s">
        <v>21</v>
      </c>
    </row>
    <row r="8" spans="1:7" s="30" customFormat="1" ht="22.95" customHeight="1" x14ac:dyDescent="0.25">
      <c r="A8" s="30" t="s">
        <v>29</v>
      </c>
    </row>
    <row r="9" spans="1:7" s="30" customFormat="1" ht="22.95" customHeight="1" x14ac:dyDescent="0.25">
      <c r="A9" s="30" t="s">
        <v>23</v>
      </c>
    </row>
    <row r="10" spans="1:7" s="30" customFormat="1" ht="22.95" customHeight="1" x14ac:dyDescent="0.25">
      <c r="A10" s="30" t="s">
        <v>24</v>
      </c>
    </row>
    <row r="11" spans="1:7" s="30" customFormat="1" ht="22.95" customHeight="1" x14ac:dyDescent="0.25">
      <c r="A11" s="30" t="s">
        <v>27</v>
      </c>
    </row>
    <row r="12" spans="1:7" s="26" customFormat="1" ht="22.95" customHeight="1" x14ac:dyDescent="0.25">
      <c r="A12" s="31" t="s">
        <v>16</v>
      </c>
    </row>
    <row r="13" spans="1:7" s="26" customFormat="1" ht="22.95" customHeight="1" x14ac:dyDescent="0.25">
      <c r="A13" s="31" t="s">
        <v>17</v>
      </c>
    </row>
    <row r="14" spans="1:7" s="51" customFormat="1" ht="39.450000000000003" customHeight="1" x14ac:dyDescent="0.3">
      <c r="A14" s="46" t="s">
        <v>25</v>
      </c>
      <c r="B14" s="23" t="s">
        <v>83</v>
      </c>
      <c r="C14" s="32" t="s">
        <v>84</v>
      </c>
      <c r="D14" s="32" t="s">
        <v>41</v>
      </c>
    </row>
    <row r="15" spans="1:7" ht="22.95" customHeight="1" x14ac:dyDescent="0.3">
      <c r="A15" s="65" t="s">
        <v>110</v>
      </c>
      <c r="B15" s="100">
        <v>1176.768</v>
      </c>
      <c r="C15" s="101">
        <v>1159.4760000000001</v>
      </c>
      <c r="D15" s="102">
        <f>(Table313[[#This Row],[Jan - Jun 2024]]-Table313[[#This Row],[Jan - Jun 2023]])/Table313[[#This Row],[Jan - Jun 2023]]</f>
        <v>-1.4694485234132739E-2</v>
      </c>
      <c r="F15" s="12"/>
      <c r="G15" s="13"/>
    </row>
    <row r="16" spans="1:7" ht="22.95" customHeight="1" x14ac:dyDescent="0.3">
      <c r="A16" s="65" t="s">
        <v>111</v>
      </c>
      <c r="B16" s="100">
        <v>899.97400000000005</v>
      </c>
      <c r="C16" s="101">
        <v>798.26700000000005</v>
      </c>
      <c r="D16" s="102">
        <f>(Table313[[#This Row],[Jan - Jun 2024]]-Table313[[#This Row],[Jan - Jun 2023]])/Table313[[#This Row],[Jan - Jun 2023]]</f>
        <v>-0.11301104254122896</v>
      </c>
      <c r="F16" s="12"/>
      <c r="G16" s="13"/>
    </row>
    <row r="17" spans="1:7" ht="22.95" customHeight="1" x14ac:dyDescent="0.3">
      <c r="A17" s="65" t="s">
        <v>112</v>
      </c>
      <c r="B17" s="100">
        <v>177.4</v>
      </c>
      <c r="C17" s="101">
        <v>192.66399999999999</v>
      </c>
      <c r="D17" s="102">
        <f>(Table313[[#This Row],[Jan - Jun 2024]]-Table313[[#This Row],[Jan - Jun 2023]])/Table313[[#This Row],[Jan - Jun 2023]]</f>
        <v>8.6042841037203957E-2</v>
      </c>
      <c r="F17" s="12"/>
      <c r="G17" s="13"/>
    </row>
    <row r="18" spans="1:7" ht="22.95" customHeight="1" x14ac:dyDescent="0.3">
      <c r="A18" s="65" t="s">
        <v>113</v>
      </c>
      <c r="B18" s="100">
        <v>120.172</v>
      </c>
      <c r="C18" s="101">
        <v>93.617000000000004</v>
      </c>
      <c r="D18" s="102">
        <f>(Table313[[#This Row],[Jan - Jun 2024]]-Table313[[#This Row],[Jan - Jun 2023]])/Table313[[#This Row],[Jan - Jun 2023]]</f>
        <v>-0.22097493592517387</v>
      </c>
      <c r="F18" s="12"/>
      <c r="G18" s="13"/>
    </row>
    <row r="19" spans="1:7" ht="22.95" customHeight="1" x14ac:dyDescent="0.3">
      <c r="A19" s="12" t="s">
        <v>114</v>
      </c>
      <c r="B19" s="103">
        <v>2374.3139999999999</v>
      </c>
      <c r="C19" s="103">
        <v>2244.0239999999999</v>
      </c>
      <c r="D19" s="104">
        <f>(Table313[[#This Row],[Jan - Jun 2024]]-Table313[[#This Row],[Jan - Jun 2023]])/Table313[[#This Row],[Jan - Jun 2023]]</f>
        <v>-5.4874797520462738E-2</v>
      </c>
    </row>
    <row r="20" spans="1:7" ht="22.95" customHeight="1" x14ac:dyDescent="0.25">
      <c r="A20" s="65" t="s">
        <v>115</v>
      </c>
      <c r="B20" s="100">
        <v>2883.652</v>
      </c>
      <c r="C20" s="101">
        <v>2705.8220000000001</v>
      </c>
      <c r="D20" s="102">
        <f>(Table313[[#This Row],[Jan - Jun 2024]]-Table313[[#This Row],[Jan - Jun 2023]])/Table313[[#This Row],[Jan - Jun 2023]]</f>
        <v>-6.1668328910700711E-2</v>
      </c>
    </row>
    <row r="21" spans="1:7" ht="22.95" customHeight="1" x14ac:dyDescent="0.25">
      <c r="A21" s="65" t="s">
        <v>116</v>
      </c>
      <c r="B21" s="100">
        <v>3292.395</v>
      </c>
      <c r="C21" s="101">
        <v>2895.7080000000001</v>
      </c>
      <c r="D21" s="102">
        <f>(Table313[[#This Row],[Jan - Jun 2024]]-Table313[[#This Row],[Jan - Jun 2023]])/Table313[[#This Row],[Jan - Jun 2023]]</f>
        <v>-0.12048584692905921</v>
      </c>
    </row>
    <row r="22" spans="1:7" ht="22.95" customHeight="1" x14ac:dyDescent="0.25">
      <c r="A22" s="65" t="s">
        <v>117</v>
      </c>
      <c r="B22" s="100">
        <v>507.30099999999999</v>
      </c>
      <c r="C22" s="101">
        <v>760.24300000000005</v>
      </c>
      <c r="D22" s="102">
        <f>(Table313[[#This Row],[Jan - Jun 2024]]-Table313[[#This Row],[Jan - Jun 2023]])/Table313[[#This Row],[Jan - Jun 2023]]</f>
        <v>0.49860339325173825</v>
      </c>
    </row>
    <row r="23" spans="1:7" ht="22.95" customHeight="1" x14ac:dyDescent="0.25">
      <c r="A23" s="65" t="s">
        <v>118</v>
      </c>
      <c r="B23" s="100">
        <v>371.93900000000002</v>
      </c>
      <c r="C23" s="101">
        <v>388.51400000000001</v>
      </c>
      <c r="D23" s="102">
        <f>(Table313[[#This Row],[Jan - Jun 2024]]-Table313[[#This Row],[Jan - Jun 2023]])/Table313[[#This Row],[Jan - Jun 2023]]</f>
        <v>4.4563759111036993E-2</v>
      </c>
    </row>
    <row r="24" spans="1:7" ht="22.95" customHeight="1" x14ac:dyDescent="0.3">
      <c r="A24" s="12" t="s">
        <v>119</v>
      </c>
      <c r="B24" s="103">
        <v>7055.2870000000003</v>
      </c>
      <c r="C24" s="103">
        <v>6750.2870000000003</v>
      </c>
      <c r="D24" s="104">
        <f>(Table313[[#This Row],[Jan - Jun 2024]]-Table313[[#This Row],[Jan - Jun 2023]])/Table313[[#This Row],[Jan - Jun 2023]]</f>
        <v>-4.3229991919534951E-2</v>
      </c>
    </row>
    <row r="25" spans="1:7" ht="22.95" customHeight="1" x14ac:dyDescent="0.25">
      <c r="A25" s="65" t="s">
        <v>220</v>
      </c>
      <c r="B25" s="100">
        <v>267632.47499999998</v>
      </c>
      <c r="C25" s="101">
        <v>241998.75099999999</v>
      </c>
      <c r="D25" s="102">
        <f>(Table313[[#This Row],[Jan - Jun 2024]]-Table313[[#This Row],[Jan - Jun 2023]])/Table313[[#This Row],[Jan - Jun 2023]]</f>
        <v>-9.5779572340763161E-2</v>
      </c>
    </row>
    <row r="26" spans="1:7" ht="22.95" customHeight="1" x14ac:dyDescent="0.25">
      <c r="A26" s="65" t="s">
        <v>221</v>
      </c>
      <c r="B26" s="100">
        <v>171506.37899999999</v>
      </c>
      <c r="C26" s="101">
        <v>144659.057</v>
      </c>
      <c r="D26" s="102">
        <f>(Table313[[#This Row],[Jan - Jun 2024]]-Table313[[#This Row],[Jan - Jun 2023]])/Table313[[#This Row],[Jan - Jun 2023]]</f>
        <v>-0.15653832910786361</v>
      </c>
    </row>
    <row r="27" spans="1:7" ht="22.95" customHeight="1" x14ac:dyDescent="0.25">
      <c r="A27" s="65" t="s">
        <v>222</v>
      </c>
      <c r="B27" s="100">
        <v>90830.866999999998</v>
      </c>
      <c r="C27" s="101">
        <v>84098.266000000003</v>
      </c>
      <c r="D27" s="102">
        <f>(Table313[[#This Row],[Jan - Jun 2024]]-Table313[[#This Row],[Jan - Jun 2023]])/Table313[[#This Row],[Jan - Jun 2023]]</f>
        <v>-7.4122390574560909E-2</v>
      </c>
    </row>
    <row r="28" spans="1:7" ht="22.95" customHeight="1" x14ac:dyDescent="0.25">
      <c r="A28" s="65" t="s">
        <v>223</v>
      </c>
      <c r="B28" s="100">
        <v>27580.934000000001</v>
      </c>
      <c r="C28" s="101">
        <v>21631.234</v>
      </c>
      <c r="D28" s="102">
        <f>(Table313[[#This Row],[Jan - Jun 2024]]-Table313[[#This Row],[Jan - Jun 2023]])/Table313[[#This Row],[Jan - Jun 2023]]</f>
        <v>-0.21571785785064423</v>
      </c>
    </row>
    <row r="29" spans="1:7" ht="22.95" customHeight="1" x14ac:dyDescent="0.3">
      <c r="A29" s="12" t="s">
        <v>224</v>
      </c>
      <c r="B29" s="103">
        <v>557550.65399999998</v>
      </c>
      <c r="C29" s="103">
        <v>492387.30699999997</v>
      </c>
      <c r="D29" s="104">
        <f>(Table313[[#This Row],[Jan - Jun 2024]]-Table313[[#This Row],[Jan - Jun 2023]])/Table313[[#This Row],[Jan - Jun 2023]]</f>
        <v>-0.11687430824895062</v>
      </c>
    </row>
  </sheetData>
  <hyperlinks>
    <hyperlink ref="A12" location="Contact!A1" display="Link to Contact" xr:uid="{3B38BBC9-5412-4580-AB57-8ADBDD0EB1E4}"/>
    <hyperlink ref="A13" location="'Contents '!A1" display="Link to Contents" xr:uid="{3722D37D-855B-496E-8B2E-E86B9C7AEF3F}"/>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21"/>
  <sheetViews>
    <sheetView showGridLines="0" zoomScale="80" zoomScaleNormal="80" workbookViewId="0">
      <selection activeCell="A16" sqref="A16"/>
    </sheetView>
  </sheetViews>
  <sheetFormatPr defaultColWidth="9.21875" defaultRowHeight="21.45" customHeight="1" x14ac:dyDescent="0.25"/>
  <cols>
    <col min="1" max="1" width="90.44140625" style="5" customWidth="1"/>
    <col min="2" max="2" width="14.5546875" style="5" customWidth="1"/>
    <col min="3" max="16384" width="9.21875" style="5"/>
  </cols>
  <sheetData>
    <row r="1" spans="1:2" s="30" customFormat="1" ht="21.45" customHeight="1" x14ac:dyDescent="0.35">
      <c r="A1" s="29" t="s">
        <v>87</v>
      </c>
    </row>
    <row r="2" spans="1:2" s="30" customFormat="1" ht="21.45" customHeight="1" x14ac:dyDescent="0.25">
      <c r="A2" s="33" t="s">
        <v>26</v>
      </c>
    </row>
    <row r="3" spans="1:2" s="30" customFormat="1" ht="21.45" customHeight="1" x14ac:dyDescent="0.25">
      <c r="A3" s="30" t="s">
        <v>22</v>
      </c>
    </row>
    <row r="4" spans="1:2" s="30" customFormat="1" ht="21.45" customHeight="1" x14ac:dyDescent="0.25">
      <c r="A4" s="30" t="s">
        <v>18</v>
      </c>
    </row>
    <row r="5" spans="1:2" s="30" customFormat="1" ht="21.45" customHeight="1" x14ac:dyDescent="0.25">
      <c r="A5" s="30" t="s">
        <v>19</v>
      </c>
    </row>
    <row r="6" spans="1:2" s="30" customFormat="1" ht="21.45" customHeight="1" x14ac:dyDescent="0.25">
      <c r="A6" s="30" t="s">
        <v>20</v>
      </c>
    </row>
    <row r="7" spans="1:2" s="30" customFormat="1" ht="21.45" customHeight="1" x14ac:dyDescent="0.25">
      <c r="A7" s="30" t="s">
        <v>21</v>
      </c>
    </row>
    <row r="8" spans="1:2" s="30" customFormat="1" ht="21.45" customHeight="1" x14ac:dyDescent="0.25">
      <c r="A8" s="30" t="s">
        <v>29</v>
      </c>
    </row>
    <row r="9" spans="1:2" s="30" customFormat="1" ht="21.45" customHeight="1" x14ac:dyDescent="0.25">
      <c r="A9" s="30" t="s">
        <v>23</v>
      </c>
    </row>
    <row r="10" spans="1:2" s="30" customFormat="1" ht="21.45" customHeight="1" x14ac:dyDescent="0.25">
      <c r="A10" s="30" t="s">
        <v>24</v>
      </c>
    </row>
    <row r="11" spans="1:2" s="30" customFormat="1" ht="21.45" customHeight="1" x14ac:dyDescent="0.25">
      <c r="A11" s="30" t="s">
        <v>27</v>
      </c>
    </row>
    <row r="12" spans="1:2" s="26" customFormat="1" ht="21.45" customHeight="1" x14ac:dyDescent="0.25">
      <c r="A12" s="31" t="s">
        <v>16</v>
      </c>
    </row>
    <row r="13" spans="1:2" s="26" customFormat="1" ht="21.45" customHeight="1" x14ac:dyDescent="0.25">
      <c r="A13" s="31" t="s">
        <v>17</v>
      </c>
    </row>
    <row r="14" spans="1:2" s="51" customFormat="1" ht="33" customHeight="1" x14ac:dyDescent="0.3">
      <c r="A14" s="46" t="s">
        <v>28</v>
      </c>
      <c r="B14" s="34" t="s">
        <v>81</v>
      </c>
    </row>
    <row r="15" spans="1:2" ht="21.45" customHeight="1" x14ac:dyDescent="0.25">
      <c r="A15" s="21" t="s">
        <v>122</v>
      </c>
      <c r="B15" s="63">
        <v>1425.1949999999999</v>
      </c>
    </row>
    <row r="16" spans="1:2" ht="21.45" customHeight="1" x14ac:dyDescent="0.25">
      <c r="A16" s="21" t="s">
        <v>123</v>
      </c>
      <c r="B16" s="63">
        <v>549.57100000000003</v>
      </c>
    </row>
    <row r="17" spans="1:2" ht="21.45" customHeight="1" x14ac:dyDescent="0.3">
      <c r="A17" s="56" t="s">
        <v>124</v>
      </c>
      <c r="B17" s="68">
        <v>1974.7660000000001</v>
      </c>
    </row>
    <row r="18" spans="1:2" ht="21.45" customHeight="1" x14ac:dyDescent="0.25">
      <c r="A18" s="21" t="s">
        <v>125</v>
      </c>
      <c r="B18" s="63">
        <v>1193.2121999999999</v>
      </c>
    </row>
    <row r="19" spans="1:2" ht="21.45" customHeight="1" x14ac:dyDescent="0.3">
      <c r="A19" s="56" t="s">
        <v>126</v>
      </c>
      <c r="B19" s="68">
        <v>3167.9782</v>
      </c>
    </row>
    <row r="20" spans="1:2" ht="21.45" customHeight="1" x14ac:dyDescent="0.25">
      <c r="A20" s="21" t="s">
        <v>127</v>
      </c>
      <c r="B20" s="63">
        <v>2100.6554000000001</v>
      </c>
    </row>
    <row r="21" spans="1:2" ht="21.45" customHeight="1" x14ac:dyDescent="0.3">
      <c r="A21" s="56" t="s">
        <v>114</v>
      </c>
      <c r="B21" s="68">
        <v>5268.6336000000001</v>
      </c>
    </row>
  </sheetData>
  <phoneticPr fontId="28" type="noConversion"/>
  <hyperlinks>
    <hyperlink ref="A12" location="Contact!A1" display="Link to Contact" xr:uid="{C9FBAC7B-9A4A-4975-81EB-DBA2A1C4EA7D}"/>
    <hyperlink ref="A13" location="'Contents '!A1" display="Link to Contents" xr:uid="{EF578BBA-C672-4EE6-9044-573E1539AA09}"/>
  </hyperlinks>
  <pageMargins left="0.7" right="0.7" top="0.75" bottom="0.75" header="0.3" footer="0.3"/>
  <pageSetup paperSize="9" scale="7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CA8D-0249-45CC-9822-2738AAB1CDE6}">
  <dimension ref="A1:H28"/>
  <sheetViews>
    <sheetView showGridLines="0" topLeftCell="A3" workbookViewId="0">
      <selection activeCell="A22" sqref="A22"/>
    </sheetView>
  </sheetViews>
  <sheetFormatPr defaultColWidth="9.21875" defaultRowHeight="15" x14ac:dyDescent="0.25"/>
  <cols>
    <col min="1" max="1" width="75.5546875" style="5" customWidth="1"/>
    <col min="2" max="2" width="14.21875" style="25" customWidth="1"/>
    <col min="3" max="4" width="14.21875" style="5" customWidth="1"/>
    <col min="5" max="7" width="9.21875" style="5"/>
    <col min="8" max="8" width="28.77734375" style="5" bestFit="1" customWidth="1"/>
    <col min="9" max="16384" width="9.21875" style="5"/>
  </cols>
  <sheetData>
    <row r="1" spans="1:8" s="30" customFormat="1" ht="21.45" customHeight="1" x14ac:dyDescent="0.35">
      <c r="A1" s="29" t="s">
        <v>88</v>
      </c>
    </row>
    <row r="2" spans="1:8" s="30" customFormat="1" ht="21.45" customHeight="1" x14ac:dyDescent="0.25">
      <c r="A2" s="33" t="s">
        <v>26</v>
      </c>
    </row>
    <row r="3" spans="1:8" s="30" customFormat="1" ht="21.45" customHeight="1" x14ac:dyDescent="0.25">
      <c r="A3" s="30" t="s">
        <v>22</v>
      </c>
    </row>
    <row r="4" spans="1:8" s="30" customFormat="1" ht="21.45" customHeight="1" x14ac:dyDescent="0.25">
      <c r="A4" s="30" t="s">
        <v>18</v>
      </c>
    </row>
    <row r="5" spans="1:8" s="30" customFormat="1" ht="21.45" customHeight="1" x14ac:dyDescent="0.25">
      <c r="A5" s="30" t="s">
        <v>19</v>
      </c>
    </row>
    <row r="6" spans="1:8" s="30" customFormat="1" ht="21.45" customHeight="1" x14ac:dyDescent="0.25">
      <c r="A6" s="30" t="s">
        <v>20</v>
      </c>
    </row>
    <row r="7" spans="1:8" s="30" customFormat="1" ht="21.45" customHeight="1" x14ac:dyDescent="0.25">
      <c r="A7" s="30" t="s">
        <v>21</v>
      </c>
    </row>
    <row r="8" spans="1:8" s="30" customFormat="1" ht="21.45" customHeight="1" x14ac:dyDescent="0.25">
      <c r="A8" s="30" t="s">
        <v>29</v>
      </c>
    </row>
    <row r="9" spans="1:8" s="30" customFormat="1" ht="21.45" customHeight="1" x14ac:dyDescent="0.25">
      <c r="A9" s="30" t="s">
        <v>23</v>
      </c>
    </row>
    <row r="10" spans="1:8" s="30" customFormat="1" ht="21.45" customHeight="1" x14ac:dyDescent="0.25">
      <c r="A10" s="30" t="s">
        <v>24</v>
      </c>
    </row>
    <row r="11" spans="1:8" s="30" customFormat="1" ht="21.45" customHeight="1" x14ac:dyDescent="0.25">
      <c r="A11" s="30" t="s">
        <v>27</v>
      </c>
    </row>
    <row r="12" spans="1:8" s="26" customFormat="1" ht="21.45" customHeight="1" x14ac:dyDescent="0.25">
      <c r="A12" s="31" t="s">
        <v>16</v>
      </c>
    </row>
    <row r="13" spans="1:8" s="26" customFormat="1" ht="21.45" customHeight="1" x14ac:dyDescent="0.25">
      <c r="A13" s="31" t="s">
        <v>17</v>
      </c>
    </row>
    <row r="14" spans="1:8" ht="36" customHeight="1" x14ac:dyDescent="0.3">
      <c r="A14" s="21" t="s">
        <v>28</v>
      </c>
      <c r="B14" s="23" t="s">
        <v>83</v>
      </c>
      <c r="C14" s="34" t="s">
        <v>84</v>
      </c>
      <c r="D14" s="34" t="s">
        <v>41</v>
      </c>
    </row>
    <row r="15" spans="1:8" ht="27.45" customHeight="1" x14ac:dyDescent="0.3">
      <c r="A15" s="21" t="s">
        <v>122</v>
      </c>
      <c r="B15" s="64">
        <v>678.19100000000003</v>
      </c>
      <c r="C15" s="69">
        <v>668.79499999999996</v>
      </c>
      <c r="D15" s="57">
        <f>(Table414[[#This Row],[Jan - Jun 2024]]-Table414[[#This Row],[Jan - Jun 2023]])/Table414[[#This Row],[Jan - Jun 2023]]</f>
        <v>-1.3854504114622683E-2</v>
      </c>
      <c r="E15" s="14"/>
      <c r="F15"/>
      <c r="H15" s="17"/>
    </row>
    <row r="16" spans="1:8" ht="27.45" customHeight="1" x14ac:dyDescent="0.3">
      <c r="A16" s="21" t="s">
        <v>216</v>
      </c>
      <c r="B16" s="64">
        <v>196.96700000000001</v>
      </c>
      <c r="C16" s="69">
        <v>241.03899999999999</v>
      </c>
      <c r="D16" s="57">
        <f>(Table414[[#This Row],[Jan - Jun 2024]]-Table414[[#This Row],[Jan - Jun 2023]])/Table414[[#This Row],[Jan - Jun 2023]]</f>
        <v>0.22375321754405547</v>
      </c>
      <c r="E16" s="14"/>
      <c r="F16"/>
      <c r="H16" s="17"/>
    </row>
    <row r="17" spans="1:5" ht="27.45" customHeight="1" x14ac:dyDescent="0.3">
      <c r="A17" s="56" t="s">
        <v>217</v>
      </c>
      <c r="B17" s="105">
        <v>875.15800000000002</v>
      </c>
      <c r="C17" s="106">
        <v>909.83399999999995</v>
      </c>
      <c r="D17" s="107">
        <f>(Table414[[#This Row],[Jan - Jun 2024]]-Table414[[#This Row],[Jan - Jun 2023]])/Table414[[#This Row],[Jan - Jun 2023]]</f>
        <v>3.9622559583526555E-2</v>
      </c>
      <c r="E17" s="14"/>
    </row>
    <row r="18" spans="1:5" ht="27.45" customHeight="1" x14ac:dyDescent="0.25">
      <c r="A18" s="21" t="s">
        <v>125</v>
      </c>
      <c r="B18" s="64">
        <v>593.45540000000005</v>
      </c>
      <c r="C18" s="69">
        <v>474.1155</v>
      </c>
      <c r="D18" s="57">
        <f>(Table414[[#This Row],[Jan - Jun 2024]]-Table414[[#This Row],[Jan - Jun 2023]])/Table414[[#This Row],[Jan - Jun 2023]]</f>
        <v>-0.20109329193061526</v>
      </c>
      <c r="E18" s="14"/>
    </row>
    <row r="19" spans="1:5" ht="27.45" customHeight="1" x14ac:dyDescent="0.3">
      <c r="A19" s="56" t="s">
        <v>126</v>
      </c>
      <c r="B19" s="105">
        <v>1468.6134000000002</v>
      </c>
      <c r="C19" s="106">
        <v>1383.9494999999999</v>
      </c>
      <c r="D19" s="107">
        <f>(Table414[[#This Row],[Jan - Jun 2024]]-Table414[[#This Row],[Jan - Jun 2023]])/Table414[[#This Row],[Jan - Jun 2023]]</f>
        <v>-5.7648867973014703E-2</v>
      </c>
      <c r="E19" s="14"/>
    </row>
    <row r="20" spans="1:5" ht="27.45" customHeight="1" x14ac:dyDescent="0.25">
      <c r="A20" s="21" t="s">
        <v>127</v>
      </c>
      <c r="B20" s="64">
        <v>905.70029999999997</v>
      </c>
      <c r="C20" s="69">
        <v>860.07470000000001</v>
      </c>
      <c r="D20" s="57">
        <f>(Table414[[#This Row],[Jan - Jun 2024]]-Table414[[#This Row],[Jan - Jun 2023]])/Table414[[#This Row],[Jan - Jun 2023]]</f>
        <v>-5.0376046027587676E-2</v>
      </c>
      <c r="E20" s="14"/>
    </row>
    <row r="21" spans="1:5" ht="27.45" customHeight="1" x14ac:dyDescent="0.3">
      <c r="A21" s="56" t="s">
        <v>114</v>
      </c>
      <c r="B21" s="105">
        <v>2374.3137000000002</v>
      </c>
      <c r="C21" s="106">
        <v>2244.0241999999998</v>
      </c>
      <c r="D21" s="107">
        <f>(Table414[[#This Row],[Jan - Jun 2024]]-Table414[[#This Row],[Jan - Jun 2023]])/Table414[[#This Row],[Jan - Jun 2023]]</f>
        <v>-5.4874593866851E-2</v>
      </c>
    </row>
    <row r="24" spans="1:5" ht="21.45" customHeight="1" x14ac:dyDescent="0.25"/>
    <row r="25" spans="1:5" ht="21.45" customHeight="1" x14ac:dyDescent="0.25"/>
    <row r="26" spans="1:5" ht="21.45" customHeight="1" x14ac:dyDescent="0.25"/>
    <row r="27" spans="1:5" ht="21.45" customHeight="1" x14ac:dyDescent="0.25"/>
    <row r="28" spans="1:5" ht="21.45" customHeight="1" x14ac:dyDescent="0.25"/>
  </sheetData>
  <hyperlinks>
    <hyperlink ref="A12" location="Contact!A1" display="Link to Contact" xr:uid="{A33A2386-813C-47FC-8727-D93F93730BF6}"/>
    <hyperlink ref="A13" location="'Contents '!A1" display="Link to Contents" xr:uid="{67CE305A-6451-47CF-8D2D-A6C91EA9848F}"/>
  </hyperlink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Contact</vt:lpstr>
      <vt:lpstr>Contents </vt:lpstr>
      <vt:lpstr>Key messages</vt:lpstr>
      <vt:lpstr>Table 1</vt:lpstr>
      <vt:lpstr>Table 1a</vt:lpstr>
      <vt:lpstr>Table 2</vt:lpstr>
      <vt:lpstr>Table 2a</vt:lpstr>
      <vt:lpstr>Table 3</vt:lpstr>
      <vt:lpstr>Table 3a</vt:lpstr>
      <vt:lpstr>Table 4</vt:lpstr>
      <vt:lpstr>Table 4a</vt:lpstr>
      <vt:lpstr>Table 5</vt:lpstr>
      <vt:lpstr>Table 5a</vt:lpstr>
      <vt:lpstr>Table 6</vt:lpstr>
      <vt:lpstr>Table 6a</vt:lpstr>
      <vt:lpstr>Table 7</vt:lpstr>
      <vt:lpstr>Table 7a</vt:lpstr>
      <vt:lpstr>Table 8</vt:lpstr>
      <vt:lpstr>Table 9</vt:lpstr>
      <vt:lpstr>Table 10</vt:lpstr>
      <vt:lpstr>Table 10a</vt:lpstr>
      <vt:lpstr>Table 11</vt:lpstr>
      <vt:lpstr>Table 12</vt:lpstr>
      <vt:lpstr>Table 12a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Green, Alana (NISRA)</cp:lastModifiedBy>
  <cp:lastPrinted>2019-05-29T16:20:01Z</cp:lastPrinted>
  <dcterms:created xsi:type="dcterms:W3CDTF">2015-05-26T15:09:07Z</dcterms:created>
  <dcterms:modified xsi:type="dcterms:W3CDTF">2025-01-09T09:20:37Z</dcterms:modified>
</cp:coreProperties>
</file>