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ml.chartshapes+xml"/>
  <Override PartName="/xl/drawings/drawing15.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900" windowWidth="18435" windowHeight="10965" tabRatio="888" activeTab="1"/>
  </bookViews>
  <sheets>
    <sheet name="Contact" sheetId="4" r:id="rId1"/>
    <sheet name="Contents" sheetId="5" r:id="rId2"/>
    <sheet name="Table 1 Trips, Nights, Spend" sheetId="20" r:id="rId3"/>
    <sheet name="Table 2 Trips LGD14" sheetId="6" r:id="rId4"/>
    <sheet name="Table 3 Nights LGD14" sheetId="7" r:id="rId5"/>
    <sheet name="Table 4 Expenditure LGD14" sheetId="8" r:id="rId6"/>
    <sheet name="Table 5 Reason for Visit LGD14" sheetId="9" r:id="rId7"/>
    <sheet name="Table 6 Place of Origin LGD14" sheetId="10" r:id="rId8"/>
    <sheet name="Table 7 Employee Jobs LGD14" sheetId="11" r:id="rId9"/>
    <sheet name="Table 8 Visitor Attraction LGD" sheetId="12" r:id="rId10"/>
    <sheet name="Table 9 Visitor Attraction LGD" sheetId="13" r:id="rId11"/>
    <sheet name="Table 10 Cruise Ships" sheetId="14" r:id="rId12"/>
    <sheet name="Table 11 Accommodation" sheetId="16" r:id="rId13"/>
    <sheet name="Table 12 Hotel occupancy" sheetId="17" r:id="rId14"/>
    <sheet name="Table 13 Bed&amp;Breakfast occupanc" sheetId="18" r:id="rId15"/>
    <sheet name="Table 14 Self-catering occupanc" sheetId="19" r:id="rId16"/>
    <sheet name="Figure 1a" sheetId="22" r:id="rId17"/>
    <sheet name="Figure 1b" sheetId="23" r:id="rId18"/>
    <sheet name="Figure 2a" sheetId="24" r:id="rId19"/>
    <sheet name="Figure 2b" sheetId="25" r:id="rId20"/>
    <sheet name="Figure 3a" sheetId="26" r:id="rId21"/>
    <sheet name="Figure 3b" sheetId="27" r:id="rId22"/>
    <sheet name="Figures 4a-4c" sheetId="28" r:id="rId23"/>
    <sheet name="Figure 5a" sheetId="30" r:id="rId24"/>
    <sheet name="Figure 5b" sheetId="29" r:id="rId25"/>
    <sheet name="Figure 6a" sheetId="31" r:id="rId26"/>
    <sheet name="Figure 7a" sheetId="32" r:id="rId27"/>
    <sheet name="Figure 8a" sheetId="33" r:id="rId28"/>
    <sheet name="Background Notes" sheetId="15" r:id="rId29"/>
  </sheets>
  <externalReferences>
    <externalReference r:id="rId30"/>
    <externalReference r:id="rId31"/>
  </externalReferences>
  <calcPr calcId="125725"/>
</workbook>
</file>

<file path=xl/calcChain.xml><?xml version="1.0" encoding="utf-8"?>
<calcChain xmlns="http://schemas.openxmlformats.org/spreadsheetml/2006/main">
  <c r="I10" i="33"/>
  <c r="H10"/>
  <c r="I9"/>
  <c r="H9"/>
  <c r="I8"/>
  <c r="H8"/>
  <c r="I7"/>
  <c r="H7"/>
  <c r="C17" i="22"/>
  <c r="C16"/>
  <c r="C15"/>
  <c r="C14"/>
  <c r="C13"/>
  <c r="C12"/>
  <c r="C11"/>
  <c r="C10"/>
  <c r="C9"/>
  <c r="C8"/>
  <c r="C7"/>
  <c r="H17" i="20" l="1"/>
  <c r="AD43" i="16" l="1"/>
  <c r="AD44"/>
  <c r="AD45"/>
  <c r="AD46"/>
  <c r="AD47"/>
  <c r="AD48"/>
  <c r="AD49"/>
  <c r="AD50"/>
  <c r="AD51"/>
  <c r="AD52"/>
  <c r="AD53"/>
  <c r="AD42"/>
  <c r="AC43"/>
  <c r="AC44"/>
  <c r="AC45"/>
  <c r="AC46"/>
  <c r="AC47"/>
  <c r="AC48"/>
  <c r="AC49"/>
  <c r="AC50"/>
  <c r="AC51"/>
  <c r="AC52"/>
  <c r="AC53"/>
  <c r="AC42"/>
  <c r="AB53"/>
  <c r="AB43"/>
  <c r="AB44"/>
  <c r="AB45"/>
  <c r="AB46"/>
  <c r="AB47"/>
  <c r="AB48"/>
  <c r="AB49"/>
  <c r="AB50"/>
  <c r="AB51"/>
  <c r="AB52"/>
  <c r="AB42"/>
  <c r="E17" i="12" l="1"/>
  <c r="D17"/>
  <c r="B17"/>
  <c r="C17"/>
  <c r="D16" i="10" l="1"/>
  <c r="E16"/>
  <c r="F16"/>
  <c r="G16"/>
  <c r="H16"/>
  <c r="C16"/>
  <c r="AD6" i="16"/>
  <c r="AC6"/>
  <c r="AB6"/>
  <c r="AD40"/>
  <c r="AC40"/>
  <c r="AB40"/>
  <c r="AD39"/>
  <c r="AC39"/>
  <c r="AB39"/>
  <c r="AD38"/>
  <c r="AC38"/>
  <c r="AB38"/>
  <c r="AD37"/>
  <c r="AC37"/>
  <c r="AB37"/>
  <c r="AD36"/>
  <c r="AC36"/>
  <c r="AB36"/>
  <c r="AD35"/>
  <c r="AC35"/>
  <c r="AB35"/>
  <c r="AD34"/>
  <c r="AC34"/>
  <c r="AB34"/>
  <c r="AD33"/>
  <c r="AC33"/>
  <c r="AB33"/>
  <c r="AD32"/>
  <c r="AC32"/>
  <c r="AB32"/>
  <c r="AD31"/>
  <c r="AC31"/>
  <c r="AB31"/>
  <c r="AD30"/>
  <c r="AC30"/>
  <c r="AB30"/>
  <c r="AD28"/>
  <c r="AC28"/>
  <c r="AB28"/>
  <c r="AD27"/>
  <c r="AC27"/>
  <c r="AB27"/>
  <c r="AD26"/>
  <c r="AC26"/>
  <c r="AB26"/>
  <c r="AD25"/>
  <c r="AC25"/>
  <c r="AB25"/>
  <c r="AD24"/>
  <c r="AC24"/>
  <c r="AB24"/>
  <c r="AD23"/>
  <c r="AC23"/>
  <c r="AB23"/>
  <c r="AD22"/>
  <c r="AC22"/>
  <c r="AB22"/>
  <c r="AD21"/>
  <c r="AC21"/>
  <c r="AB21"/>
  <c r="AD20"/>
  <c r="AC20"/>
  <c r="AB20"/>
  <c r="AD19"/>
  <c r="AC19"/>
  <c r="AB19"/>
  <c r="AD18"/>
  <c r="AC18"/>
  <c r="AB18"/>
  <c r="AB7" l="1"/>
  <c r="AC7"/>
  <c r="AD7"/>
  <c r="AB8"/>
  <c r="AC8"/>
  <c r="AD8"/>
  <c r="AB9"/>
  <c r="AC9"/>
  <c r="AD9"/>
  <c r="AB10"/>
  <c r="AC10"/>
  <c r="AD10"/>
  <c r="AB11"/>
  <c r="AC11"/>
  <c r="AD11"/>
  <c r="AB12"/>
  <c r="AC12"/>
  <c r="AD12"/>
  <c r="AB13"/>
  <c r="AC13"/>
  <c r="AD13"/>
  <c r="AB14"/>
  <c r="AC14"/>
  <c r="AD14"/>
  <c r="AB15"/>
  <c r="AC15"/>
  <c r="AD15"/>
  <c r="AB16"/>
  <c r="AC16"/>
  <c r="AD16"/>
  <c r="AA41" l="1"/>
  <c r="Z41"/>
  <c r="Y41"/>
  <c r="X41"/>
  <c r="W41"/>
  <c r="V41"/>
  <c r="U41"/>
  <c r="T41"/>
  <c r="S41"/>
  <c r="N41"/>
  <c r="M41"/>
  <c r="L41"/>
  <c r="K41"/>
  <c r="J41"/>
  <c r="I41"/>
  <c r="H41"/>
  <c r="G41"/>
  <c r="F41"/>
  <c r="E41"/>
  <c r="D41"/>
  <c r="AC41" s="1"/>
  <c r="C41"/>
  <c r="AB41" s="1"/>
  <c r="AA29"/>
  <c r="Z29"/>
  <c r="Y29"/>
  <c r="X29"/>
  <c r="W29"/>
  <c r="V29"/>
  <c r="U29"/>
  <c r="T29"/>
  <c r="S29"/>
  <c r="N29"/>
  <c r="M29"/>
  <c r="L29"/>
  <c r="K29"/>
  <c r="J29"/>
  <c r="I29"/>
  <c r="H29"/>
  <c r="G29"/>
  <c r="F29"/>
  <c r="E29"/>
  <c r="AD29" s="1"/>
  <c r="D29"/>
  <c r="AC29" s="1"/>
  <c r="C29"/>
  <c r="AB29" s="1"/>
  <c r="AA17"/>
  <c r="Z17"/>
  <c r="Y17"/>
  <c r="X17"/>
  <c r="W17"/>
  <c r="V17"/>
  <c r="U17"/>
  <c r="T17"/>
  <c r="S17"/>
  <c r="N17"/>
  <c r="M17"/>
  <c r="L17"/>
  <c r="K17"/>
  <c r="J17"/>
  <c r="I17"/>
  <c r="H17"/>
  <c r="G17"/>
  <c r="F17"/>
  <c r="E17"/>
  <c r="AD17" s="1"/>
  <c r="D17"/>
  <c r="AC17" s="1"/>
  <c r="C17"/>
  <c r="AB17" s="1"/>
  <c r="AD41" l="1"/>
</calcChain>
</file>

<file path=xl/sharedStrings.xml><?xml version="1.0" encoding="utf-8"?>
<sst xmlns="http://schemas.openxmlformats.org/spreadsheetml/2006/main" count="949" uniqueCount="408">
  <si>
    <t>Statistical Theme:</t>
  </si>
  <si>
    <t xml:space="preserve">People and Places </t>
  </si>
  <si>
    <t>Year of Data:</t>
  </si>
  <si>
    <t>Data Subset:</t>
  </si>
  <si>
    <t>Tourism</t>
  </si>
  <si>
    <t>Dataset Title:</t>
  </si>
  <si>
    <t>Local Government District Tourism Statistics (Northern Ireland)</t>
  </si>
  <si>
    <t>Coverage:</t>
  </si>
  <si>
    <t xml:space="preserve">Northern Ireland </t>
  </si>
  <si>
    <t>Source:</t>
  </si>
  <si>
    <t xml:space="preserve">Tourism Statistics Branch (NISRA) </t>
  </si>
  <si>
    <t>Responsible Statistician:</t>
  </si>
  <si>
    <t>Joanne Henderson</t>
  </si>
  <si>
    <t>028 9052 9585</t>
  </si>
  <si>
    <t>Address:</t>
  </si>
  <si>
    <t>NISRA Tourism Statistics Branch,</t>
  </si>
  <si>
    <t>Netherleigh, Massey Avenue</t>
  </si>
  <si>
    <t>BELFAST</t>
  </si>
  <si>
    <t>BT4 2JP</t>
  </si>
  <si>
    <t>National Statistics Data?</t>
  </si>
  <si>
    <t>No</t>
  </si>
  <si>
    <t>Publication Date:</t>
  </si>
  <si>
    <t>Media Enquiries:</t>
  </si>
  <si>
    <t>DETI Communications Office</t>
  </si>
  <si>
    <r>
      <t>Telephone:</t>
    </r>
    <r>
      <rPr>
        <b/>
        <sz val="14"/>
        <color theme="1"/>
        <rFont val="Arial"/>
        <family val="2"/>
      </rPr>
      <t xml:space="preserve">  </t>
    </r>
    <r>
      <rPr>
        <sz val="14"/>
        <color theme="1"/>
        <rFont val="Arial"/>
        <family val="2"/>
      </rPr>
      <t>028 9052 9604</t>
    </r>
  </si>
  <si>
    <t xml:space="preserve">Contact </t>
  </si>
  <si>
    <t xml:space="preserve">Background Notes </t>
  </si>
  <si>
    <t>Northern Ireland Employee Jobs by Local Government District, 2011-2013</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</si>
  <si>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</si>
  <si>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 xml:space="preserve">(1) All surveys are based on sample surveys and therefore have an associated degree of sampling error. Information on confidence intervals where these are available and sample sizes are provided in the background notes. </t>
  </si>
  <si>
    <t xml:space="preserve">Notes: </t>
  </si>
  <si>
    <t>Northern Ireland</t>
  </si>
  <si>
    <t>North Down &amp; Ards</t>
  </si>
  <si>
    <t>Newry, Mourne &amp; Down</t>
  </si>
  <si>
    <t>Mid Ulster</t>
  </si>
  <si>
    <t>Lisburn &amp; Castlereagh</t>
  </si>
  <si>
    <t>Fermanagh &amp; Omagh</t>
  </si>
  <si>
    <t>Derry &amp; Strabane</t>
  </si>
  <si>
    <t xml:space="preserve">Causeway Coast &amp; Glens </t>
  </si>
  <si>
    <t>Belfast</t>
  </si>
  <si>
    <t xml:space="preserve">Armagh, Banbridge &amp; Craigavon </t>
  </si>
  <si>
    <t>Antrim &amp; Newtownabbey</t>
  </si>
  <si>
    <t xml:space="preserve">Contents </t>
  </si>
  <si>
    <t xml:space="preserve">     Estimates based on a sample size of 51-100 appear shaded as </t>
  </si>
  <si>
    <t xml:space="preserve">(3) Estimates based on a sample size of less than 50 appear shaded as </t>
  </si>
  <si>
    <t>North Down and Ards</t>
  </si>
  <si>
    <t>Newry, Mourne and Down</t>
  </si>
  <si>
    <t>Mid and East Antrim</t>
  </si>
  <si>
    <t>Lisburn and Castlereagh</t>
  </si>
  <si>
    <t>Fermanagh and Omagh</t>
  </si>
  <si>
    <t>Derry and Strabane</t>
  </si>
  <si>
    <t>Causeway Coast and Glens</t>
  </si>
  <si>
    <t>Armagh, Banbridge and Craigavon</t>
  </si>
  <si>
    <t>Antrim and Newtownabbey</t>
  </si>
  <si>
    <t>% LGD</t>
  </si>
  <si>
    <t>%  NI</t>
  </si>
  <si>
    <t>%  Other</t>
  </si>
  <si>
    <t>% Business</t>
  </si>
  <si>
    <t>% VFR</t>
  </si>
  <si>
    <t>%  LGD</t>
  </si>
  <si>
    <t>%  HPL</t>
  </si>
  <si>
    <t>All</t>
  </si>
  <si>
    <t>Other</t>
  </si>
  <si>
    <t>Business</t>
  </si>
  <si>
    <t>Visiting Friends and Relatives (VFR)</t>
  </si>
  <si>
    <t>Holiday/Pleasure/ Leisure</t>
  </si>
  <si>
    <t>North America</t>
  </si>
  <si>
    <t>Other European</t>
  </si>
  <si>
    <t>Great Britain</t>
  </si>
  <si>
    <t>Source : NI Census of Employment, September 2013</t>
  </si>
  <si>
    <t>^FIGURES EXCLUDE AGRICULTURE BUT INCLUDE ANIMAL HUSBANDRY SERVICE ACTIVITES AND HUNTING, TRAPPING AND GAME PROPAGATION</t>
  </si>
  <si>
    <t>The analysis is based on 1992 Ward boundaries, which have been aggregated to form District Council Areas.  Employee jobs have been assigned to 1992 based wards using the May 2011 Central Postcode Directory</t>
  </si>
  <si>
    <t>The Census of Employment counts the number of jobs rather than the number of persons with jobs.  Therefore a person holding both a full-time and a part-time job, or someone with two part-time jobs, will be counted twice.</t>
  </si>
  <si>
    <t>Sub-Northern Ireland analysis from the Census of Employment is primarily based on the location of the jobs, not on the home address of the employees.  However, in a small number of instances where employers were not able to provide figures by actual location employees are assigned to the head office.</t>
  </si>
  <si>
    <t>Notes:</t>
  </si>
  <si>
    <t>*</t>
  </si>
  <si>
    <t>Change 2011-2013</t>
  </si>
  <si>
    <t xml:space="preserve"> * </t>
  </si>
  <si>
    <t xml:space="preserve">* </t>
  </si>
  <si>
    <t>Total</t>
  </si>
  <si>
    <t>Non-Tourism</t>
  </si>
  <si>
    <t>Tourism Jobs</t>
  </si>
  <si>
    <t>Sporting and recreational activities</t>
  </si>
  <si>
    <t>Transport</t>
  </si>
  <si>
    <t>Food and Beverage serving activities</t>
  </si>
  <si>
    <t>Accommodation for Visitors</t>
  </si>
  <si>
    <t>Number of Visitors</t>
  </si>
  <si>
    <t>Number of Establishments</t>
  </si>
  <si>
    <t>The Lookout, Mount Stewart</t>
  </si>
  <si>
    <t>Somme Heritage Centre</t>
  </si>
  <si>
    <t>Scrabo Tower</t>
  </si>
  <si>
    <t>Scrabo Country Park</t>
  </si>
  <si>
    <t>Pickie Fun Park</t>
  </si>
  <si>
    <t>North Down Museum</t>
  </si>
  <si>
    <t>Cockle Row Cottages</t>
  </si>
  <si>
    <t>Bangor Abbey</t>
  </si>
  <si>
    <t>Silent Valley Mountain Park</t>
  </si>
  <si>
    <t>Quoile Countryside Centre</t>
  </si>
  <si>
    <t>Newry Cathedral</t>
  </si>
  <si>
    <t>Narrow Water Castle</t>
  </si>
  <si>
    <t>Murlough National Nature Reserve</t>
  </si>
  <si>
    <t>Greencastle Royal Castle</t>
  </si>
  <si>
    <t>Delamont Country Park</t>
  </si>
  <si>
    <t>Castlewellan Forest Park</t>
  </si>
  <si>
    <t>Dungannon Park</t>
  </si>
  <si>
    <t>Drum Manor Forest Park</t>
  </si>
  <si>
    <t>Bellaghy Bawn</t>
  </si>
  <si>
    <t>Carrickfergus Museum</t>
  </si>
  <si>
    <t>Carrickfergus Castle</t>
  </si>
  <si>
    <t>Carnfunnock Country Park</t>
  </si>
  <si>
    <t>Andrew Jackson Cottage and US Rangers Centre</t>
  </si>
  <si>
    <t>Island Arts Centre</t>
  </si>
  <si>
    <t>Hillsborough Courthouse</t>
  </si>
  <si>
    <t>Ulster American Folk Park</t>
  </si>
  <si>
    <t>Orchard Acre Farm</t>
  </si>
  <si>
    <t>Irvinestown Centenary Sculpture Garden</t>
  </si>
  <si>
    <t>Gortin Glen Forest Park</t>
  </si>
  <si>
    <t>Castle Coole</t>
  </si>
  <si>
    <t>Belleek Pottery Visitor Centre</t>
  </si>
  <si>
    <t>Aughakillymaude Mummers Centre</t>
  </si>
  <si>
    <t>An Creagan Visitor Centre</t>
  </si>
  <si>
    <t>The Peace Bridge</t>
  </si>
  <si>
    <t>Saint Columb's Cathedral</t>
  </si>
  <si>
    <t>Saint Augustines Church</t>
  </si>
  <si>
    <t>Ness Country Park</t>
  </si>
  <si>
    <t>Museum of Free Derry</t>
  </si>
  <si>
    <t>First Derry Presbyterian Church</t>
  </si>
  <si>
    <t>Campsie Karting Centre</t>
  </si>
  <si>
    <t>Roe Valley Country Park</t>
  </si>
  <si>
    <t>Rathlin Island Boathouse Visitor's Centre</t>
  </si>
  <si>
    <t>Rathlin Island</t>
  </si>
  <si>
    <t>Portrush Coastal Zone</t>
  </si>
  <si>
    <t>Coleraine Museum</t>
  </si>
  <si>
    <t>Benvarden Garden</t>
  </si>
  <si>
    <t>Ballycastle Museum</t>
  </si>
  <si>
    <t>Causeway coast and glens</t>
  </si>
  <si>
    <t>W5 whowhatwherewhenwhy</t>
  </si>
  <si>
    <t>Ulster Museum</t>
  </si>
  <si>
    <t>Titanic Belfast</t>
  </si>
  <si>
    <t>The Royal Ulster Rifles Museum</t>
  </si>
  <si>
    <t>Sir Thomas and Lady Dixon Park</t>
  </si>
  <si>
    <t>Police Museum</t>
  </si>
  <si>
    <t>Northern Ireland War Museum</t>
  </si>
  <si>
    <t>Malone House</t>
  </si>
  <si>
    <t>Glenariff Forest Park</t>
  </si>
  <si>
    <t>Belfast City Hall</t>
  </si>
  <si>
    <t>Belfast Cathedral</t>
  </si>
  <si>
    <t>Royal Irish Fusiliers Museum</t>
  </si>
  <si>
    <t>Peatlands Park</t>
  </si>
  <si>
    <t>Oxford Island National Nature Reserve</t>
  </si>
  <si>
    <t>Millenium Court Arts Centre</t>
  </si>
  <si>
    <t>Milford House Museum</t>
  </si>
  <si>
    <t>Gosford Forest Park</t>
  </si>
  <si>
    <t>Fergusons Irish Linen Centre</t>
  </si>
  <si>
    <t>Dan Winter's House</t>
  </si>
  <si>
    <t>Armagh Public Library</t>
  </si>
  <si>
    <t>Armagh Planetarium</t>
  </si>
  <si>
    <t>Armagh Observatory</t>
  </si>
  <si>
    <t>Armagh County Museum</t>
  </si>
  <si>
    <t>Armagh Ancestry</t>
  </si>
  <si>
    <t>Shanes Castle</t>
  </si>
  <si>
    <t>Museum at the Mill</t>
  </si>
  <si>
    <t>(1) Figures obtained from Visit Belfast and the Derry Visitor and Convention Bureau (DVCB).</t>
  </si>
  <si>
    <t>Passengers</t>
  </si>
  <si>
    <t>Ships</t>
  </si>
  <si>
    <t>Londonderry</t>
  </si>
  <si>
    <t>Hostel</t>
  </si>
  <si>
    <t>Bunkhouse</t>
  </si>
  <si>
    <t>Campus</t>
  </si>
  <si>
    <t>Number</t>
  </si>
  <si>
    <t>Rooms</t>
  </si>
  <si>
    <t>Beds</t>
  </si>
  <si>
    <t>Hotels</t>
  </si>
  <si>
    <t>Guesthouses</t>
  </si>
  <si>
    <t>Bed&amp;Breakfasts</t>
  </si>
  <si>
    <t>Guest Accommodation</t>
  </si>
  <si>
    <t>Room Occupancy</t>
  </si>
  <si>
    <t>Bed-Space Occupancy</t>
  </si>
  <si>
    <t>Peak</t>
  </si>
  <si>
    <t>Annual</t>
  </si>
  <si>
    <t>Table 1</t>
  </si>
  <si>
    <t>Derry's Walls</t>
  </si>
  <si>
    <t>Table 2</t>
  </si>
  <si>
    <t>Table 3</t>
  </si>
  <si>
    <t>Table 4</t>
  </si>
  <si>
    <t>Table 5</t>
  </si>
  <si>
    <t>Table 6</t>
  </si>
  <si>
    <t>Table 7</t>
  </si>
  <si>
    <t>Table 8</t>
  </si>
  <si>
    <t>Table 9</t>
  </si>
  <si>
    <t>Table 10</t>
  </si>
  <si>
    <t>Table 11</t>
  </si>
  <si>
    <t>Table 12</t>
  </si>
  <si>
    <t>Table 13</t>
  </si>
  <si>
    <t>Table 14</t>
  </si>
  <si>
    <t>Table 7 Northern Ireland Employee Jobs^ by Local Government District, 2011,2013</t>
  </si>
  <si>
    <t>£</t>
  </si>
  <si>
    <t>Overnight Trips</t>
  </si>
  <si>
    <t>Nights</t>
  </si>
  <si>
    <t>Expenditure</t>
  </si>
  <si>
    <t>n</t>
  </si>
  <si>
    <t>Peak season=April-September</t>
  </si>
  <si>
    <t>Source: Self-catering Survey, Northern Ireland Statistics and Research Agency</t>
  </si>
  <si>
    <t>Background Notes</t>
  </si>
  <si>
    <t>a.    meet identified user needs,</t>
  </si>
  <si>
    <t>b.    are well explained and readily accessible,</t>
  </si>
  <si>
    <t>c.    are produced according to sound methods, and</t>
  </si>
  <si>
    <t>d.    are managed impartially and objectively in the public interest</t>
  </si>
  <si>
    <t>Stock for end of December</t>
  </si>
  <si>
    <t>Self-Catering</t>
  </si>
  <si>
    <t>* sample size too small to provide a reliable estimate</t>
  </si>
  <si>
    <t>Units</t>
  </si>
  <si>
    <t>Unweighted trips in 4 survey sample</t>
  </si>
  <si>
    <t>Mid &amp; East Antrim</t>
  </si>
  <si>
    <t>Expenditure (£)</t>
  </si>
  <si>
    <t>Armagh, Banbridge &amp; Craigavon</t>
  </si>
  <si>
    <t>Causeway Coast &amp; Glens</t>
  </si>
  <si>
    <t>Holiday/ Leisure/ Pleasure</t>
  </si>
  <si>
    <t>Figures 4a-c: Reason for Overnight Trip in Northern Ireland within Local Government District (3 year rolling average)</t>
  </si>
  <si>
    <t>4a. Holiday/Pleasure/Leisure</t>
  </si>
  <si>
    <t>Visiting Friends /Relatives</t>
  </si>
  <si>
    <t>4b. Visiting Friends / Relatives</t>
  </si>
  <si>
    <t>4c. Business</t>
  </si>
  <si>
    <t>*excludes country parks/parks/forests/gardens</t>
  </si>
  <si>
    <t>Figure 7a: Employee Jobs in Tourism Characteristic Industries in Local Government Districts 2013</t>
  </si>
  <si>
    <t>Figure 1a</t>
  </si>
  <si>
    <t>Figure 1b</t>
  </si>
  <si>
    <t>Figure 2a</t>
  </si>
  <si>
    <t>Figure 2b</t>
  </si>
  <si>
    <t>Figure 3a</t>
  </si>
  <si>
    <t>Figure 3b</t>
  </si>
  <si>
    <t>Figures 4a-4c</t>
  </si>
  <si>
    <t>Figure 5a</t>
  </si>
  <si>
    <t>Figure 5b</t>
  </si>
  <si>
    <t>Figure 6a</t>
  </si>
  <si>
    <t>Figure 7a</t>
  </si>
  <si>
    <t>Figure 8a</t>
  </si>
  <si>
    <t>Reason for Overnight Trip in Northern Ireland within Local Government District (3 year rolling average)</t>
  </si>
  <si>
    <t>Employee Jobs in Tourism Characteristic Industries in Local Government Districts 2013</t>
  </si>
  <si>
    <t>Per Head</t>
  </si>
  <si>
    <t xml:space="preserve">Source: Northern Ireland Hotel, Bed &amp; Breakfast and Guest House, NISRA </t>
  </si>
  <si>
    <t>Figures might not sum due to rounding</t>
  </si>
  <si>
    <t>tourismstatistics@dfpni.gov.uk</t>
  </si>
  <si>
    <t>Table 14 Self-Catering unit Occupancy Rates by Local Government District, 2011-2014</t>
  </si>
  <si>
    <t>Data correct as at 30/07/2015</t>
  </si>
  <si>
    <t>Number of Visitor Attractions and  their visitors by Local Government District, 2011-2014</t>
  </si>
  <si>
    <t>Visitor Attractions and their number of visitors by Local Government District 2014</t>
  </si>
  <si>
    <t>Accommodation Stock by Local Government District, 2011-2014</t>
  </si>
  <si>
    <t>Hotel Occupancy Rates by Local Government District, 2011-2014</t>
  </si>
  <si>
    <t>Bed &amp; Breakfast, Guesthouses and Guest Accommodation occupancy rates by Local Government District, 2013-2014</t>
  </si>
  <si>
    <t>Number of Beds available in Licensed Accommodation by Accommodation Type and Local Government District, 2014</t>
  </si>
  <si>
    <t>Bed-space occupancy of Hotels by Local Government District, 2014</t>
  </si>
  <si>
    <t>Top 10 Visitor Attractions, 2014</t>
  </si>
  <si>
    <t>Ballyrobert Cottage Garden and Nursery</t>
  </si>
  <si>
    <t>Patterson's Spade Mill</t>
  </si>
  <si>
    <t>Whitehead Excursion Station</t>
  </si>
  <si>
    <t>World of Owls</t>
  </si>
  <si>
    <t>Antrim Castle Gardens and Clotsworthy House</t>
  </si>
  <si>
    <t>−</t>
  </si>
  <si>
    <t>Ballydougan Pottery at Bloomvale House</t>
  </si>
  <si>
    <t>Portmore lough Nature Reserve</t>
  </si>
  <si>
    <t>Tannaghmore Animal Farm</t>
  </si>
  <si>
    <t>St Patrick's Cathedral</t>
  </si>
  <si>
    <t>The Navan Centre and Fort</t>
  </si>
  <si>
    <t>Lurgan Public Park</t>
  </si>
  <si>
    <t>No.5 Vicars' Hill</t>
  </si>
  <si>
    <t>C&amp;Js Animal Park</t>
  </si>
  <si>
    <t>Kinnego Marina</t>
  </si>
  <si>
    <t>Lough Neagh Discovery Centre</t>
  </si>
  <si>
    <t>Coney Island</t>
  </si>
  <si>
    <t>Belfast Zoo</t>
  </si>
  <si>
    <t>Crumlin Road Gaol</t>
  </si>
  <si>
    <t>Lagan Valley Regional Park (inc. Lagan Towpath)</t>
  </si>
  <si>
    <t>Queen's Welcome Centre</t>
  </si>
  <si>
    <t>Cavehill Gallery</t>
  </si>
  <si>
    <t>Clonard Monastery</t>
  </si>
  <si>
    <t>Belfast Castle inc Cavehill Visitor Centre and Belfast Castle Estate</t>
  </si>
  <si>
    <t>Cavehill Country Park</t>
  </si>
  <si>
    <t>Carrick-A-Rede Rope Bridge</t>
  </si>
  <si>
    <t>Garvagh Museum and Heritage Centre</t>
  </si>
  <si>
    <t>Giant's Causeway World Heritage Site</t>
  </si>
  <si>
    <t>Joey and Robert Dunlop Memorial Garden</t>
  </si>
  <si>
    <t>Watertop Open Farm</t>
  </si>
  <si>
    <t>Broighter Gold ÉCONOMUSEÉ</t>
  </si>
  <si>
    <t>Siege Heroes Museum</t>
  </si>
  <si>
    <t>Tower Museum</t>
  </si>
  <si>
    <t>Guildhall</t>
  </si>
  <si>
    <t>Gasyard Centre</t>
  </si>
  <si>
    <t>Riverwatch Visitor Centre</t>
  </si>
  <si>
    <t>Workhouse Museum</t>
  </si>
  <si>
    <t>Saint Columb's Park House</t>
  </si>
  <si>
    <t>The Church of Jesus Christ of Latter-Day Saints</t>
  </si>
  <si>
    <t>Enniskillen Castle Museums</t>
  </si>
  <si>
    <t>Marble Arch Caves Global Geopark</t>
  </si>
  <si>
    <t>The Higher Bridges Gallery</t>
  </si>
  <si>
    <t>Forthill Park and Cole's Monument</t>
  </si>
  <si>
    <t>Dún Uladh Cultural Heritage Centre</t>
  </si>
  <si>
    <t>The Mellon Centre for Migration Studies</t>
  </si>
  <si>
    <t>Hillsborough Castle</t>
  </si>
  <si>
    <t>Divis and Black Mountain Visitor Centre</t>
  </si>
  <si>
    <t>Mid Antrim Museum at the Braid</t>
  </si>
  <si>
    <t>Flame Gasworks Museum</t>
  </si>
  <si>
    <t>Larne Museum and Arts Centre</t>
  </si>
  <si>
    <t>Portglenone Forest</t>
  </si>
  <si>
    <t>The Steensons Jewellery Shop</t>
  </si>
  <si>
    <t>Arthur Ancestral Home</t>
  </si>
  <si>
    <t>Arts Centre at the Braid</t>
  </si>
  <si>
    <t>Slemish Mountain</t>
  </si>
  <si>
    <t>Portglenone Marina</t>
  </si>
  <si>
    <t>Island Turf Crafts Visitor Centre</t>
  </si>
  <si>
    <t>Benburb Castle</t>
  </si>
  <si>
    <t>Hill of the O'Neill and Ranfurly House Arts and Visitors Centre</t>
  </si>
  <si>
    <t>Castle Ward House and Demesne</t>
  </si>
  <si>
    <t>Downpatrick and County Down Railway Society Limited</t>
  </si>
  <si>
    <t>Newry and Mourne Museum</t>
  </si>
  <si>
    <t>Tollymore Forest</t>
  </si>
  <si>
    <t>The Lodge Studio</t>
  </si>
  <si>
    <t>The Saint Patrick Centre</t>
  </si>
  <si>
    <t>Catle Espie Wetland Centre</t>
  </si>
  <si>
    <t>Nendrum Monastic Site</t>
  </si>
  <si>
    <t>Ulster Folk and Transport Museum</t>
  </si>
  <si>
    <t>Grey Abbey</t>
  </si>
  <si>
    <t>Table 8 Number of Visitor Attractions and  their visitors by Local Government District, 2011-2014</t>
  </si>
  <si>
    <t>Table 11 Accommodation Stock by Local Government District, 2011-2014</t>
  </si>
  <si>
    <t>Source: Tourism Northern Ireland</t>
  </si>
  <si>
    <t>Table 12 Hotel Occupancy Rates by Local Government District, 2011-2014</t>
  </si>
  <si>
    <t>Table 13 Bed &amp; Breakfast, Guesthouses and Guest Accommodation Occupancy Rates by Local Government District, 2013 - 2014</t>
  </si>
  <si>
    <t>* Please note data is only available for Guesthouses, Bed &amp; Breakfasts and Guest Accommodation for the years 2013, 2014 due to a change in sampling methodology</t>
  </si>
  <si>
    <t>Hotels (17,470)</t>
  </si>
  <si>
    <t>Bed&amp;Breakfasts, Guesthouses and Guest Accommodation (6,815)</t>
  </si>
  <si>
    <t>Self-Catering (12,055)</t>
  </si>
  <si>
    <t>Other (7,127)</t>
  </si>
  <si>
    <t>Belfast (10,785 beds)</t>
  </si>
  <si>
    <t>Causeway Coast and Glens (10,305 beds)</t>
  </si>
  <si>
    <t>Fermanagh and Omagh (4,295 beds)</t>
  </si>
  <si>
    <t>Newry, Mourne and Down (3,983 beds)</t>
  </si>
  <si>
    <t>Derry and Strabane (3,429 beds)</t>
  </si>
  <si>
    <t>Antrim and Newtownabbey (3,404 beds)</t>
  </si>
  <si>
    <t>Mid and East Antrim (2,005 beds)</t>
  </si>
  <si>
    <t>North Down and Ards (1,794 beds)</t>
  </si>
  <si>
    <t>Mid Ulster (1,193 beds)</t>
  </si>
  <si>
    <t>Lisburn and Castlereagh (1,145 beds)</t>
  </si>
  <si>
    <t>Figure 5b Bed-space occupancy of Hotels by Local Government District, 2014</t>
  </si>
  <si>
    <t>Figure 5a: Number of Beds available in Licensed Accommodation by Accommodation Type and Local Government District, 2014</t>
  </si>
  <si>
    <t>Figure 6a: Top 10 Visitor Attractions*, 2014</t>
  </si>
  <si>
    <t>*Please note table excludes those who wish for their figures to remain confidential</t>
  </si>
  <si>
    <t>Table 1 Estimated overnight Trips, Nights and Expenditure by Local Government District, 2014</t>
  </si>
  <si>
    <t>Table 2 Estimated number of Overnight Trips in NI by Local Government District, 2011-2014</t>
  </si>
  <si>
    <t>Data correct as at 30/7/2015</t>
  </si>
  <si>
    <t>Table 9 Visitor Attractions and their number of visitors by Local Government District 2011-2014</t>
  </si>
  <si>
    <t>Visitor Attraction</t>
  </si>
  <si>
    <t>Local Government District</t>
  </si>
  <si>
    <t>Warrenpoint</t>
  </si>
  <si>
    <t>Table 10 Number of Cruise Ships and passengers onboard docking in Belfast, Londonderry and Warrenpoint ports 2011-2014</t>
  </si>
  <si>
    <t xml:space="preserve">pressoffice@detini.gov.uk </t>
  </si>
  <si>
    <t>Local Government Districts (Northern Ireland)</t>
  </si>
  <si>
    <t>Jan - Dec 2011-2014</t>
  </si>
  <si>
    <t>Estimated Ovenight Trips, Nights, Spend by Overnight Trips by Local Government District, 2014</t>
  </si>
  <si>
    <t>Estimated number of Overnight Trips in NI by Local Government District, 2011-2014</t>
  </si>
  <si>
    <t>Estimated number of Nights spent on Overnight Trips in NI by Local Government District, 2011-2014</t>
  </si>
  <si>
    <t>Estimated Spend (£) during Overnight Trips in NI by Local Government District, 2011-2014</t>
  </si>
  <si>
    <t>Estimated average Overnight Trips in Northern Ireland by Reason for Visit and Local Government District, 2011-2014</t>
  </si>
  <si>
    <t>Estimated average Overnight Trips in Northern Ireland by Place of Origin and Local Government District, 2011-2014</t>
  </si>
  <si>
    <t>Number of Cruise Ships and passengers onboard docking in Belfast and Londonderry 2011-2014</t>
  </si>
  <si>
    <t>Table 3 Estimated number of Nights spent on Overnight Trips in NI by Local Government District, 2011-2014</t>
  </si>
  <si>
    <t>Table 4 Estimated Spend (£) during Overnight Trips in NI by Local Government District, 2011-2014</t>
  </si>
  <si>
    <t>2011-2013</t>
  </si>
  <si>
    <t>2012-2014</t>
  </si>
  <si>
    <t>Period (3 year average)</t>
  </si>
  <si>
    <r>
      <t>Table 5 Estimated average Overnight Trips in Northern Ireland by Reason for Visit and Local Government District,</t>
    </r>
    <r>
      <rPr>
        <b/>
        <sz val="12"/>
        <color rgb="FFFF0000"/>
        <rFont val="Arial"/>
        <family val="2"/>
      </rPr>
      <t xml:space="preserve"> 3-year average (2011-2013, 2012-2014)</t>
    </r>
  </si>
  <si>
    <r>
      <t xml:space="preserve">Table 6 Estimated average Overnight Trips in Northern Ireland by Place of Origin and Local Government District, </t>
    </r>
    <r>
      <rPr>
        <b/>
        <sz val="12"/>
        <color rgb="FFFF0000"/>
        <rFont val="Arial"/>
        <family val="2"/>
      </rPr>
      <t>3-year average (2011-2013, 2012-2014)</t>
    </r>
  </si>
  <si>
    <t>Year</t>
  </si>
  <si>
    <t>Self-Catering unit occupancy rates by Local Government District, 2011-2014</t>
  </si>
  <si>
    <t xml:space="preserve">Tables: </t>
  </si>
  <si>
    <t xml:space="preserve">Figures in Report: </t>
  </si>
  <si>
    <t>% of NI</t>
  </si>
  <si>
    <t>Figure 1a Overnight Trips by Local Government District (thousands), 2014</t>
  </si>
  <si>
    <t>Trips (2014)</t>
  </si>
  <si>
    <t>Figure 1b Map of 2014 overnight trips by Local Government District</t>
  </si>
  <si>
    <t>Figure 2a Overnight Trips per head of the population, 2014</t>
  </si>
  <si>
    <t>Figure 2b Map of 2014 overnight trips per head of population by Local Government District</t>
  </si>
  <si>
    <t>Figure 3a Expenditure (£) on Overnight Trips by Local Government District, 2014</t>
  </si>
  <si>
    <t>Figure 3b Map of expenditure on Overnight Trips by Local Government District, 2014</t>
  </si>
  <si>
    <t>Armagh, Banbridge and Craigavon (1,129 beds)</t>
  </si>
  <si>
    <t>Figure 8a: Total cruise ship numbers and passengers onboard docking at NI ports (2011-2014)</t>
  </si>
  <si>
    <t>Warrenpoint (Newry, Mourne &amp; Down)</t>
  </si>
  <si>
    <t>ships</t>
  </si>
  <si>
    <t>onboard</t>
  </si>
  <si>
    <t>Overnight Trips by Local Government District, 2014</t>
  </si>
  <si>
    <t>Map of 2014 overnight trips by Local Government District</t>
  </si>
  <si>
    <t>Overnight Trips per head of the population, 2014</t>
  </si>
  <si>
    <t>Map of 2014 overnight trips per head of population by Local Government District</t>
  </si>
  <si>
    <t>Expenditure (£) on Overnight Trips by Local Government District, 2014</t>
  </si>
  <si>
    <t>Map of expenditure on Overnight Trips by Local Government District, 2014</t>
  </si>
  <si>
    <t>Total cruise ship numbers and passengers onboard docking at NI ports (2011-2014)</t>
  </si>
  <si>
    <t>2.    The production of tourism statistics is conducted in line with the UK Statistics Authority Code of Practice for Official Statistics. This means that the statistics</t>
  </si>
  <si>
    <t>8.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</si>
  <si>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9.    While the statistics are produced in as timely a way as possible, it is realised that early indicators would be useful. Early tourism indicators are published at this link and are updated monthly.</t>
  </si>
  <si>
    <t>11. This report includes estimates from Census of Employment on the number of jobs in ‘tourism characteristic industries’. The latest tourism characteristic industries breakdown available is for 2013 as the Census of Employment is carried out every two years. More information on the Census of Employment and the associated methodology can be accessed at this link .</t>
  </si>
  <si>
    <t>10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2014 stands at +/- 7% for the year (associated expenditure at +/- 11%). Note: based on the survey design confidence intervals for domestic tourism trips stands at +/-10% and external trips at +/-5%.  Information on confidence intervals in Northern Ireland tourism statistics can be accessed at this link.</t>
  </si>
  <si>
    <t>1.    This report presents a summary of 2014 tourism statistics by Local Government Districts (LGD). Tourism data is derived from a variety of sources, more information on these sources can also be found at this link. Information on the data quality, revisions can be accessed at this link</t>
  </si>
  <si>
    <t>3.    The measures reported in this report are the primary means of monitoring progress towards Programme for Government (PfG) targets related to tourism. These aimed to increase visitor numbers to 4.2 million and tourist revenue to £676 million by December 2014. PfG targets relate to all overnight trips in Northern Ireland including people from (i) Great Britain (ii) the Republic of Ireland (iii) outside the UK and Republic of Ireland and (iv) Northern Ireland taking overnight trips within NI. The published tourism estimates indicate that both sets of targets for 2014 have been met.</t>
  </si>
  <si>
    <t>4.    NISRA uses the Survey of Overseas Travellers run by Fáilte Ireland to gain information on the overnight trips to Northern Ireland who exit through Republic of Ireland ports. Limited information on Northern Ireland overnight trips is also now collected through a separate survey carried out by Central Statistics Office Ireland. NISRA is undertaking research to assess how the two sources could be used together in the future. NISRA aims to publish the results of this research in summer 2015.</t>
  </si>
  <si>
    <t>5.    The 2014 Northern Ireland tourism statistics showed there were 4.5 million overnight trips, this figure is lower than the ‘all LGD’ total (4.6 million). The LGD figure is higher as someone may spend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</si>
  <si>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6.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</si>
  <si>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7.    Due to the nature of household surveys in Northern Ireland, users should be aware that statistics on overnight trips in Northern Ireland of Northern Ireland residents aged under 16 are excluded.</t>
  </si>
  <si>
    <t>12.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</si>
  <si>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13.    Follow NISRA on Twitter and Facebook.</t>
  </si>
</sst>
</file>

<file path=xl/styles.xml><?xml version="1.0" encoding="utf-8"?>
<styleSheet xmlns="http://schemas.openxmlformats.org/spreadsheetml/2006/main">
  <numFmts count="5">
    <numFmt numFmtId="43" formatCode="_-* #,##0.00_-;\-* #,##0.00_-;_-* &quot;-&quot;??_-;_-@_-"/>
    <numFmt numFmtId="164" formatCode="_-* #,##0_-;\-* #,##0_-;_-* &quot;-&quot;??_-;_-@_-"/>
    <numFmt numFmtId="165" formatCode="####.00"/>
    <numFmt numFmtId="166" formatCode="###0"/>
    <numFmt numFmtId="167" formatCode="_-* #,##0.0_-;\-* #,##0.0_-;_-* &quot;-&quot;??_-;_-@_-"/>
  </numFmts>
  <fonts count="48">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0"/>
      <name val="Arial"/>
      <family val="2"/>
    </font>
    <font>
      <b/>
      <sz val="14"/>
      <name val="Arial"/>
      <family val="2"/>
    </font>
    <font>
      <sz val="14"/>
      <name val="Arial"/>
      <family val="2"/>
    </font>
    <font>
      <b/>
      <sz val="14"/>
      <color indexed="18"/>
      <name val="Arial"/>
      <family val="2"/>
    </font>
    <font>
      <sz val="14"/>
      <color indexed="18"/>
      <name val="Arial"/>
      <family val="2"/>
    </font>
    <font>
      <u/>
      <sz val="11"/>
      <color theme="10"/>
      <name val="Calibri"/>
      <family val="2"/>
    </font>
    <font>
      <sz val="14"/>
      <color theme="1"/>
      <name val="Arial"/>
      <family val="2"/>
    </font>
    <font>
      <u/>
      <sz val="14"/>
      <name val="Arial"/>
      <family val="2"/>
    </font>
    <font>
      <b/>
      <sz val="14"/>
      <color theme="1"/>
      <name val="Arial"/>
      <family val="2"/>
    </font>
    <font>
      <b/>
      <u/>
      <sz val="14"/>
      <name val="Arial"/>
      <family val="2"/>
    </font>
    <font>
      <u/>
      <sz val="10"/>
      <color indexed="12"/>
      <name val="Arial"/>
      <family val="2"/>
    </font>
    <font>
      <b/>
      <u/>
      <sz val="12"/>
      <color theme="10"/>
      <name val="Arial"/>
      <family val="2"/>
    </font>
    <font>
      <sz val="12"/>
      <color theme="1"/>
      <name val="Arial"/>
      <family val="2"/>
    </font>
    <font>
      <b/>
      <sz val="12"/>
      <color theme="1"/>
      <name val="Arial"/>
      <family val="2"/>
    </font>
    <font>
      <i/>
      <sz val="12"/>
      <color theme="1"/>
      <name val="Arial"/>
      <family val="2"/>
    </font>
    <font>
      <i/>
      <sz val="10"/>
      <color theme="1"/>
      <name val="Arial"/>
      <family val="2"/>
    </font>
    <font>
      <i/>
      <sz val="10"/>
      <color rgb="FF000000"/>
      <name val="Arial"/>
      <family val="2"/>
    </font>
    <font>
      <b/>
      <sz val="13"/>
      <color theme="1"/>
      <name val="Arial"/>
      <family val="2"/>
    </font>
    <font>
      <sz val="12"/>
      <color rgb="FF000000"/>
      <name val="Arial"/>
      <family val="2"/>
    </font>
    <font>
      <b/>
      <sz val="12"/>
      <color rgb="FF000000"/>
      <name val="Arial"/>
      <family val="2"/>
    </font>
    <font>
      <u/>
      <sz val="12"/>
      <color theme="10"/>
      <name val="Arial"/>
      <family val="2"/>
    </font>
    <font>
      <sz val="10"/>
      <color theme="1"/>
      <name val="Arial"/>
      <family val="2"/>
    </font>
    <font>
      <b/>
      <sz val="12"/>
      <color rgb="FFFF0000"/>
      <name val="Arial"/>
      <family val="2"/>
    </font>
    <font>
      <b/>
      <sz val="10"/>
      <name val="Arial"/>
      <family val="2"/>
    </font>
    <font>
      <b/>
      <sz val="10"/>
      <color indexed="8"/>
      <name val="Arial"/>
      <family val="2"/>
    </font>
    <font>
      <i/>
      <sz val="12"/>
      <color rgb="FF000000"/>
      <name val="Arial"/>
      <family val="2"/>
    </font>
    <font>
      <b/>
      <sz val="14"/>
      <color rgb="FF000000"/>
      <name val="Arial"/>
      <family val="2"/>
    </font>
    <font>
      <b/>
      <i/>
      <sz val="12"/>
      <color rgb="FF000000"/>
      <name val="Arial"/>
      <family val="2"/>
    </font>
    <font>
      <sz val="12"/>
      <color indexed="8"/>
      <name val="Arial"/>
      <family val="2"/>
    </font>
    <font>
      <b/>
      <sz val="12"/>
      <color indexed="8"/>
      <name val="Arial"/>
      <family val="2"/>
    </font>
    <font>
      <b/>
      <sz val="12"/>
      <name val="Arial"/>
      <family val="2"/>
    </font>
    <font>
      <sz val="11"/>
      <color rgb="FF000000"/>
      <name val="Arial"/>
      <family val="2"/>
    </font>
    <font>
      <b/>
      <sz val="11"/>
      <color rgb="FF000000"/>
      <name val="Arial"/>
      <family val="2"/>
    </font>
    <font>
      <b/>
      <sz val="11"/>
      <color theme="1"/>
      <name val="Calibri"/>
      <family val="2"/>
      <scheme val="minor"/>
    </font>
    <font>
      <sz val="11"/>
      <color theme="1"/>
      <name val="Arial"/>
      <family val="2"/>
    </font>
    <font>
      <b/>
      <sz val="11"/>
      <color theme="1"/>
      <name val="Arial"/>
      <family val="2"/>
    </font>
    <font>
      <b/>
      <sz val="12"/>
      <color theme="1"/>
      <name val="Calibri"/>
      <family val="2"/>
      <scheme val="minor"/>
    </font>
    <font>
      <sz val="12"/>
      <name val="Arial"/>
      <family val="2"/>
    </font>
    <font>
      <sz val="12"/>
      <color indexed="8"/>
      <name val="Calibri"/>
      <family val="2"/>
    </font>
    <font>
      <u/>
      <sz val="14"/>
      <color theme="10"/>
      <name val="Arial"/>
      <family val="2"/>
    </font>
    <font>
      <b/>
      <sz val="12"/>
      <color theme="3" tint="0.3999755851924192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28">
    <border>
      <left/>
      <right/>
      <top/>
      <bottom/>
      <diagonal/>
    </border>
    <border>
      <left/>
      <right/>
      <top/>
      <bottom style="medium">
        <color indexed="64"/>
      </bottom>
      <diagonal/>
    </border>
    <border>
      <left/>
      <right style="mediumDashed">
        <color indexed="64"/>
      </right>
      <top/>
      <bottom style="medium">
        <color indexed="64"/>
      </bottom>
      <diagonal/>
    </border>
    <border>
      <left style="mediumDashed">
        <color indexed="64"/>
      </left>
      <right/>
      <top/>
      <bottom style="medium">
        <color indexed="64"/>
      </bottom>
      <diagonal/>
    </border>
    <border>
      <left style="medium">
        <color indexed="64"/>
      </left>
      <right/>
      <top/>
      <bottom style="medium">
        <color indexed="64"/>
      </bottom>
      <diagonal/>
    </border>
    <border>
      <left/>
      <right style="mediumDashed">
        <color indexed="64"/>
      </right>
      <top/>
      <bottom/>
      <diagonal/>
    </border>
    <border>
      <left style="mediumDashed">
        <color indexed="64"/>
      </left>
      <right/>
      <top/>
      <bottom/>
      <diagonal/>
    </border>
    <border>
      <left style="medium">
        <color indexed="64"/>
      </left>
      <right/>
      <top/>
      <bottom/>
      <diagonal/>
    </border>
    <border>
      <left/>
      <right style="mediumDashed">
        <color indexed="64"/>
      </right>
      <top style="medium">
        <color rgb="FF000000"/>
      </top>
      <bottom/>
      <diagonal/>
    </border>
    <border>
      <left style="mediumDashed">
        <color rgb="FF000000"/>
      </left>
      <right/>
      <top style="medium">
        <color rgb="FF000000"/>
      </top>
      <bottom/>
      <diagonal/>
    </border>
    <border>
      <left style="mediumDashed">
        <color indexed="64"/>
      </left>
      <right/>
      <top style="medium">
        <color rgb="FF000000"/>
      </top>
      <bottom/>
      <diagonal/>
    </border>
    <border>
      <left style="medium">
        <color indexed="64"/>
      </left>
      <right/>
      <top style="medium">
        <color rgb="FF000000"/>
      </top>
      <bottom/>
      <diagonal/>
    </border>
    <border>
      <left/>
      <right style="medium">
        <color indexed="64"/>
      </right>
      <top/>
      <bottom style="medium">
        <color indexed="64"/>
      </bottom>
      <diagonal/>
    </border>
    <border>
      <left/>
      <right style="medium">
        <color indexed="64"/>
      </right>
      <top/>
      <bottom/>
      <diagonal/>
    </border>
    <border>
      <left/>
      <right style="medium">
        <color rgb="FF000000"/>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rgb="FF000000"/>
      </right>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rgb="FF000000"/>
      </left>
      <right/>
      <top style="medium">
        <color indexed="64"/>
      </top>
      <bottom/>
      <diagonal/>
    </border>
    <border>
      <left/>
      <right style="medium">
        <color indexed="64"/>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Dash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rgb="FF000000"/>
      </left>
      <right style="medium">
        <color indexed="64"/>
      </right>
      <top/>
      <bottom style="medium">
        <color indexed="64"/>
      </bottom>
      <diagonal/>
    </border>
    <border>
      <left style="mediumDashed">
        <color rgb="FF000000"/>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Dashed">
        <color indexed="64"/>
      </right>
      <top style="thin">
        <color indexed="64"/>
      </top>
      <bottom/>
      <diagonal/>
    </border>
    <border>
      <left style="medium">
        <color indexed="64"/>
      </left>
      <right style="thin">
        <color indexed="64"/>
      </right>
      <top/>
      <bottom/>
      <diagonal/>
    </border>
    <border>
      <left style="thin">
        <color indexed="64"/>
      </left>
      <right style="mediumDashed">
        <color indexed="64"/>
      </right>
      <top/>
      <bottom/>
      <diagonal/>
    </border>
    <border>
      <left style="medium">
        <color indexed="64"/>
      </left>
      <right style="thin">
        <color indexed="64"/>
      </right>
      <top/>
      <bottom style="medium">
        <color indexed="64"/>
      </bottom>
      <diagonal/>
    </border>
    <border>
      <left style="thin">
        <color indexed="64"/>
      </left>
      <right style="mediumDashed">
        <color indexed="64"/>
      </right>
      <top/>
      <bottom style="medium">
        <color indexed="64"/>
      </bottom>
      <diagonal/>
    </border>
    <border>
      <left style="mediumDashed">
        <color indexed="64"/>
      </left>
      <right style="thin">
        <color indexed="64"/>
      </right>
      <top style="medium">
        <color indexed="64"/>
      </top>
      <bottom style="thin">
        <color indexed="64"/>
      </bottom>
      <diagonal/>
    </border>
    <border>
      <left style="mediumDashed">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diagonal/>
    </border>
    <border>
      <left style="mediumDashed">
        <color indexed="64"/>
      </left>
      <right style="thin">
        <color indexed="64"/>
      </right>
      <top/>
      <bottom/>
      <diagonal/>
    </border>
    <border>
      <left style="medium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Dashed">
        <color indexed="64"/>
      </left>
      <right style="thin">
        <color indexed="64"/>
      </right>
      <top style="medium">
        <color indexed="64"/>
      </top>
      <bottom/>
      <diagonal/>
    </border>
    <border>
      <left style="thin">
        <color indexed="64"/>
      </left>
      <right style="mediumDashed">
        <color indexed="64"/>
      </right>
      <top style="medium">
        <color indexed="64"/>
      </top>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thin">
        <color indexed="64"/>
      </left>
      <right style="medium">
        <color indexed="64"/>
      </right>
      <top/>
      <bottom style="thin">
        <color indexed="64"/>
      </bottom>
      <diagonal/>
    </border>
    <border>
      <left style="mediumDashed">
        <color indexed="64"/>
      </left>
      <right/>
      <top style="medium">
        <color indexed="64"/>
      </top>
      <bottom/>
      <diagonal/>
    </border>
    <border>
      <left/>
      <right/>
      <top style="medium">
        <color rgb="FF000000"/>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Dashed">
        <color rgb="FF000000"/>
      </left>
      <right/>
      <top/>
      <bottom style="medium">
        <color indexed="64"/>
      </bottom>
      <diagonal/>
    </border>
    <border>
      <left style="mediumDashed">
        <color rgb="FF000000"/>
      </left>
      <right/>
      <top/>
      <bottom/>
      <diagonal/>
    </border>
    <border>
      <left style="mediumDashed">
        <color rgb="FF000000"/>
      </left>
      <right/>
      <top/>
      <bottom style="medium">
        <color rgb="FF000000"/>
      </bottom>
      <diagonal/>
    </border>
    <border>
      <left/>
      <right style="medium">
        <color rgb="FF000000"/>
      </right>
      <top/>
      <bottom style="medium">
        <color rgb="FF000000"/>
      </bottom>
      <diagonal/>
    </border>
    <border>
      <left/>
      <right style="mediumDashed">
        <color rgb="FF000000"/>
      </right>
      <top/>
      <bottom/>
      <diagonal/>
    </border>
    <border>
      <left/>
      <right/>
      <top/>
      <bottom style="medium">
        <color rgb="FF000000"/>
      </bottom>
      <diagonal/>
    </border>
    <border>
      <left/>
      <right style="mediumDashed">
        <color rgb="FF000000"/>
      </right>
      <top/>
      <bottom style="medium">
        <color rgb="FF000000"/>
      </bottom>
      <diagonal/>
    </border>
    <border>
      <left style="mediumDashed">
        <color rgb="FF000000"/>
      </left>
      <right/>
      <top style="medium">
        <color indexed="64"/>
      </top>
      <bottom/>
      <diagonal/>
    </border>
    <border>
      <left style="medium">
        <color indexed="64"/>
      </left>
      <right style="medium">
        <color auto="1"/>
      </right>
      <top/>
      <bottom style="mediumDashed">
        <color indexed="64"/>
      </bottom>
      <diagonal/>
    </border>
    <border>
      <left style="medium">
        <color indexed="64"/>
      </left>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
        <color indexed="64"/>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bottom style="mediumDashed">
        <color indexed="64"/>
      </bottom>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mediumDashed">
        <color indexed="64"/>
      </left>
      <right/>
      <top style="medium">
        <color indexed="64"/>
      </top>
      <bottom style="thin">
        <color indexed="64"/>
      </bottom>
      <diagonal/>
    </border>
    <border>
      <left/>
      <right style="mediumDashed">
        <color indexed="64"/>
      </right>
      <top style="medium">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style="thin">
        <color indexed="64"/>
      </bottom>
      <diagonal/>
    </border>
    <border>
      <left/>
      <right style="mediumDashed">
        <color indexed="64"/>
      </right>
      <top/>
      <bottom style="thin">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s>
  <cellStyleXfs count="21">
    <xf numFmtId="0" fontId="0" fillId="0" borderId="0"/>
    <xf numFmtId="0" fontId="7" fillId="0" borderId="0"/>
    <xf numFmtId="0" fontId="12"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0" fontId="17" fillId="0" borderId="0" applyNumberFormat="0" applyFill="0" applyBorder="0" applyAlignment="0" applyProtection="0">
      <alignment vertical="top"/>
      <protection locked="0"/>
    </xf>
    <xf numFmtId="0" fontId="6" fillId="0" borderId="0"/>
    <xf numFmtId="0" fontId="7" fillId="0" borderId="0"/>
    <xf numFmtId="0" fontId="7" fillId="0" borderId="0"/>
    <xf numFmtId="0" fontId="7" fillId="0" borderId="0"/>
    <xf numFmtId="0" fontId="7" fillId="0" borderId="0"/>
    <xf numFmtId="0" fontId="7" fillId="0" borderId="0"/>
    <xf numFmtId="9" fontId="6"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0" fontId="7"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7" fillId="0" borderId="0"/>
  </cellStyleXfs>
  <cellXfs count="499">
    <xf numFmtId="0" fontId="0" fillId="0" borderId="0" xfId="0"/>
    <xf numFmtId="0" fontId="19" fillId="0" borderId="0" xfId="13"/>
    <xf numFmtId="0" fontId="20" fillId="0" borderId="0" xfId="13" applyFont="1"/>
    <xf numFmtId="0" fontId="19" fillId="0" borderId="0" xfId="13" applyFont="1"/>
    <xf numFmtId="14" fontId="19" fillId="0" borderId="0" xfId="13" applyNumberFormat="1"/>
    <xf numFmtId="0" fontId="21" fillId="0" borderId="0" xfId="13" applyFont="1" applyAlignment="1">
      <alignment vertical="top" wrapText="1"/>
    </xf>
    <xf numFmtId="0" fontId="22" fillId="0" borderId="0" xfId="13" applyFont="1" applyAlignment="1">
      <alignment horizontal="left" vertical="top" wrapText="1"/>
    </xf>
    <xf numFmtId="0" fontId="22" fillId="0" borderId="0" xfId="13" applyFont="1" applyAlignment="1">
      <alignment vertical="top" wrapText="1"/>
    </xf>
    <xf numFmtId="0" fontId="23" fillId="0" borderId="0" xfId="13" applyFont="1" applyFill="1" applyBorder="1"/>
    <xf numFmtId="0" fontId="24" fillId="0" borderId="0" xfId="13" applyFont="1"/>
    <xf numFmtId="9" fontId="25" fillId="0" borderId="1" xfId="13" applyNumberFormat="1" applyFont="1" applyBorder="1" applyAlignment="1">
      <alignment horizontal="right"/>
    </xf>
    <xf numFmtId="3" fontId="25" fillId="0" borderId="1" xfId="13" applyNumberFormat="1" applyFont="1" applyBorder="1" applyAlignment="1">
      <alignment horizontal="right"/>
    </xf>
    <xf numFmtId="9" fontId="25" fillId="0" borderId="2" xfId="13" applyNumberFormat="1" applyFont="1" applyBorder="1" applyAlignment="1">
      <alignment horizontal="right"/>
    </xf>
    <xf numFmtId="3" fontId="25" fillId="0" borderId="3" xfId="13" applyNumberFormat="1" applyFont="1" applyBorder="1" applyAlignment="1">
      <alignment horizontal="right"/>
    </xf>
    <xf numFmtId="3" fontId="25" fillId="0" borderId="4" xfId="13" applyNumberFormat="1" applyFont="1" applyBorder="1" applyAlignment="1">
      <alignment horizontal="right"/>
    </xf>
    <xf numFmtId="0" fontId="26" fillId="0" borderId="4" xfId="13" applyFont="1" applyBorder="1"/>
    <xf numFmtId="9" fontId="25" fillId="0" borderId="0" xfId="13" applyNumberFormat="1" applyFont="1" applyAlignment="1">
      <alignment horizontal="right"/>
    </xf>
    <xf numFmtId="3" fontId="25" fillId="0" borderId="0" xfId="13" applyNumberFormat="1" applyFont="1" applyAlignment="1">
      <alignment horizontal="right"/>
    </xf>
    <xf numFmtId="9" fontId="25" fillId="0" borderId="5" xfId="13" applyNumberFormat="1" applyFont="1" applyBorder="1" applyAlignment="1">
      <alignment horizontal="right"/>
    </xf>
    <xf numFmtId="3" fontId="25" fillId="0" borderId="6" xfId="13" applyNumberFormat="1" applyFont="1" applyBorder="1" applyAlignment="1">
      <alignment horizontal="right"/>
    </xf>
    <xf numFmtId="3" fontId="25" fillId="0" borderId="7" xfId="13" applyNumberFormat="1" applyFont="1" applyBorder="1" applyAlignment="1">
      <alignment horizontal="right"/>
    </xf>
    <xf numFmtId="0" fontId="26" fillId="0" borderId="7" xfId="13" applyFont="1" applyBorder="1"/>
    <xf numFmtId="0" fontId="26" fillId="0" borderId="1" xfId="13" applyFont="1" applyBorder="1" applyAlignment="1">
      <alignment horizontal="right" wrapText="1"/>
    </xf>
    <xf numFmtId="0" fontId="26" fillId="0" borderId="2" xfId="13" applyFont="1" applyBorder="1" applyAlignment="1">
      <alignment horizontal="right" wrapText="1"/>
    </xf>
    <xf numFmtId="0" fontId="26" fillId="0" borderId="3" xfId="13" applyFont="1" applyBorder="1" applyAlignment="1">
      <alignment horizontal="right" wrapText="1"/>
    </xf>
    <xf numFmtId="0" fontId="26" fillId="0" borderId="4" xfId="13" applyFont="1" applyBorder="1" applyAlignment="1">
      <alignment horizontal="right" wrapText="1"/>
    </xf>
    <xf numFmtId="0" fontId="25" fillId="0" borderId="4" xfId="13" applyFont="1" applyBorder="1" applyAlignment="1">
      <alignment wrapText="1"/>
    </xf>
    <xf numFmtId="0" fontId="25" fillId="0" borderId="11" xfId="13" applyFont="1" applyBorder="1" applyAlignment="1">
      <alignment wrapText="1"/>
    </xf>
    <xf numFmtId="0" fontId="27" fillId="0" borderId="0" xfId="2" applyFont="1" applyAlignment="1" applyProtection="1"/>
    <xf numFmtId="0" fontId="22" fillId="2" borderId="0" xfId="13" applyFont="1" applyFill="1" applyAlignment="1">
      <alignment horizontal="left" vertical="top" wrapText="1"/>
    </xf>
    <xf numFmtId="0" fontId="28" fillId="0" borderId="0" xfId="13" applyFont="1"/>
    <xf numFmtId="0" fontId="22" fillId="0" borderId="0" xfId="13" applyFont="1" applyAlignment="1">
      <alignment horizontal="left" vertical="top"/>
    </xf>
    <xf numFmtId="0" fontId="22" fillId="3" borderId="0" xfId="13" applyFont="1" applyFill="1" applyAlignment="1">
      <alignment horizontal="left" vertical="top" wrapText="1"/>
    </xf>
    <xf numFmtId="3" fontId="19" fillId="0" borderId="0" xfId="13" applyNumberFormat="1" applyFill="1"/>
    <xf numFmtId="9" fontId="25" fillId="0" borderId="12" xfId="13" applyNumberFormat="1" applyFont="1" applyBorder="1" applyAlignment="1">
      <alignment horizontal="right"/>
    </xf>
    <xf numFmtId="9" fontId="25" fillId="0" borderId="13" xfId="13" applyNumberFormat="1" applyFont="1" applyBorder="1" applyAlignment="1">
      <alignment horizontal="right"/>
    </xf>
    <xf numFmtId="9" fontId="25" fillId="0" borderId="0" xfId="13" applyNumberFormat="1" applyFont="1" applyBorder="1" applyAlignment="1">
      <alignment horizontal="right"/>
    </xf>
    <xf numFmtId="0" fontId="26" fillId="0" borderId="12" xfId="13" applyFont="1" applyBorder="1" applyAlignment="1">
      <alignment horizontal="right" wrapText="1"/>
    </xf>
    <xf numFmtId="0" fontId="19" fillId="0" borderId="0" xfId="13" applyFont="1" applyAlignment="1">
      <alignment wrapText="1"/>
    </xf>
    <xf numFmtId="0" fontId="26" fillId="0" borderId="16" xfId="13" applyFont="1" applyBorder="1" applyAlignment="1">
      <alignment wrapText="1"/>
    </xf>
    <xf numFmtId="9" fontId="0" fillId="0" borderId="0" xfId="14" applyFont="1"/>
    <xf numFmtId="3" fontId="19" fillId="0" borderId="0" xfId="13" applyNumberFormat="1"/>
    <xf numFmtId="3" fontId="19" fillId="0" borderId="1" xfId="13" applyNumberFormat="1" applyBorder="1"/>
    <xf numFmtId="0" fontId="20" fillId="0" borderId="18" xfId="13" applyFont="1" applyBorder="1"/>
    <xf numFmtId="3" fontId="19" fillId="0" borderId="13" xfId="13" applyNumberFormat="1" applyBorder="1"/>
    <xf numFmtId="3" fontId="19" fillId="0" borderId="0" xfId="13" applyNumberFormat="1" applyBorder="1"/>
    <xf numFmtId="3" fontId="19" fillId="2" borderId="0" xfId="13" applyNumberFormat="1" applyFill="1" applyBorder="1"/>
    <xf numFmtId="0" fontId="20" fillId="0" borderId="19" xfId="13" applyFont="1" applyBorder="1"/>
    <xf numFmtId="3" fontId="19" fillId="3" borderId="0" xfId="13" applyNumberFormat="1" applyFill="1" applyBorder="1"/>
    <xf numFmtId="0" fontId="20" fillId="0" borderId="20" xfId="13" applyFont="1" applyBorder="1" applyAlignment="1">
      <alignment horizontal="right" wrapText="1"/>
    </xf>
    <xf numFmtId="0" fontId="20" fillId="0" borderId="21" xfId="13" applyFont="1" applyBorder="1" applyAlignment="1">
      <alignment horizontal="right" wrapText="1"/>
    </xf>
    <xf numFmtId="0" fontId="20" fillId="0" borderId="22" xfId="13" applyFont="1" applyBorder="1"/>
    <xf numFmtId="0" fontId="30" fillId="4" borderId="0" xfId="9" applyFont="1" applyFill="1"/>
    <xf numFmtId="0" fontId="7" fillId="4" borderId="0" xfId="9" applyFont="1" applyFill="1"/>
    <xf numFmtId="0" fontId="30" fillId="4" borderId="0" xfId="9" applyFont="1" applyFill="1" applyAlignment="1">
      <alignment horizontal="left" vertical="top" wrapText="1"/>
    </xf>
    <xf numFmtId="9" fontId="26" fillId="0" borderId="12" xfId="13" applyNumberFormat="1" applyFont="1" applyBorder="1" applyAlignment="1">
      <alignment horizontal="right"/>
    </xf>
    <xf numFmtId="9" fontId="26" fillId="0" borderId="1" xfId="13" applyNumberFormat="1" applyFont="1" applyBorder="1" applyAlignment="1">
      <alignment horizontal="right"/>
    </xf>
    <xf numFmtId="9" fontId="26" fillId="0" borderId="1" xfId="13" applyNumberFormat="1" applyFont="1" applyBorder="1" applyAlignment="1">
      <alignment horizontal="right" wrapText="1"/>
    </xf>
    <xf numFmtId="9" fontId="32" fillId="0" borderId="1" xfId="13" applyNumberFormat="1" applyFont="1" applyBorder="1" applyAlignment="1">
      <alignment horizontal="right"/>
    </xf>
    <xf numFmtId="0" fontId="26" fillId="0" borderId="12" xfId="13" applyFont="1" applyBorder="1"/>
    <xf numFmtId="9" fontId="26" fillId="0" borderId="13" xfId="13" applyNumberFormat="1" applyFont="1" applyBorder="1" applyAlignment="1">
      <alignment horizontal="right"/>
    </xf>
    <xf numFmtId="9" fontId="26" fillId="0" borderId="0" xfId="13" applyNumberFormat="1" applyFont="1" applyAlignment="1">
      <alignment horizontal="right"/>
    </xf>
    <xf numFmtId="9" fontId="26" fillId="0" borderId="0" xfId="13" applyNumberFormat="1" applyFont="1" applyAlignment="1">
      <alignment horizontal="right" wrapText="1"/>
    </xf>
    <xf numFmtId="9" fontId="32" fillId="0" borderId="0" xfId="13" applyNumberFormat="1" applyFont="1" applyAlignment="1">
      <alignment horizontal="right"/>
    </xf>
    <xf numFmtId="0" fontId="26" fillId="0" borderId="13" xfId="13" applyFont="1" applyBorder="1"/>
    <xf numFmtId="0" fontId="32" fillId="0" borderId="0" xfId="13" applyFont="1" applyAlignment="1">
      <alignment horizontal="right"/>
    </xf>
    <xf numFmtId="3" fontId="26" fillId="0" borderId="12" xfId="13" applyNumberFormat="1" applyFont="1" applyBorder="1" applyAlignment="1">
      <alignment horizontal="right"/>
    </xf>
    <xf numFmtId="3" fontId="26" fillId="0" borderId="1" xfId="13" applyNumberFormat="1" applyFont="1" applyBorder="1" applyAlignment="1">
      <alignment horizontal="right"/>
    </xf>
    <xf numFmtId="3" fontId="26" fillId="0" borderId="1" xfId="13" applyNumberFormat="1" applyFont="1" applyBorder="1" applyAlignment="1">
      <alignment horizontal="right" wrapText="1"/>
    </xf>
    <xf numFmtId="3" fontId="32" fillId="0" borderId="1" xfId="13" applyNumberFormat="1" applyFont="1" applyBorder="1" applyAlignment="1">
      <alignment horizontal="right"/>
    </xf>
    <xf numFmtId="3" fontId="26" fillId="0" borderId="13" xfId="13" applyNumberFormat="1" applyFont="1" applyBorder="1" applyAlignment="1">
      <alignment horizontal="right"/>
    </xf>
    <xf numFmtId="3" fontId="26" fillId="0" borderId="0" xfId="13" applyNumberFormat="1" applyFont="1" applyAlignment="1">
      <alignment horizontal="right"/>
    </xf>
    <xf numFmtId="3" fontId="26" fillId="0" borderId="0" xfId="13" applyNumberFormat="1" applyFont="1" applyAlignment="1">
      <alignment horizontal="right" wrapText="1"/>
    </xf>
    <xf numFmtId="3" fontId="32" fillId="0" borderId="0" xfId="13" applyNumberFormat="1" applyFont="1" applyAlignment="1">
      <alignment horizontal="right"/>
    </xf>
    <xf numFmtId="3" fontId="26" fillId="0" borderId="25" xfId="13" applyNumberFormat="1" applyFont="1" applyBorder="1" applyAlignment="1">
      <alignment horizontal="right"/>
    </xf>
    <xf numFmtId="3" fontId="26" fillId="0" borderId="15" xfId="13" applyNumberFormat="1" applyFont="1" applyBorder="1" applyAlignment="1">
      <alignment horizontal="right"/>
    </xf>
    <xf numFmtId="3" fontId="26" fillId="0" borderId="15" xfId="13" applyNumberFormat="1" applyFont="1" applyBorder="1" applyAlignment="1">
      <alignment horizontal="right" wrapText="1"/>
    </xf>
    <xf numFmtId="0" fontId="32" fillId="0" borderId="15" xfId="13" applyFont="1" applyBorder="1" applyAlignment="1">
      <alignment horizontal="right"/>
    </xf>
    <xf numFmtId="3" fontId="32" fillId="0" borderId="15" xfId="13" applyNumberFormat="1" applyFont="1" applyBorder="1" applyAlignment="1">
      <alignment horizontal="right"/>
    </xf>
    <xf numFmtId="0" fontId="26" fillId="0" borderId="25" xfId="13" applyFont="1" applyBorder="1"/>
    <xf numFmtId="0" fontId="26" fillId="0" borderId="25" xfId="13" applyFont="1" applyBorder="1" applyAlignment="1">
      <alignment horizontal="right" wrapText="1"/>
    </xf>
    <xf numFmtId="0" fontId="26" fillId="0" borderId="15" xfId="13" applyFont="1" applyBorder="1" applyAlignment="1">
      <alignment horizontal="right" wrapText="1"/>
    </xf>
    <xf numFmtId="0" fontId="34" fillId="0" borderId="15" xfId="13" applyFont="1" applyBorder="1" applyAlignment="1">
      <alignment horizontal="right" wrapText="1"/>
    </xf>
    <xf numFmtId="0" fontId="26" fillId="0" borderId="26" xfId="13" applyFont="1" applyBorder="1" applyAlignment="1">
      <alignment wrapText="1"/>
    </xf>
    <xf numFmtId="0" fontId="26" fillId="0" borderId="0" xfId="13" applyFont="1" applyBorder="1" applyAlignment="1">
      <alignment horizontal="right" wrapText="1"/>
    </xf>
    <xf numFmtId="0" fontId="34" fillId="0" borderId="0" xfId="13" applyFont="1" applyBorder="1" applyAlignment="1">
      <alignment horizontal="right" wrapText="1"/>
    </xf>
    <xf numFmtId="0" fontId="26" fillId="0" borderId="0" xfId="13" applyFont="1" applyBorder="1" applyAlignment="1">
      <alignment wrapText="1"/>
    </xf>
    <xf numFmtId="3" fontId="35" fillId="0" borderId="30" xfId="11" applyNumberFormat="1" applyFont="1" applyBorder="1" applyAlignment="1">
      <alignment horizontal="right"/>
    </xf>
    <xf numFmtId="0" fontId="20" fillId="0" borderId="29" xfId="13" applyFont="1" applyBorder="1" applyAlignment="1">
      <alignment wrapText="1"/>
    </xf>
    <xf numFmtId="0" fontId="20" fillId="0" borderId="28" xfId="13" applyFont="1" applyBorder="1" applyAlignment="1">
      <alignment wrapText="1"/>
    </xf>
    <xf numFmtId="164" fontId="19" fillId="0" borderId="0" xfId="15" applyNumberFormat="1" applyFont="1" applyBorder="1" applyAlignment="1">
      <alignment horizontal="right"/>
    </xf>
    <xf numFmtId="3" fontId="38" fillId="0" borderId="12" xfId="13" applyNumberFormat="1" applyFont="1" applyBorder="1" applyAlignment="1">
      <alignment horizontal="right"/>
    </xf>
    <xf numFmtId="0" fontId="38" fillId="0" borderId="1" xfId="13" applyFont="1" applyBorder="1" applyAlignment="1">
      <alignment horizontal="right"/>
    </xf>
    <xf numFmtId="0" fontId="38" fillId="0" borderId="4" xfId="13" applyFont="1" applyBorder="1" applyAlignment="1">
      <alignment horizontal="right"/>
    </xf>
    <xf numFmtId="0" fontId="39" fillId="0" borderId="4" xfId="13" applyFont="1" applyBorder="1" applyAlignment="1">
      <alignment horizontal="left"/>
    </xf>
    <xf numFmtId="3" fontId="38" fillId="0" borderId="13" xfId="13" applyNumberFormat="1" applyFont="1" applyBorder="1" applyAlignment="1">
      <alignment horizontal="right"/>
    </xf>
    <xf numFmtId="0" fontId="38" fillId="0" borderId="0" xfId="13" applyFont="1" applyAlignment="1">
      <alignment horizontal="right"/>
    </xf>
    <xf numFmtId="0" fontId="38" fillId="0" borderId="7" xfId="13" applyFont="1" applyBorder="1" applyAlignment="1">
      <alignment horizontal="right"/>
    </xf>
    <xf numFmtId="0" fontId="39" fillId="0" borderId="7" xfId="13" applyFont="1" applyBorder="1" applyAlignment="1">
      <alignment horizontal="left"/>
    </xf>
    <xf numFmtId="0" fontId="39" fillId="0" borderId="12" xfId="13" applyFont="1" applyBorder="1" applyAlignment="1">
      <alignment horizontal="right"/>
    </xf>
    <xf numFmtId="0" fontId="39" fillId="0" borderId="1" xfId="13" applyFont="1" applyBorder="1" applyAlignment="1">
      <alignment horizontal="right"/>
    </xf>
    <xf numFmtId="0" fontId="39" fillId="0" borderId="4" xfId="13" applyFont="1" applyBorder="1" applyAlignment="1">
      <alignment horizontal="right"/>
    </xf>
    <xf numFmtId="0" fontId="39" fillId="0" borderId="4" xfId="13" applyFont="1" applyBorder="1"/>
    <xf numFmtId="0" fontId="39" fillId="0" borderId="16" xfId="13" applyFont="1" applyBorder="1"/>
    <xf numFmtId="3" fontId="5" fillId="0" borderId="0" xfId="0" applyNumberFormat="1" applyFont="1" applyBorder="1" applyAlignment="1">
      <alignment horizontal="center"/>
    </xf>
    <xf numFmtId="0" fontId="20" fillId="0" borderId="0" xfId="0" applyFont="1"/>
    <xf numFmtId="0" fontId="5" fillId="0" borderId="0" xfId="0" applyFont="1"/>
    <xf numFmtId="3" fontId="20" fillId="0" borderId="0" xfId="0" applyNumberFormat="1" applyFont="1" applyBorder="1" applyAlignment="1">
      <alignment horizontal="center"/>
    </xf>
    <xf numFmtId="3" fontId="20" fillId="0" borderId="37" xfId="0" applyNumberFormat="1" applyFont="1" applyBorder="1" applyAlignment="1">
      <alignment horizontal="center"/>
    </xf>
    <xf numFmtId="3" fontId="20" fillId="0" borderId="0" xfId="0" applyNumberFormat="1" applyFont="1" applyBorder="1" applyAlignment="1">
      <alignment horizontal="center" wrapText="1"/>
    </xf>
    <xf numFmtId="0" fontId="27" fillId="0" borderId="0" xfId="2" applyFont="1" applyAlignment="1" applyProtection="1">
      <alignment horizontal="left"/>
    </xf>
    <xf numFmtId="0" fontId="20" fillId="0" borderId="0" xfId="13" applyFont="1" applyAlignment="1">
      <alignment horizontal="left"/>
    </xf>
    <xf numFmtId="0" fontId="5" fillId="0" borderId="0" xfId="0" applyFont="1" applyAlignment="1">
      <alignment horizontal="left"/>
    </xf>
    <xf numFmtId="3" fontId="35" fillId="0" borderId="33" xfId="10" applyNumberFormat="1" applyFont="1" applyBorder="1" applyAlignment="1">
      <alignment horizontal="center"/>
    </xf>
    <xf numFmtId="3" fontId="35" fillId="0" borderId="0" xfId="10" applyNumberFormat="1" applyFont="1" applyBorder="1" applyAlignment="1">
      <alignment horizontal="center"/>
    </xf>
    <xf numFmtId="0" fontId="40" fillId="0" borderId="0" xfId="0" applyFont="1"/>
    <xf numFmtId="0" fontId="42" fillId="0" borderId="0" xfId="0" applyFont="1"/>
    <xf numFmtId="0" fontId="18" fillId="4" borderId="0" xfId="2" applyFont="1" applyFill="1" applyAlignment="1" applyProtection="1"/>
    <xf numFmtId="0" fontId="19" fillId="4" borderId="0" xfId="13" applyFill="1"/>
    <xf numFmtId="0" fontId="20" fillId="4" borderId="0" xfId="13" applyFont="1" applyFill="1"/>
    <xf numFmtId="0" fontId="27" fillId="4" borderId="0" xfId="2" applyFont="1" applyFill="1" applyAlignment="1" applyProtection="1"/>
    <xf numFmtId="0" fontId="20" fillId="4" borderId="0" xfId="13" applyFont="1" applyFill="1" applyAlignment="1">
      <alignment horizontal="left"/>
    </xf>
    <xf numFmtId="0" fontId="22" fillId="0" borderId="0" xfId="13" applyFont="1" applyAlignment="1">
      <alignment horizontal="left" vertical="top" wrapText="1"/>
    </xf>
    <xf numFmtId="0" fontId="19" fillId="0" borderId="0" xfId="13" applyAlignment="1">
      <alignment wrapText="1"/>
    </xf>
    <xf numFmtId="0" fontId="25" fillId="0" borderId="16" xfId="13" applyFont="1" applyBorder="1" applyAlignment="1">
      <alignment wrapText="1"/>
    </xf>
    <xf numFmtId="0" fontId="41" fillId="0" borderId="0" xfId="0" applyFont="1"/>
    <xf numFmtId="0" fontId="44" fillId="0" borderId="0" xfId="2" applyFont="1" applyAlignment="1" applyProtection="1">
      <alignment horizontal="left" wrapText="1"/>
    </xf>
    <xf numFmtId="0" fontId="4" fillId="0" borderId="0" xfId="0" applyFont="1" applyAlignment="1">
      <alignment horizontal="left"/>
    </xf>
    <xf numFmtId="0" fontId="19" fillId="0" borderId="0" xfId="13" applyFont="1" applyFill="1"/>
    <xf numFmtId="3" fontId="20" fillId="0" borderId="37" xfId="0" applyNumberFormat="1" applyFont="1" applyFill="1" applyBorder="1" applyAlignment="1">
      <alignment horizontal="center"/>
    </xf>
    <xf numFmtId="3" fontId="35" fillId="0" borderId="33" xfId="10" applyNumberFormat="1" applyFont="1" applyFill="1" applyBorder="1" applyAlignment="1">
      <alignment horizontal="center"/>
    </xf>
    <xf numFmtId="3" fontId="35" fillId="0" borderId="0" xfId="10" applyNumberFormat="1" applyFont="1" applyFill="1" applyBorder="1" applyAlignment="1">
      <alignment horizontal="center"/>
    </xf>
    <xf numFmtId="0" fontId="5" fillId="0" borderId="0" xfId="0" applyFont="1" applyFill="1"/>
    <xf numFmtId="3" fontId="35" fillId="0" borderId="27" xfId="10" applyNumberFormat="1" applyFont="1" applyBorder="1" applyAlignment="1">
      <alignment horizontal="center"/>
    </xf>
    <xf numFmtId="3" fontId="5" fillId="0" borderId="34" xfId="0" applyNumberFormat="1" applyFont="1" applyBorder="1" applyAlignment="1">
      <alignment horizontal="center"/>
    </xf>
    <xf numFmtId="3" fontId="5" fillId="0" borderId="31" xfId="0" applyNumberFormat="1" applyFont="1" applyBorder="1" applyAlignment="1">
      <alignment horizontal="center"/>
    </xf>
    <xf numFmtId="3" fontId="35" fillId="0" borderId="0" xfId="16" applyNumberFormat="1" applyFont="1" applyBorder="1" applyAlignment="1">
      <alignment horizontal="center"/>
    </xf>
    <xf numFmtId="3" fontId="5" fillId="0" borderId="28" xfId="0" applyNumberFormat="1" applyFont="1" applyBorder="1" applyAlignment="1">
      <alignment horizontal="center"/>
    </xf>
    <xf numFmtId="3" fontId="35" fillId="0" borderId="27" xfId="16" applyNumberFormat="1" applyFont="1" applyBorder="1" applyAlignment="1">
      <alignment horizontal="center"/>
    </xf>
    <xf numFmtId="3" fontId="35" fillId="0" borderId="0" xfId="17" applyNumberFormat="1" applyFont="1" applyBorder="1" applyAlignment="1">
      <alignment horizontal="center"/>
    </xf>
    <xf numFmtId="3" fontId="35" fillId="0" borderId="27" xfId="17" applyNumberFormat="1" applyFont="1" applyBorder="1" applyAlignment="1">
      <alignment horizontal="center"/>
    </xf>
    <xf numFmtId="0" fontId="19" fillId="0" borderId="0" xfId="13" applyFont="1" applyBorder="1"/>
    <xf numFmtId="3" fontId="20" fillId="0" borderId="42" xfId="0" applyNumberFormat="1" applyFont="1" applyBorder="1" applyAlignment="1">
      <alignment horizontal="center"/>
    </xf>
    <xf numFmtId="3" fontId="20" fillId="0" borderId="43" xfId="0" applyNumberFormat="1" applyFont="1" applyBorder="1" applyAlignment="1">
      <alignment horizontal="center"/>
    </xf>
    <xf numFmtId="0" fontId="5" fillId="0" borderId="0" xfId="0" applyFont="1" applyBorder="1"/>
    <xf numFmtId="3" fontId="5" fillId="0" borderId="33" xfId="0" applyNumberFormat="1" applyFont="1" applyBorder="1" applyAlignment="1">
      <alignment horizontal="center"/>
    </xf>
    <xf numFmtId="3" fontId="5" fillId="0" borderId="27" xfId="0" applyNumberFormat="1" applyFont="1" applyBorder="1" applyAlignment="1">
      <alignment horizontal="center"/>
    </xf>
    <xf numFmtId="0" fontId="20" fillId="0" borderId="45" xfId="13" applyFont="1" applyBorder="1" applyAlignment="1">
      <alignment horizontal="right"/>
    </xf>
    <xf numFmtId="0" fontId="20" fillId="0" borderId="25" xfId="13" applyFont="1" applyBorder="1" applyAlignment="1">
      <alignment horizontal="right" wrapText="1"/>
    </xf>
    <xf numFmtId="0" fontId="40" fillId="0" borderId="16" xfId="0" applyFont="1" applyBorder="1"/>
    <xf numFmtId="0" fontId="40" fillId="0" borderId="7" xfId="0" applyFont="1" applyBorder="1"/>
    <xf numFmtId="0" fontId="20" fillId="0" borderId="48" xfId="0" applyFont="1" applyBorder="1" applyAlignment="1">
      <alignment horizontal="center" wrapText="1"/>
    </xf>
    <xf numFmtId="9" fontId="41" fillId="0" borderId="50" xfId="0" applyNumberFormat="1" applyFont="1" applyBorder="1" applyAlignment="1">
      <alignment horizontal="right"/>
    </xf>
    <xf numFmtId="9" fontId="41" fillId="0" borderId="51" xfId="0" applyNumberFormat="1" applyFont="1" applyBorder="1" applyAlignment="1">
      <alignment horizontal="right"/>
    </xf>
    <xf numFmtId="0" fontId="20" fillId="0" borderId="4" xfId="0" applyFont="1" applyBorder="1"/>
    <xf numFmtId="9" fontId="20" fillId="0" borderId="52" xfId="0" applyNumberFormat="1" applyFont="1" applyFill="1" applyBorder="1" applyAlignment="1">
      <alignment horizontal="right"/>
    </xf>
    <xf numFmtId="0" fontId="20" fillId="0" borderId="44" xfId="0" applyFont="1" applyBorder="1" applyAlignment="1">
      <alignment horizontal="center" wrapText="1"/>
    </xf>
    <xf numFmtId="9" fontId="41" fillId="0" borderId="32" xfId="0" applyNumberFormat="1" applyFont="1" applyFill="1" applyBorder="1" applyAlignment="1">
      <alignment horizontal="right"/>
    </xf>
    <xf numFmtId="9" fontId="41" fillId="0" borderId="30" xfId="0" applyNumberFormat="1" applyFont="1" applyFill="1" applyBorder="1" applyAlignment="1">
      <alignment horizontal="right"/>
    </xf>
    <xf numFmtId="9" fontId="20" fillId="0" borderId="54" xfId="0" applyNumberFormat="1" applyFont="1" applyFill="1" applyBorder="1" applyAlignment="1">
      <alignment horizontal="right"/>
    </xf>
    <xf numFmtId="0" fontId="40" fillId="0" borderId="25" xfId="0" applyFont="1" applyBorder="1"/>
    <xf numFmtId="0" fontId="40" fillId="0" borderId="13" xfId="0" applyFont="1" applyBorder="1"/>
    <xf numFmtId="0" fontId="43" fillId="0" borderId="12" xfId="0" applyFont="1" applyBorder="1"/>
    <xf numFmtId="0" fontId="20" fillId="0" borderId="58" xfId="0" applyFont="1" applyBorder="1" applyAlignment="1">
      <alignment horizontal="center" wrapText="1"/>
    </xf>
    <xf numFmtId="0" fontId="20" fillId="0" borderId="59" xfId="0" applyFont="1" applyBorder="1" applyAlignment="1">
      <alignment horizontal="center" wrapText="1"/>
    </xf>
    <xf numFmtId="9" fontId="41" fillId="0" borderId="60" xfId="0" applyNumberFormat="1" applyFont="1" applyFill="1" applyBorder="1" applyAlignment="1">
      <alignment horizontal="right"/>
    </xf>
    <xf numFmtId="9" fontId="41" fillId="0" borderId="61" xfId="0" applyNumberFormat="1" applyFont="1" applyFill="1" applyBorder="1" applyAlignment="1">
      <alignment horizontal="right"/>
    </xf>
    <xf numFmtId="9" fontId="41" fillId="0" borderId="62" xfId="0" applyNumberFormat="1" applyFont="1" applyFill="1" applyBorder="1" applyAlignment="1">
      <alignment horizontal="right"/>
    </xf>
    <xf numFmtId="9" fontId="41" fillId="0" borderId="63" xfId="0" applyNumberFormat="1" applyFont="1" applyFill="1" applyBorder="1" applyAlignment="1">
      <alignment horizontal="right"/>
    </xf>
    <xf numFmtId="9" fontId="20" fillId="0" borderId="64" xfId="0" applyNumberFormat="1" applyFont="1" applyFill="1" applyBorder="1" applyAlignment="1">
      <alignment horizontal="right"/>
    </xf>
    <xf numFmtId="9" fontId="20" fillId="0" borderId="65" xfId="0" applyNumberFormat="1" applyFont="1" applyFill="1" applyBorder="1" applyAlignment="1">
      <alignment horizontal="right"/>
    </xf>
    <xf numFmtId="0" fontId="20" fillId="0" borderId="67" xfId="0" applyFont="1" applyBorder="1" applyAlignment="1">
      <alignment horizontal="center" wrapText="1"/>
    </xf>
    <xf numFmtId="9" fontId="41" fillId="0" borderId="68" xfId="0" applyNumberFormat="1" applyFont="1" applyFill="1" applyBorder="1" applyAlignment="1">
      <alignment horizontal="right"/>
    </xf>
    <xf numFmtId="9" fontId="41" fillId="0" borderId="61" xfId="0" applyNumberFormat="1" applyFont="1" applyBorder="1" applyAlignment="1">
      <alignment horizontal="right"/>
    </xf>
    <xf numFmtId="9" fontId="41" fillId="0" borderId="69" xfId="0" applyNumberFormat="1" applyFont="1" applyFill="1" applyBorder="1" applyAlignment="1">
      <alignment horizontal="right"/>
    </xf>
    <xf numFmtId="9" fontId="41" fillId="0" borderId="63" xfId="0" applyNumberFormat="1" applyFont="1" applyBorder="1" applyAlignment="1">
      <alignment horizontal="right"/>
    </xf>
    <xf numFmtId="9" fontId="20" fillId="0" borderId="70" xfId="0" applyNumberFormat="1" applyFont="1" applyFill="1" applyBorder="1" applyAlignment="1">
      <alignment horizontal="right"/>
    </xf>
    <xf numFmtId="9" fontId="42" fillId="0" borderId="52" xfId="0" applyNumberFormat="1" applyFont="1" applyFill="1" applyBorder="1" applyAlignment="1">
      <alignment horizontal="right"/>
    </xf>
    <xf numFmtId="9" fontId="42" fillId="0" borderId="54" xfId="0" applyNumberFormat="1" applyFont="1" applyFill="1" applyBorder="1" applyAlignment="1">
      <alignment horizontal="right"/>
    </xf>
    <xf numFmtId="0" fontId="42" fillId="0" borderId="12" xfId="0" applyFont="1" applyBorder="1"/>
    <xf numFmtId="0" fontId="20" fillId="0" borderId="42" xfId="0" applyFont="1" applyBorder="1" applyAlignment="1">
      <alignment horizontal="center" wrapText="1"/>
    </xf>
    <xf numFmtId="9" fontId="41" fillId="0" borderId="34" xfId="0" applyNumberFormat="1" applyFont="1" applyFill="1" applyBorder="1" applyAlignment="1">
      <alignment horizontal="right"/>
    </xf>
    <xf numFmtId="9" fontId="41" fillId="0" borderId="31" xfId="0" applyNumberFormat="1" applyFont="1" applyFill="1" applyBorder="1" applyAlignment="1">
      <alignment horizontal="right"/>
    </xf>
    <xf numFmtId="9" fontId="42" fillId="0" borderId="72" xfId="0" applyNumberFormat="1" applyFont="1" applyFill="1" applyBorder="1" applyAlignment="1">
      <alignment horizontal="right"/>
    </xf>
    <xf numFmtId="9" fontId="42" fillId="0" borderId="70" xfId="0" applyNumberFormat="1" applyFont="1" applyFill="1" applyBorder="1" applyAlignment="1">
      <alignment horizontal="right"/>
    </xf>
    <xf numFmtId="164" fontId="35" fillId="0" borderId="72" xfId="15" applyNumberFormat="1" applyFont="1" applyBorder="1" applyAlignment="1">
      <alignment horizontal="right" wrapText="1"/>
    </xf>
    <xf numFmtId="164" fontId="35" fillId="0" borderId="54" xfId="15" applyNumberFormat="1" applyFont="1" applyBorder="1" applyAlignment="1">
      <alignment horizontal="right" wrapText="1"/>
    </xf>
    <xf numFmtId="0" fontId="20" fillId="0" borderId="26" xfId="13" applyFont="1" applyBorder="1"/>
    <xf numFmtId="0" fontId="19" fillId="0" borderId="73" xfId="13" applyFont="1" applyBorder="1" applyAlignment="1">
      <alignment wrapText="1"/>
    </xf>
    <xf numFmtId="0" fontId="36" fillId="0" borderId="19" xfId="11" applyFont="1" applyBorder="1" applyAlignment="1">
      <alignment horizontal="left" wrapText="1"/>
    </xf>
    <xf numFmtId="0" fontId="36" fillId="0" borderId="18" xfId="11" applyFont="1" applyBorder="1" applyAlignment="1">
      <alignment horizontal="left" wrapText="1"/>
    </xf>
    <xf numFmtId="0" fontId="20" fillId="0" borderId="76" xfId="13" applyFont="1" applyBorder="1" applyAlignment="1">
      <alignment wrapText="1"/>
    </xf>
    <xf numFmtId="0" fontId="20" fillId="0" borderId="77" xfId="13" applyFont="1" applyBorder="1" applyAlignment="1">
      <alignment wrapText="1"/>
    </xf>
    <xf numFmtId="0" fontId="35" fillId="0" borderId="69" xfId="11" applyFont="1" applyBorder="1" applyAlignment="1">
      <alignment horizontal="right" wrapText="1"/>
    </xf>
    <xf numFmtId="3" fontId="35" fillId="0" borderId="63" xfId="11" applyNumberFormat="1" applyFont="1" applyBorder="1" applyAlignment="1">
      <alignment horizontal="right" wrapText="1"/>
    </xf>
    <xf numFmtId="0" fontId="20" fillId="0" borderId="78" xfId="13" applyFont="1" applyBorder="1" applyAlignment="1">
      <alignment wrapText="1"/>
    </xf>
    <xf numFmtId="3" fontId="35" fillId="0" borderId="51" xfId="11" applyNumberFormat="1" applyFont="1" applyBorder="1" applyAlignment="1">
      <alignment horizontal="right"/>
    </xf>
    <xf numFmtId="164" fontId="35" fillId="0" borderId="52" xfId="15" applyNumberFormat="1" applyFont="1" applyBorder="1" applyAlignment="1">
      <alignment horizontal="right" wrapText="1"/>
    </xf>
    <xf numFmtId="0" fontId="35" fillId="0" borderId="30" xfId="11" applyFont="1" applyBorder="1" applyAlignment="1">
      <alignment horizontal="right" wrapText="1"/>
    </xf>
    <xf numFmtId="3" fontId="35" fillId="0" borderId="31" xfId="11" applyNumberFormat="1" applyFont="1" applyBorder="1" applyAlignment="1">
      <alignment horizontal="right" wrapText="1"/>
    </xf>
    <xf numFmtId="3" fontId="25" fillId="3" borderId="6" xfId="13" applyNumberFormat="1" applyFont="1" applyFill="1" applyBorder="1" applyAlignment="1">
      <alignment horizontal="right"/>
    </xf>
    <xf numFmtId="3" fontId="25" fillId="2" borderId="6" xfId="13" applyNumberFormat="1" applyFont="1" applyFill="1" applyBorder="1" applyAlignment="1">
      <alignment horizontal="right"/>
    </xf>
    <xf numFmtId="0" fontId="24" fillId="0" borderId="0" xfId="0" applyFont="1"/>
    <xf numFmtId="3" fontId="0" fillId="0" borderId="0" xfId="0" applyNumberFormat="1"/>
    <xf numFmtId="9" fontId="0" fillId="0" borderId="0" xfId="19" applyFont="1"/>
    <xf numFmtId="9" fontId="3" fillId="0" borderId="32" xfId="0" applyNumberFormat="1" applyFont="1" applyFill="1" applyBorder="1" applyAlignment="1">
      <alignment horizontal="right"/>
    </xf>
    <xf numFmtId="9" fontId="3" fillId="0" borderId="34" xfId="0" applyNumberFormat="1" applyFont="1" applyFill="1" applyBorder="1" applyAlignment="1">
      <alignment horizontal="right"/>
    </xf>
    <xf numFmtId="9" fontId="3" fillId="0" borderId="68" xfId="0" applyNumberFormat="1" applyFont="1" applyFill="1" applyBorder="1" applyAlignment="1">
      <alignment horizontal="right"/>
    </xf>
    <xf numFmtId="9" fontId="3" fillId="0" borderId="61" xfId="0" applyNumberFormat="1" applyFont="1" applyBorder="1" applyAlignment="1">
      <alignment horizontal="right"/>
    </xf>
    <xf numFmtId="9" fontId="3" fillId="0" borderId="50" xfId="0" applyNumberFormat="1" applyFont="1" applyBorder="1" applyAlignment="1">
      <alignment horizontal="right"/>
    </xf>
    <xf numFmtId="9" fontId="3" fillId="0" borderId="30" xfId="0" applyNumberFormat="1" applyFont="1" applyFill="1" applyBorder="1" applyAlignment="1">
      <alignment horizontal="right"/>
    </xf>
    <xf numFmtId="9" fontId="3" fillId="0" borderId="31" xfId="0" applyNumberFormat="1" applyFont="1" applyFill="1" applyBorder="1" applyAlignment="1">
      <alignment horizontal="right"/>
    </xf>
    <xf numFmtId="9" fontId="3" fillId="0" borderId="69" xfId="0" applyNumberFormat="1" applyFont="1" applyFill="1" applyBorder="1" applyAlignment="1">
      <alignment horizontal="right"/>
    </xf>
    <xf numFmtId="9" fontId="3" fillId="0" borderId="63" xfId="0" applyNumberFormat="1" applyFont="1" applyBorder="1" applyAlignment="1">
      <alignment horizontal="right"/>
    </xf>
    <xf numFmtId="9" fontId="3" fillId="0" borderId="51" xfId="0" applyNumberFormat="1" applyFont="1" applyBorder="1" applyAlignment="1">
      <alignment horizontal="right"/>
    </xf>
    <xf numFmtId="9" fontId="20" fillId="0" borderId="72" xfId="0" applyNumberFormat="1" applyFont="1" applyFill="1" applyBorder="1" applyAlignment="1">
      <alignment horizontal="right"/>
    </xf>
    <xf numFmtId="0" fontId="20" fillId="0" borderId="12" xfId="0" applyFont="1" applyBorder="1"/>
    <xf numFmtId="0" fontId="20" fillId="0" borderId="16" xfId="0" applyFont="1" applyBorder="1"/>
    <xf numFmtId="0" fontId="20" fillId="0" borderId="25" xfId="0" applyFont="1" applyBorder="1"/>
    <xf numFmtId="0" fontId="20" fillId="0" borderId="7" xfId="0" applyFont="1" applyBorder="1"/>
    <xf numFmtId="0" fontId="20" fillId="0" borderId="13" xfId="0" applyFont="1" applyBorder="1"/>
    <xf numFmtId="0" fontId="3" fillId="4" borderId="0" xfId="13" applyFont="1" applyFill="1"/>
    <xf numFmtId="0" fontId="27" fillId="4" borderId="0" xfId="2" applyFont="1" applyFill="1" applyAlignment="1" applyProtection="1">
      <alignment horizontal="left"/>
    </xf>
    <xf numFmtId="0" fontId="22" fillId="0" borderId="0" xfId="13" applyFont="1" applyAlignment="1">
      <alignment horizontal="left" vertical="top" wrapText="1"/>
    </xf>
    <xf numFmtId="3" fontId="19" fillId="0" borderId="0" xfId="13" applyNumberFormat="1" applyFont="1"/>
    <xf numFmtId="0" fontId="7" fillId="0" borderId="0" xfId="20"/>
    <xf numFmtId="3" fontId="35" fillId="0" borderId="63" xfId="11" applyNumberFormat="1" applyFont="1" applyBorder="1" applyAlignment="1">
      <alignment horizontal="right"/>
    </xf>
    <xf numFmtId="0" fontId="36" fillId="0" borderId="34" xfId="7" applyFont="1" applyFill="1" applyBorder="1" applyAlignment="1">
      <alignment vertical="top" wrapText="1"/>
    </xf>
    <xf numFmtId="164" fontId="35" fillId="0" borderId="33" xfId="15" applyNumberFormat="1" applyFont="1" applyFill="1" applyBorder="1" applyAlignment="1">
      <alignment horizontal="right" wrapText="1"/>
    </xf>
    <xf numFmtId="164" fontId="35" fillId="0" borderId="33" xfId="15" applyNumberFormat="1" applyFont="1" applyFill="1" applyBorder="1" applyAlignment="1">
      <alignment horizontal="right"/>
    </xf>
    <xf numFmtId="164" fontId="35" fillId="0" borderId="32" xfId="15" applyNumberFormat="1" applyFont="1" applyFill="1" applyBorder="1" applyAlignment="1">
      <alignment horizontal="right"/>
    </xf>
    <xf numFmtId="0" fontId="37" fillId="0" borderId="31" xfId="7" applyFont="1" applyFill="1" applyBorder="1" applyAlignment="1">
      <alignment vertical="center"/>
    </xf>
    <xf numFmtId="0" fontId="36" fillId="0" borderId="13" xfId="7" applyFont="1" applyFill="1" applyBorder="1" applyAlignment="1">
      <alignment horizontal="left" vertical="top" wrapText="1"/>
    </xf>
    <xf numFmtId="164" fontId="35" fillId="0" borderId="0" xfId="15" applyNumberFormat="1" applyFont="1" applyFill="1" applyBorder="1" applyAlignment="1">
      <alignment horizontal="right"/>
    </xf>
    <xf numFmtId="164" fontId="35" fillId="0" borderId="30" xfId="15" applyNumberFormat="1" applyFont="1" applyFill="1" applyBorder="1" applyAlignment="1">
      <alignment horizontal="right"/>
    </xf>
    <xf numFmtId="164" fontId="35" fillId="0" borderId="0" xfId="15" applyNumberFormat="1" applyFont="1" applyFill="1" applyBorder="1" applyAlignment="1">
      <alignment horizontal="right" wrapText="1"/>
    </xf>
    <xf numFmtId="0" fontId="36" fillId="0" borderId="13" xfId="7" applyFont="1" applyFill="1" applyBorder="1" applyAlignment="1">
      <alignment horizontal="left" vertical="top"/>
    </xf>
    <xf numFmtId="164" fontId="45" fillId="0" borderId="0" xfId="15" applyNumberFormat="1" applyFont="1" applyFill="1" applyBorder="1" applyAlignment="1">
      <alignment horizontal="center" vertical="center" wrapText="1"/>
    </xf>
    <xf numFmtId="164" fontId="35" fillId="0" borderId="27" xfId="15" applyNumberFormat="1" applyFont="1" applyFill="1" applyBorder="1" applyAlignment="1">
      <alignment horizontal="right"/>
    </xf>
    <xf numFmtId="0" fontId="36" fillId="0" borderId="55" xfId="7" applyFont="1" applyFill="1" applyBorder="1" applyAlignment="1">
      <alignment horizontal="left" vertical="top" wrapText="1"/>
    </xf>
    <xf numFmtId="0" fontId="36" fillId="0" borderId="13" xfId="10" applyFont="1" applyFill="1" applyBorder="1" applyAlignment="1">
      <alignment horizontal="left" vertical="top" wrapText="1"/>
    </xf>
    <xf numFmtId="0" fontId="36" fillId="0" borderId="31" xfId="7" applyFont="1" applyFill="1" applyBorder="1" applyAlignment="1">
      <alignment vertical="top" wrapText="1"/>
    </xf>
    <xf numFmtId="166" fontId="35" fillId="0" borderId="0" xfId="10" applyNumberFormat="1" applyFont="1" applyFill="1" applyBorder="1" applyAlignment="1">
      <alignment horizontal="right"/>
    </xf>
    <xf numFmtId="165" fontId="35" fillId="0" borderId="0" xfId="10" applyNumberFormat="1" applyFont="1" applyFill="1" applyBorder="1" applyAlignment="1">
      <alignment horizontal="right"/>
    </xf>
    <xf numFmtId="0" fontId="36" fillId="0" borderId="55" xfId="10" applyFont="1" applyFill="1" applyBorder="1" applyAlignment="1">
      <alignment horizontal="left" vertical="top" wrapText="1"/>
    </xf>
    <xf numFmtId="166" fontId="35" fillId="0" borderId="33" xfId="10" applyNumberFormat="1" applyFont="1" applyFill="1" applyBorder="1" applyAlignment="1">
      <alignment horizontal="right"/>
    </xf>
    <xf numFmtId="165" fontId="35" fillId="0" borderId="33" xfId="10" applyNumberFormat="1" applyFont="1" applyFill="1" applyBorder="1" applyAlignment="1">
      <alignment horizontal="right"/>
    </xf>
    <xf numFmtId="3" fontId="35" fillId="0" borderId="33" xfId="10" applyNumberFormat="1" applyFont="1" applyFill="1" applyBorder="1" applyAlignment="1">
      <alignment horizontal="right"/>
    </xf>
    <xf numFmtId="164" fontId="45" fillId="0" borderId="27" xfId="15" applyNumberFormat="1" applyFont="1" applyFill="1" applyBorder="1" applyAlignment="1">
      <alignment horizontal="center" vertical="center" wrapText="1"/>
    </xf>
    <xf numFmtId="0" fontId="0" fillId="0" borderId="31" xfId="0" applyFill="1" applyBorder="1"/>
    <xf numFmtId="164" fontId="35" fillId="0" borderId="30" xfId="15" applyNumberFormat="1" applyFont="1" applyFill="1" applyBorder="1" applyAlignment="1">
      <alignment horizontal="right" wrapText="1"/>
    </xf>
    <xf numFmtId="164" fontId="35" fillId="0" borderId="29" xfId="15" applyNumberFormat="1" applyFont="1" applyFill="1" applyBorder="1" applyAlignment="1">
      <alignment horizontal="right" wrapText="1"/>
    </xf>
    <xf numFmtId="164" fontId="35" fillId="0" borderId="0" xfId="18" applyNumberFormat="1" applyFont="1" applyFill="1" applyBorder="1" applyAlignment="1">
      <alignment horizontal="right" wrapText="1"/>
    </xf>
    <xf numFmtId="164" fontId="35" fillId="0" borderId="0" xfId="18" applyNumberFormat="1" applyFont="1" applyFill="1" applyBorder="1" applyAlignment="1">
      <alignment horizontal="right"/>
    </xf>
    <xf numFmtId="0" fontId="35" fillId="0" borderId="0" xfId="10" applyFont="1" applyFill="1" applyBorder="1" applyAlignment="1">
      <alignment horizontal="right" wrapText="1"/>
    </xf>
    <xf numFmtId="0" fontId="37" fillId="0" borderId="28" xfId="7" applyFont="1" applyFill="1" applyBorder="1" applyAlignment="1">
      <alignment vertical="center"/>
    </xf>
    <xf numFmtId="0" fontId="36" fillId="0" borderId="81" xfId="7" applyFont="1" applyFill="1" applyBorder="1" applyAlignment="1">
      <alignment horizontal="left" vertical="top" wrapText="1"/>
    </xf>
    <xf numFmtId="164" fontId="45" fillId="0" borderId="82" xfId="15" applyNumberFormat="1" applyFont="1" applyFill="1" applyBorder="1" applyAlignment="1">
      <alignment horizontal="center" vertical="center" wrapText="1"/>
    </xf>
    <xf numFmtId="164" fontId="35" fillId="0" borderId="29" xfId="15" applyNumberFormat="1" applyFont="1" applyFill="1" applyBorder="1" applyAlignment="1">
      <alignment horizontal="right"/>
    </xf>
    <xf numFmtId="3" fontId="35" fillId="0" borderId="0" xfId="10" applyNumberFormat="1" applyFont="1" applyFill="1" applyBorder="1" applyAlignment="1">
      <alignment horizontal="right"/>
    </xf>
    <xf numFmtId="0" fontId="20" fillId="0" borderId="0" xfId="0" applyFont="1" applyBorder="1" applyAlignment="1">
      <alignment horizontal="left"/>
    </xf>
    <xf numFmtId="3" fontId="36" fillId="0" borderId="0" xfId="10" applyNumberFormat="1" applyFont="1" applyFill="1" applyBorder="1" applyAlignment="1">
      <alignment horizontal="center"/>
    </xf>
    <xf numFmtId="3" fontId="35" fillId="0" borderId="27" xfId="10" applyNumberFormat="1" applyFont="1" applyFill="1" applyBorder="1" applyAlignment="1">
      <alignment horizontal="center"/>
    </xf>
    <xf numFmtId="0" fontId="2" fillId="0" borderId="0" xfId="0" applyFont="1" applyAlignment="1">
      <alignment horizontal="left"/>
    </xf>
    <xf numFmtId="9" fontId="0" fillId="0" borderId="0" xfId="0" applyNumberFormat="1" applyFill="1"/>
    <xf numFmtId="0" fontId="2" fillId="0" borderId="0" xfId="13" applyFont="1"/>
    <xf numFmtId="0" fontId="37" fillId="0" borderId="83" xfId="7" applyFont="1" applyFill="1" applyBorder="1" applyAlignment="1">
      <alignment horizontal="left" vertical="center"/>
    </xf>
    <xf numFmtId="0" fontId="37" fillId="0" borderId="84" xfId="7" applyFont="1" applyFill="1" applyBorder="1" applyAlignment="1">
      <alignment horizontal="left" vertical="center"/>
    </xf>
    <xf numFmtId="49" fontId="37" fillId="0" borderId="85" xfId="15" applyNumberFormat="1" applyFont="1" applyFill="1" applyBorder="1" applyAlignment="1">
      <alignment horizontal="right" vertical="center"/>
    </xf>
    <xf numFmtId="49" fontId="36" fillId="0" borderId="85" xfId="15" applyNumberFormat="1" applyFont="1" applyFill="1" applyBorder="1" applyAlignment="1">
      <alignment horizontal="right" vertical="center" wrapText="1"/>
    </xf>
    <xf numFmtId="0" fontId="36" fillId="0" borderId="85" xfId="15" applyNumberFormat="1" applyFont="1" applyFill="1" applyBorder="1" applyAlignment="1">
      <alignment horizontal="right" vertical="center" wrapText="1"/>
    </xf>
    <xf numFmtId="0" fontId="36" fillId="0" borderId="86" xfId="15" applyNumberFormat="1" applyFont="1" applyFill="1" applyBorder="1" applyAlignment="1">
      <alignment horizontal="right" vertical="center" wrapText="1"/>
    </xf>
    <xf numFmtId="0" fontId="38" fillId="0" borderId="0" xfId="13" applyFont="1" applyBorder="1" applyAlignment="1">
      <alignment horizontal="right"/>
    </xf>
    <xf numFmtId="0" fontId="8" fillId="4" borderId="0" xfId="1" applyFont="1" applyFill="1" applyBorder="1" applyAlignment="1">
      <alignment wrapText="1"/>
    </xf>
    <xf numFmtId="0" fontId="9" fillId="4" borderId="0" xfId="1" applyFont="1" applyFill="1" applyBorder="1" applyAlignment="1">
      <alignment wrapText="1"/>
    </xf>
    <xf numFmtId="0" fontId="8" fillId="4" borderId="0" xfId="1" applyFont="1" applyFill="1" applyBorder="1" applyAlignment="1">
      <alignment vertical="top" wrapText="1"/>
    </xf>
    <xf numFmtId="0" fontId="10" fillId="4" borderId="0" xfId="1" applyFont="1" applyFill="1" applyBorder="1" applyAlignment="1">
      <alignment horizontal="left" vertical="top" wrapText="1"/>
    </xf>
    <xf numFmtId="0" fontId="9" fillId="4" borderId="0" xfId="1" applyFont="1" applyFill="1"/>
    <xf numFmtId="0" fontId="11" fillId="4" borderId="0" xfId="1" applyFont="1" applyFill="1" applyBorder="1" applyAlignment="1">
      <alignment vertical="top" wrapText="1"/>
    </xf>
    <xf numFmtId="0" fontId="10" fillId="4" borderId="0" xfId="1" applyFont="1" applyFill="1" applyBorder="1" applyAlignment="1">
      <alignment vertical="top" wrapText="1"/>
    </xf>
    <xf numFmtId="0" fontId="9" fillId="4" borderId="0" xfId="1" applyFont="1" applyFill="1" applyBorder="1" applyAlignment="1">
      <alignment vertical="top" wrapText="1"/>
    </xf>
    <xf numFmtId="0" fontId="13" fillId="4" borderId="0" xfId="3" applyFont="1" applyFill="1"/>
    <xf numFmtId="0" fontId="8" fillId="4" borderId="0" xfId="1" applyFont="1" applyFill="1"/>
    <xf numFmtId="14" fontId="9" fillId="4" borderId="0" xfId="1" applyNumberFormat="1" applyFont="1" applyFill="1" applyAlignment="1">
      <alignment horizontal="left"/>
    </xf>
    <xf numFmtId="0" fontId="13" fillId="4" borderId="0" xfId="3" applyFont="1" applyFill="1" applyAlignment="1">
      <alignment vertical="top" wrapText="1"/>
    </xf>
    <xf numFmtId="0" fontId="14" fillId="4" borderId="0" xfId="1" applyFont="1" applyFill="1"/>
    <xf numFmtId="0" fontId="8" fillId="4" borderId="0" xfId="1" applyFont="1" applyFill="1" applyAlignment="1">
      <alignment horizontal="center"/>
    </xf>
    <xf numFmtId="0" fontId="16" fillId="4" borderId="0" xfId="1" applyFont="1" applyFill="1" applyAlignment="1">
      <alignment horizontal="left"/>
    </xf>
    <xf numFmtId="0" fontId="9" fillId="4" borderId="0" xfId="1" applyFont="1" applyFill="1" applyAlignment="1">
      <alignment horizontal="left"/>
    </xf>
    <xf numFmtId="3" fontId="25" fillId="0" borderId="7" xfId="13" applyNumberFormat="1" applyFont="1" applyFill="1" applyBorder="1" applyAlignment="1">
      <alignment horizontal="right"/>
    </xf>
    <xf numFmtId="9" fontId="25" fillId="0" borderId="0" xfId="13" applyNumberFormat="1" applyFont="1" applyFill="1" applyBorder="1" applyAlignment="1">
      <alignment horizontal="right"/>
    </xf>
    <xf numFmtId="3" fontId="25" fillId="0" borderId="6" xfId="13" applyNumberFormat="1" applyFont="1" applyFill="1" applyBorder="1" applyAlignment="1">
      <alignment horizontal="right"/>
    </xf>
    <xf numFmtId="9" fontId="25" fillId="0" borderId="5" xfId="13" applyNumberFormat="1" applyFont="1" applyFill="1" applyBorder="1" applyAlignment="1">
      <alignment horizontal="right"/>
    </xf>
    <xf numFmtId="3" fontId="25" fillId="0" borderId="0" xfId="13" applyNumberFormat="1" applyFont="1" applyFill="1" applyBorder="1" applyAlignment="1">
      <alignment horizontal="right"/>
    </xf>
    <xf numFmtId="3" fontId="25" fillId="0" borderId="4" xfId="13" applyNumberFormat="1" applyFont="1" applyFill="1" applyBorder="1" applyAlignment="1">
      <alignment horizontal="right"/>
    </xf>
    <xf numFmtId="9" fontId="25" fillId="0" borderId="1" xfId="13" applyNumberFormat="1" applyFont="1" applyFill="1" applyBorder="1" applyAlignment="1">
      <alignment horizontal="right"/>
    </xf>
    <xf numFmtId="3" fontId="25" fillId="0" borderId="1" xfId="13" applyNumberFormat="1" applyFont="1" applyFill="1" applyBorder="1" applyAlignment="1">
      <alignment horizontal="right"/>
    </xf>
    <xf numFmtId="3" fontId="25" fillId="0" borderId="3" xfId="13" applyNumberFormat="1" applyFont="1" applyFill="1" applyBorder="1" applyAlignment="1">
      <alignment horizontal="right"/>
    </xf>
    <xf numFmtId="9" fontId="25" fillId="0" borderId="2" xfId="13" applyNumberFormat="1" applyFont="1" applyFill="1" applyBorder="1" applyAlignment="1">
      <alignment horizontal="right"/>
    </xf>
    <xf numFmtId="3" fontId="25" fillId="0" borderId="0" xfId="13" applyNumberFormat="1" applyFont="1" applyFill="1" applyAlignment="1">
      <alignment horizontal="right"/>
    </xf>
    <xf numFmtId="9" fontId="25" fillId="0" borderId="17" xfId="13" applyNumberFormat="1" applyFont="1" applyFill="1" applyBorder="1" applyAlignment="1">
      <alignment horizontal="right"/>
    </xf>
    <xf numFmtId="0" fontId="19" fillId="0" borderId="0" xfId="13" applyFill="1"/>
    <xf numFmtId="0" fontId="26" fillId="0" borderId="87" xfId="13" applyFont="1" applyBorder="1" applyAlignment="1">
      <alignment horizontal="right" wrapText="1"/>
    </xf>
    <xf numFmtId="3" fontId="25" fillId="0" borderId="88" xfId="13" applyNumberFormat="1" applyFont="1" applyFill="1" applyBorder="1" applyAlignment="1">
      <alignment horizontal="right"/>
    </xf>
    <xf numFmtId="3" fontId="25" fillId="0" borderId="89" xfId="13" applyNumberFormat="1" applyFont="1" applyFill="1" applyBorder="1" applyAlignment="1">
      <alignment horizontal="right"/>
    </xf>
    <xf numFmtId="9" fontId="25" fillId="0" borderId="90" xfId="13" applyNumberFormat="1" applyFont="1" applyFill="1" applyBorder="1" applyAlignment="1">
      <alignment horizontal="right"/>
    </xf>
    <xf numFmtId="9" fontId="25" fillId="0" borderId="91" xfId="13" applyNumberFormat="1" applyFont="1" applyFill="1" applyBorder="1" applyAlignment="1">
      <alignment horizontal="right"/>
    </xf>
    <xf numFmtId="3" fontId="25" fillId="0" borderId="94" xfId="13" applyNumberFormat="1" applyFont="1" applyFill="1" applyBorder="1" applyAlignment="1">
      <alignment horizontal="right"/>
    </xf>
    <xf numFmtId="9" fontId="25" fillId="0" borderId="14" xfId="13" applyNumberFormat="1" applyFont="1" applyFill="1" applyBorder="1" applyAlignment="1">
      <alignment horizontal="right"/>
    </xf>
    <xf numFmtId="3" fontId="25" fillId="0" borderId="92" xfId="13" applyNumberFormat="1" applyFont="1" applyFill="1" applyBorder="1" applyAlignment="1">
      <alignment horizontal="right"/>
    </xf>
    <xf numFmtId="9" fontId="25" fillId="0" borderId="93" xfId="13" applyNumberFormat="1" applyFont="1" applyFill="1" applyBorder="1" applyAlignment="1">
      <alignment horizontal="right"/>
    </xf>
    <xf numFmtId="0" fontId="20" fillId="0" borderId="0" xfId="13" applyFont="1" applyFill="1"/>
    <xf numFmtId="3" fontId="25" fillId="0" borderId="0" xfId="13" applyNumberFormat="1" applyFont="1" applyBorder="1" applyAlignment="1">
      <alignment horizontal="right"/>
    </xf>
    <xf numFmtId="9" fontId="25" fillId="0" borderId="15" xfId="13" applyNumberFormat="1" applyFont="1" applyBorder="1" applyAlignment="1">
      <alignment horizontal="right"/>
    </xf>
    <xf numFmtId="0" fontId="20" fillId="0" borderId="26" xfId="13" applyFont="1" applyBorder="1" applyAlignment="1">
      <alignment wrapText="1"/>
    </xf>
    <xf numFmtId="0" fontId="26" fillId="0" borderId="16" xfId="13" applyFont="1" applyBorder="1"/>
    <xf numFmtId="3" fontId="25" fillId="0" borderId="16" xfId="13" applyNumberFormat="1" applyFont="1" applyBorder="1" applyAlignment="1">
      <alignment horizontal="right"/>
    </xf>
    <xf numFmtId="3" fontId="25" fillId="0" borderId="79" xfId="13" applyNumberFormat="1" applyFont="1" applyBorder="1" applyAlignment="1">
      <alignment horizontal="right"/>
    </xf>
    <xf numFmtId="9" fontId="25" fillId="0" borderId="41" xfId="13" applyNumberFormat="1" applyFont="1" applyBorder="1" applyAlignment="1">
      <alignment horizontal="right"/>
    </xf>
    <xf numFmtId="3" fontId="25" fillId="0" borderId="15" xfId="13" applyNumberFormat="1" applyFont="1" applyBorder="1" applyAlignment="1">
      <alignment horizontal="right"/>
    </xf>
    <xf numFmtId="3" fontId="25" fillId="3" borderId="79" xfId="13" applyNumberFormat="1" applyFont="1" applyFill="1" applyBorder="1" applyAlignment="1">
      <alignment horizontal="right"/>
    </xf>
    <xf numFmtId="9" fontId="25" fillId="0" borderId="25" xfId="13" applyNumberFormat="1" applyFont="1" applyBorder="1" applyAlignment="1">
      <alignment horizontal="right"/>
    </xf>
    <xf numFmtId="0" fontId="26" fillId="0" borderId="96" xfId="13" applyFont="1" applyBorder="1"/>
    <xf numFmtId="3" fontId="25" fillId="0" borderId="96" xfId="13" applyNumberFormat="1" applyFont="1" applyBorder="1" applyAlignment="1">
      <alignment horizontal="right"/>
    </xf>
    <xf numFmtId="9" fontId="25" fillId="0" borderId="97" xfId="13" applyNumberFormat="1" applyFont="1" applyBorder="1" applyAlignment="1">
      <alignment horizontal="right"/>
    </xf>
    <xf numFmtId="3" fontId="25" fillId="0" borderId="98" xfId="13" applyNumberFormat="1" applyFont="1" applyBorder="1" applyAlignment="1">
      <alignment horizontal="right"/>
    </xf>
    <xf numFmtId="9" fontId="25" fillId="0" borderId="99" xfId="13" applyNumberFormat="1" applyFont="1" applyBorder="1" applyAlignment="1">
      <alignment horizontal="right"/>
    </xf>
    <xf numFmtId="3" fontId="25" fillId="0" borderId="97" xfId="13" applyNumberFormat="1" applyFont="1" applyBorder="1" applyAlignment="1">
      <alignment horizontal="right"/>
    </xf>
    <xf numFmtId="9" fontId="25" fillId="0" borderId="100" xfId="13" applyNumberFormat="1" applyFont="1" applyBorder="1" applyAlignment="1">
      <alignment horizontal="right"/>
    </xf>
    <xf numFmtId="3" fontId="19" fillId="0" borderId="0" xfId="13" applyNumberFormat="1" applyFill="1" applyBorder="1"/>
    <xf numFmtId="3" fontId="19" fillId="0" borderId="13" xfId="13" applyNumberFormat="1" applyFill="1" applyBorder="1"/>
    <xf numFmtId="0" fontId="20" fillId="0" borderId="0" xfId="13" applyFont="1" applyBorder="1" applyAlignment="1">
      <alignment horizontal="left" vertical="center" wrapText="1"/>
    </xf>
    <xf numFmtId="0" fontId="20" fillId="0" borderId="101" xfId="13" applyFont="1" applyBorder="1"/>
    <xf numFmtId="3" fontId="19" fillId="0" borderId="102" xfId="13" applyNumberFormat="1" applyFill="1" applyBorder="1"/>
    <xf numFmtId="3" fontId="19" fillId="0" borderId="103" xfId="13" applyNumberFormat="1" applyFill="1" applyBorder="1"/>
    <xf numFmtId="3" fontId="19" fillId="0" borderId="4" xfId="13" applyNumberFormat="1" applyBorder="1"/>
    <xf numFmtId="164" fontId="19" fillId="0" borderId="46" xfId="18" applyNumberFormat="1" applyFont="1" applyFill="1" applyBorder="1"/>
    <xf numFmtId="164" fontId="19" fillId="0" borderId="45" xfId="18" applyNumberFormat="1" applyFont="1" applyFill="1" applyBorder="1"/>
    <xf numFmtId="3" fontId="19" fillId="2" borderId="102" xfId="13" applyNumberFormat="1" applyFill="1" applyBorder="1"/>
    <xf numFmtId="3" fontId="19" fillId="5" borderId="0" xfId="13" applyNumberFormat="1" applyFill="1" applyBorder="1"/>
    <xf numFmtId="3" fontId="20" fillId="0" borderId="48" xfId="0" applyNumberFormat="1" applyFont="1" applyFill="1" applyBorder="1" applyAlignment="1">
      <alignment horizontal="center"/>
    </xf>
    <xf numFmtId="3" fontId="35" fillId="0" borderId="55" xfId="10" applyNumberFormat="1" applyFont="1" applyFill="1" applyBorder="1" applyAlignment="1">
      <alignment horizontal="center"/>
    </xf>
    <xf numFmtId="3" fontId="35" fillId="0" borderId="13" xfId="10" applyNumberFormat="1" applyFont="1" applyFill="1" applyBorder="1" applyAlignment="1">
      <alignment horizontal="center"/>
    </xf>
    <xf numFmtId="3" fontId="35" fillId="0" borderId="81" xfId="10" applyNumberFormat="1" applyFont="1" applyFill="1" applyBorder="1" applyAlignment="1">
      <alignment horizontal="center"/>
    </xf>
    <xf numFmtId="0" fontId="20" fillId="0" borderId="107" xfId="0" applyFont="1" applyBorder="1" applyAlignment="1">
      <alignment horizontal="left"/>
    </xf>
    <xf numFmtId="3" fontId="20" fillId="0" borderId="72" xfId="0" applyNumberFormat="1" applyFont="1" applyBorder="1" applyAlignment="1">
      <alignment horizontal="center"/>
    </xf>
    <xf numFmtId="3" fontId="20" fillId="0" borderId="1" xfId="0" applyNumberFormat="1" applyFont="1" applyBorder="1" applyAlignment="1">
      <alignment horizontal="center"/>
    </xf>
    <xf numFmtId="3" fontId="36" fillId="0" borderId="108" xfId="10" applyNumberFormat="1" applyFont="1" applyFill="1" applyBorder="1" applyAlignment="1">
      <alignment horizontal="center"/>
    </xf>
    <xf numFmtId="3" fontId="36" fillId="0" borderId="109" xfId="10" applyNumberFormat="1" applyFont="1" applyFill="1" applyBorder="1" applyAlignment="1">
      <alignment horizontal="center"/>
    </xf>
    <xf numFmtId="0" fontId="20" fillId="0" borderId="38" xfId="0" applyFont="1" applyBorder="1" applyAlignment="1">
      <alignment horizontal="left"/>
    </xf>
    <xf numFmtId="3" fontId="20" fillId="0" borderId="31" xfId="0" applyNumberFormat="1" applyFont="1" applyBorder="1" applyAlignment="1">
      <alignment horizontal="center"/>
    </xf>
    <xf numFmtId="3" fontId="36" fillId="0" borderId="33" xfId="10" applyNumberFormat="1" applyFont="1" applyFill="1" applyBorder="1" applyAlignment="1">
      <alignment horizontal="center"/>
    </xf>
    <xf numFmtId="3" fontId="36" fillId="0" borderId="55" xfId="10" applyNumberFormat="1" applyFont="1" applyFill="1" applyBorder="1" applyAlignment="1">
      <alignment horizontal="center"/>
    </xf>
    <xf numFmtId="3" fontId="5" fillId="0" borderId="112" xfId="0" applyNumberFormat="1" applyFont="1" applyBorder="1" applyAlignment="1">
      <alignment horizontal="center"/>
    </xf>
    <xf numFmtId="3" fontId="35" fillId="0" borderId="102" xfId="16" applyNumberFormat="1" applyFont="1" applyBorder="1" applyAlignment="1">
      <alignment horizontal="center"/>
    </xf>
    <xf numFmtId="3" fontId="5" fillId="0" borderId="102" xfId="0" applyNumberFormat="1" applyFont="1" applyBorder="1" applyAlignment="1">
      <alignment horizontal="center"/>
    </xf>
    <xf numFmtId="3" fontId="35" fillId="0" borderId="102" xfId="10" applyNumberFormat="1" applyFont="1" applyFill="1" applyBorder="1" applyAlignment="1">
      <alignment horizontal="center"/>
    </xf>
    <xf numFmtId="3" fontId="35" fillId="0" borderId="103" xfId="10" applyNumberFormat="1" applyFont="1" applyFill="1" applyBorder="1" applyAlignment="1">
      <alignment horizontal="center"/>
    </xf>
    <xf numFmtId="0" fontId="20" fillId="0" borderId="114" xfId="0" applyFont="1" applyBorder="1" applyAlignment="1">
      <alignment horizontal="left"/>
    </xf>
    <xf numFmtId="3" fontId="20" fillId="0" borderId="115" xfId="0" applyNumberFormat="1" applyFont="1" applyBorder="1" applyAlignment="1">
      <alignment horizontal="center"/>
    </xf>
    <xf numFmtId="3" fontId="20" fillId="0" borderId="97" xfId="0" applyNumberFormat="1" applyFont="1" applyBorder="1" applyAlignment="1">
      <alignment horizontal="center"/>
    </xf>
    <xf numFmtId="3" fontId="36" fillId="0" borderId="116" xfId="10" applyNumberFormat="1" applyFont="1" applyFill="1" applyBorder="1" applyAlignment="1">
      <alignment horizontal="center"/>
    </xf>
    <xf numFmtId="3" fontId="36" fillId="0" borderId="117" xfId="10" applyNumberFormat="1" applyFont="1" applyFill="1" applyBorder="1" applyAlignment="1">
      <alignment horizontal="center"/>
    </xf>
    <xf numFmtId="3" fontId="35" fillId="0" borderId="102" xfId="17" applyNumberFormat="1" applyFont="1" applyBorder="1" applyAlignment="1">
      <alignment horizontal="center"/>
    </xf>
    <xf numFmtId="3" fontId="35" fillId="0" borderId="38" xfId="10" applyNumberFormat="1" applyFont="1" applyBorder="1" applyAlignment="1">
      <alignment horizontal="left" wrapText="1"/>
    </xf>
    <xf numFmtId="3" fontId="35" fillId="0" borderId="39" xfId="10" applyNumberFormat="1" applyFont="1" applyBorder="1" applyAlignment="1">
      <alignment horizontal="left" wrapText="1"/>
    </xf>
    <xf numFmtId="3" fontId="35" fillId="0" borderId="40" xfId="10" applyNumberFormat="1" applyFont="1" applyBorder="1" applyAlignment="1">
      <alignment horizontal="left" wrapText="1"/>
    </xf>
    <xf numFmtId="0" fontId="35" fillId="0" borderId="111" xfId="10" applyFont="1" applyBorder="1" applyAlignment="1">
      <alignment horizontal="left" wrapText="1"/>
    </xf>
    <xf numFmtId="0" fontId="35" fillId="0" borderId="39" xfId="10" applyFont="1" applyBorder="1" applyAlignment="1">
      <alignment horizontal="left" wrapText="1"/>
    </xf>
    <xf numFmtId="0" fontId="35" fillId="0" borderId="40" xfId="10" applyFont="1" applyBorder="1" applyAlignment="1">
      <alignment horizontal="left" wrapText="1"/>
    </xf>
    <xf numFmtId="0" fontId="35" fillId="0" borderId="39" xfId="10" applyFont="1" applyBorder="1" applyAlignment="1">
      <alignment horizontal="left" vertical="top" wrapText="1"/>
    </xf>
    <xf numFmtId="0" fontId="35" fillId="0" borderId="40" xfId="10" applyFont="1" applyBorder="1" applyAlignment="1">
      <alignment horizontal="left" vertical="top" wrapText="1"/>
    </xf>
    <xf numFmtId="0" fontId="35" fillId="0" borderId="111" xfId="10" applyFont="1" applyBorder="1" applyAlignment="1">
      <alignment horizontal="left" vertical="top" wrapText="1"/>
    </xf>
    <xf numFmtId="3" fontId="20" fillId="0" borderId="120" xfId="0" applyNumberFormat="1" applyFont="1" applyBorder="1" applyAlignment="1">
      <alignment horizontal="center"/>
    </xf>
    <xf numFmtId="3" fontId="20" fillId="0" borderId="121" xfId="0" applyNumberFormat="1" applyFont="1" applyBorder="1" applyAlignment="1">
      <alignment horizontal="center"/>
    </xf>
    <xf numFmtId="3" fontId="5" fillId="0" borderId="122" xfId="0" applyNumberFormat="1" applyFont="1" applyBorder="1" applyAlignment="1">
      <alignment horizontal="center"/>
    </xf>
    <xf numFmtId="3" fontId="35" fillId="0" borderId="123" xfId="10" applyNumberFormat="1" applyFont="1" applyBorder="1" applyAlignment="1">
      <alignment horizontal="center"/>
    </xf>
    <xf numFmtId="3" fontId="5" fillId="0" borderId="6" xfId="0" applyNumberFormat="1" applyFont="1" applyBorder="1" applyAlignment="1">
      <alignment horizontal="center"/>
    </xf>
    <xf numFmtId="3" fontId="35" fillId="0" borderId="5" xfId="10" applyNumberFormat="1" applyFont="1" applyBorder="1" applyAlignment="1">
      <alignment horizontal="center"/>
    </xf>
    <xf numFmtId="3" fontId="5" fillId="0" borderId="124" xfId="0" applyNumberFormat="1" applyFont="1" applyBorder="1" applyAlignment="1">
      <alignment horizontal="center"/>
    </xf>
    <xf numFmtId="3" fontId="35" fillId="0" borderId="125" xfId="10" applyNumberFormat="1" applyFont="1" applyBorder="1" applyAlignment="1">
      <alignment horizontal="center"/>
    </xf>
    <xf numFmtId="3" fontId="20" fillId="0" borderId="6" xfId="0" applyNumberFormat="1" applyFont="1" applyBorder="1" applyAlignment="1">
      <alignment horizontal="center"/>
    </xf>
    <xf numFmtId="3" fontId="20" fillId="0" borderId="5" xfId="0" applyNumberFormat="1" applyFont="1" applyBorder="1" applyAlignment="1">
      <alignment horizontal="center"/>
    </xf>
    <xf numFmtId="3" fontId="35" fillId="0" borderId="126" xfId="16" applyNumberFormat="1" applyFont="1" applyBorder="1" applyAlignment="1">
      <alignment horizontal="center"/>
    </xf>
    <xf numFmtId="3" fontId="35" fillId="0" borderId="127" xfId="16" applyNumberFormat="1" applyFont="1" applyBorder="1" applyAlignment="1">
      <alignment horizontal="center"/>
    </xf>
    <xf numFmtId="3" fontId="35" fillId="0" borderId="6" xfId="16" applyNumberFormat="1" applyFont="1" applyBorder="1" applyAlignment="1">
      <alignment horizontal="center"/>
    </xf>
    <xf numFmtId="3" fontId="35" fillId="0" borderId="5" xfId="16" applyNumberFormat="1" applyFont="1" applyBorder="1" applyAlignment="1">
      <alignment horizontal="center"/>
    </xf>
    <xf numFmtId="3" fontId="35" fillId="0" borderId="124" xfId="16" applyNumberFormat="1" applyFont="1" applyBorder="1" applyAlignment="1">
      <alignment horizontal="center"/>
    </xf>
    <xf numFmtId="3" fontId="35" fillId="0" borderId="125" xfId="16" applyNumberFormat="1" applyFont="1" applyBorder="1" applyAlignment="1">
      <alignment horizontal="center"/>
    </xf>
    <xf numFmtId="3" fontId="20" fillId="0" borderId="98" xfId="0" applyNumberFormat="1" applyFont="1" applyBorder="1" applyAlignment="1">
      <alignment horizontal="center"/>
    </xf>
    <xf numFmtId="3" fontId="20" fillId="0" borderId="99" xfId="0" applyNumberFormat="1" applyFont="1" applyBorder="1" applyAlignment="1">
      <alignment horizontal="center"/>
    </xf>
    <xf numFmtId="3" fontId="35" fillId="0" borderId="6" xfId="17" applyNumberFormat="1" applyFont="1" applyBorder="1" applyAlignment="1">
      <alignment horizontal="center"/>
    </xf>
    <xf numFmtId="3" fontId="35" fillId="0" borderId="5" xfId="17" applyNumberFormat="1" applyFont="1" applyBorder="1" applyAlignment="1">
      <alignment horizontal="center"/>
    </xf>
    <xf numFmtId="3" fontId="35" fillId="0" borderId="124" xfId="17" applyNumberFormat="1" applyFont="1" applyBorder="1" applyAlignment="1">
      <alignment horizontal="center"/>
    </xf>
    <xf numFmtId="3" fontId="35" fillId="0" borderId="125" xfId="17" applyNumberFormat="1" applyFont="1" applyBorder="1" applyAlignment="1">
      <alignment horizontal="center"/>
    </xf>
    <xf numFmtId="3" fontId="35" fillId="0" borderId="126" xfId="17" applyNumberFormat="1" applyFont="1" applyBorder="1" applyAlignment="1">
      <alignment horizontal="center"/>
    </xf>
    <xf numFmtId="3" fontId="35" fillId="0" borderId="127" xfId="17" applyNumberFormat="1" applyFont="1" applyBorder="1" applyAlignment="1">
      <alignment horizontal="center"/>
    </xf>
    <xf numFmtId="3" fontId="20" fillId="0" borderId="3" xfId="0" applyNumberFormat="1" applyFont="1" applyBorder="1" applyAlignment="1">
      <alignment horizontal="center"/>
    </xf>
    <xf numFmtId="3" fontId="20" fillId="0" borderId="2" xfId="0" applyNumberFormat="1" applyFont="1" applyBorder="1" applyAlignment="1">
      <alignment horizontal="center"/>
    </xf>
    <xf numFmtId="3" fontId="5" fillId="0" borderId="123" xfId="0" applyNumberFormat="1" applyFont="1" applyBorder="1" applyAlignment="1">
      <alignment horizontal="center"/>
    </xf>
    <xf numFmtId="3" fontId="5" fillId="0" borderId="5" xfId="0" applyNumberFormat="1" applyFont="1" applyBorder="1" applyAlignment="1">
      <alignment horizontal="center"/>
    </xf>
    <xf numFmtId="3" fontId="5" fillId="0" borderId="125" xfId="0" applyNumberFormat="1" applyFont="1" applyBorder="1" applyAlignment="1">
      <alignment horizontal="center"/>
    </xf>
    <xf numFmtId="3" fontId="35" fillId="0" borderId="122" xfId="10" applyNumberFormat="1" applyFont="1" applyBorder="1" applyAlignment="1">
      <alignment horizontal="center"/>
    </xf>
    <xf numFmtId="3" fontId="35" fillId="0" borderId="6" xfId="10" applyNumberFormat="1" applyFont="1" applyBorder="1" applyAlignment="1">
      <alignment horizontal="center"/>
    </xf>
    <xf numFmtId="3" fontId="35" fillId="0" borderId="124" xfId="10" applyNumberFormat="1" applyFont="1" applyBorder="1" applyAlignment="1">
      <alignment horizontal="center"/>
    </xf>
    <xf numFmtId="3" fontId="5" fillId="0" borderId="126" xfId="0" applyNumberFormat="1" applyFont="1" applyBorder="1" applyAlignment="1">
      <alignment horizontal="center"/>
    </xf>
    <xf numFmtId="3" fontId="5" fillId="0" borderId="127" xfId="0" applyNumberFormat="1" applyFont="1" applyBorder="1" applyAlignment="1">
      <alignment horizontal="center"/>
    </xf>
    <xf numFmtId="3" fontId="20" fillId="0" borderId="44" xfId="0" applyNumberFormat="1" applyFont="1" applyFill="1" applyBorder="1" applyAlignment="1">
      <alignment horizontal="center"/>
    </xf>
    <xf numFmtId="3" fontId="20" fillId="0" borderId="67" xfId="0" applyNumberFormat="1" applyFont="1" applyBorder="1" applyAlignment="1">
      <alignment horizontal="center"/>
    </xf>
    <xf numFmtId="3" fontId="20" fillId="0" borderId="59" xfId="0" applyNumberFormat="1" applyFont="1" applyBorder="1" applyAlignment="1">
      <alignment horizontal="center"/>
    </xf>
    <xf numFmtId="3" fontId="25" fillId="0" borderId="126" xfId="13" applyNumberFormat="1" applyFont="1" applyBorder="1" applyAlignment="1">
      <alignment horizontal="right"/>
    </xf>
    <xf numFmtId="9" fontId="25" fillId="0" borderId="102" xfId="13" applyNumberFormat="1" applyFont="1" applyBorder="1" applyAlignment="1">
      <alignment horizontal="right"/>
    </xf>
    <xf numFmtId="9" fontId="25" fillId="0" borderId="103" xfId="13" applyNumberFormat="1" applyFont="1" applyBorder="1" applyAlignment="1">
      <alignment horizontal="right"/>
    </xf>
    <xf numFmtId="9" fontId="25" fillId="0" borderId="127" xfId="13" applyNumberFormat="1" applyFont="1" applyBorder="1" applyAlignment="1">
      <alignment horizontal="right"/>
    </xf>
    <xf numFmtId="3" fontId="25" fillId="0" borderId="102" xfId="13" applyNumberFormat="1" applyFont="1" applyBorder="1" applyAlignment="1">
      <alignment horizontal="right"/>
    </xf>
    <xf numFmtId="3" fontId="25" fillId="0" borderId="126" xfId="13" applyNumberFormat="1" applyFont="1" applyFill="1" applyBorder="1" applyAlignment="1">
      <alignment horizontal="right"/>
    </xf>
    <xf numFmtId="3" fontId="19" fillId="0" borderId="12" xfId="13" applyNumberFormat="1" applyFill="1" applyBorder="1"/>
    <xf numFmtId="9" fontId="19" fillId="0" borderId="0" xfId="19" applyFont="1"/>
    <xf numFmtId="0" fontId="46" fillId="4" borderId="0" xfId="2" applyFont="1" applyFill="1" applyBorder="1" applyAlignment="1" applyProtection="1">
      <alignment wrapText="1"/>
    </xf>
    <xf numFmtId="0" fontId="46" fillId="4" borderId="0" xfId="2" applyFont="1" applyFill="1" applyAlignment="1" applyProtection="1">
      <alignment vertical="top" wrapText="1"/>
    </xf>
    <xf numFmtId="167" fontId="0" fillId="0" borderId="0" xfId="0" applyNumberFormat="1"/>
    <xf numFmtId="0" fontId="1" fillId="0" borderId="0" xfId="0" applyFont="1" applyAlignment="1">
      <alignment horizontal="left"/>
    </xf>
    <xf numFmtId="0" fontId="0" fillId="0" borderId="0" xfId="0" applyBorder="1"/>
    <xf numFmtId="0" fontId="1" fillId="0" borderId="0" xfId="0" applyFont="1" applyBorder="1"/>
    <xf numFmtId="0" fontId="0" fillId="4" borderId="0" xfId="0" applyFill="1"/>
    <xf numFmtId="0" fontId="44" fillId="0" borderId="0" xfId="13" applyFont="1"/>
    <xf numFmtId="0" fontId="47" fillId="0" borderId="0" xfId="2" applyFont="1" applyAlignment="1" applyProtection="1">
      <alignment wrapText="1"/>
    </xf>
    <xf numFmtId="0" fontId="37" fillId="0" borderId="0" xfId="0" applyFont="1" applyAlignment="1">
      <alignment wrapText="1"/>
    </xf>
    <xf numFmtId="0" fontId="44" fillId="0" borderId="0" xfId="0" applyFont="1" applyAlignment="1">
      <alignment horizontal="left" wrapText="1"/>
    </xf>
    <xf numFmtId="0" fontId="44" fillId="0" borderId="0" xfId="0" applyFont="1" applyAlignment="1">
      <alignment wrapText="1"/>
    </xf>
    <xf numFmtId="0" fontId="44" fillId="0" borderId="0" xfId="13" applyFont="1" applyAlignment="1">
      <alignment wrapText="1"/>
    </xf>
    <xf numFmtId="0" fontId="8" fillId="4" borderId="0" xfId="1" applyFont="1" applyFill="1" applyBorder="1" applyAlignment="1">
      <alignment vertical="top" wrapText="1"/>
    </xf>
    <xf numFmtId="0" fontId="26" fillId="0" borderId="16" xfId="13" applyFont="1" applyBorder="1" applyAlignment="1">
      <alignment horizontal="center" wrapText="1"/>
    </xf>
    <xf numFmtId="0" fontId="0" fillId="0" borderId="15" xfId="0" applyBorder="1" applyAlignment="1">
      <alignment horizontal="center" wrapText="1"/>
    </xf>
    <xf numFmtId="0" fontId="26" fillId="0" borderId="79" xfId="13" applyFont="1" applyBorder="1" applyAlignment="1">
      <alignment horizontal="center" wrapText="1"/>
    </xf>
    <xf numFmtId="0" fontId="0" fillId="0" borderId="41" xfId="0" applyBorder="1" applyAlignment="1">
      <alignment horizontal="center" wrapText="1"/>
    </xf>
    <xf numFmtId="0" fontId="26" fillId="0" borderId="15" xfId="13" applyFont="1" applyBorder="1" applyAlignment="1">
      <alignment horizontal="center" wrapText="1"/>
    </xf>
    <xf numFmtId="0" fontId="0" fillId="0" borderId="25" xfId="0" applyBorder="1" applyAlignment="1">
      <alignment horizontal="center" wrapText="1"/>
    </xf>
    <xf numFmtId="0" fontId="22" fillId="0" borderId="0" xfId="13" applyFont="1" applyAlignment="1">
      <alignment horizontal="left" vertical="top" wrapText="1"/>
    </xf>
    <xf numFmtId="0" fontId="26" fillId="0" borderId="11" xfId="13" applyFont="1" applyBorder="1" applyAlignment="1">
      <alignment horizontal="center" wrapText="1"/>
    </xf>
    <xf numFmtId="0" fontId="0" fillId="0" borderId="80" xfId="0" applyBorder="1" applyAlignment="1">
      <alignment horizontal="center" wrapText="1"/>
    </xf>
    <xf numFmtId="0" fontId="26" fillId="0" borderId="80" xfId="13" applyFont="1" applyBorder="1" applyAlignment="1">
      <alignment horizontal="center" wrapText="1"/>
    </xf>
    <xf numFmtId="0" fontId="26" fillId="0" borderId="9" xfId="13" applyFont="1" applyBorder="1" applyAlignment="1">
      <alignment horizontal="center" wrapText="1"/>
    </xf>
    <xf numFmtId="0" fontId="0" fillId="0" borderId="36" xfId="0" applyBorder="1" applyAlignment="1">
      <alignment horizontal="center" wrapText="1"/>
    </xf>
    <xf numFmtId="0" fontId="26" fillId="0" borderId="10" xfId="13" applyFont="1" applyBorder="1" applyAlignment="1">
      <alignment horizontal="center" wrapText="1"/>
    </xf>
    <xf numFmtId="0" fontId="26" fillId="0" borderId="8" xfId="13" applyFont="1" applyBorder="1" applyAlignment="1">
      <alignment horizontal="center" wrapText="1"/>
    </xf>
    <xf numFmtId="0" fontId="26" fillId="0" borderId="14" xfId="13" applyFont="1" applyBorder="1" applyAlignment="1">
      <alignment horizontal="center" wrapText="1"/>
    </xf>
    <xf numFmtId="0" fontId="26" fillId="0" borderId="41" xfId="13" applyFont="1" applyBorder="1" applyAlignment="1">
      <alignment horizontal="center" wrapText="1"/>
    </xf>
    <xf numFmtId="0" fontId="20" fillId="0" borderId="26" xfId="13" applyFont="1" applyBorder="1" applyAlignment="1">
      <alignment horizontal="left" vertical="center" wrapText="1"/>
    </xf>
    <xf numFmtId="0" fontId="20" fillId="0" borderId="19" xfId="13" applyFont="1" applyBorder="1" applyAlignment="1">
      <alignment horizontal="left" vertical="center" wrapText="1"/>
    </xf>
    <xf numFmtId="0" fontId="20" fillId="0" borderId="95" xfId="13" applyFont="1" applyBorder="1" applyAlignment="1">
      <alignment horizontal="left" vertical="center" wrapText="1"/>
    </xf>
    <xf numFmtId="0" fontId="20" fillId="0" borderId="18" xfId="13" applyFont="1" applyBorder="1" applyAlignment="1">
      <alignment horizontal="left" vertical="center" wrapText="1"/>
    </xf>
    <xf numFmtId="0" fontId="20" fillId="0" borderId="26" xfId="13" applyFont="1" applyBorder="1" applyAlignment="1">
      <alignment horizontal="left" wrapText="1"/>
    </xf>
    <xf numFmtId="0" fontId="20" fillId="0" borderId="18" xfId="13" applyFont="1" applyBorder="1" applyAlignment="1">
      <alignment horizontal="left" wrapText="1"/>
    </xf>
    <xf numFmtId="0" fontId="26" fillId="0" borderId="26" xfId="13" applyFont="1" applyBorder="1" applyAlignment="1">
      <alignment horizontal="left" wrapText="1"/>
    </xf>
    <xf numFmtId="0" fontId="26" fillId="0" borderId="18" xfId="13" applyFont="1" applyBorder="1" applyAlignment="1">
      <alignment horizontal="left" wrapText="1"/>
    </xf>
    <xf numFmtId="0" fontId="30" fillId="4" borderId="0" xfId="9" applyFont="1" applyFill="1" applyAlignment="1">
      <alignment horizontal="left" vertical="top" wrapText="1"/>
    </xf>
    <xf numFmtId="0" fontId="31" fillId="4" borderId="0" xfId="8" applyFont="1" applyFill="1" applyAlignment="1">
      <alignment horizontal="left" vertical="top" wrapText="1"/>
    </xf>
    <xf numFmtId="0" fontId="33" fillId="0" borderId="26" xfId="13" applyFont="1" applyBorder="1" applyAlignment="1">
      <alignment horizontal="center" vertical="center" textRotation="90"/>
    </xf>
    <xf numFmtId="0" fontId="33" fillId="0" borderId="19" xfId="13" applyFont="1" applyBorder="1" applyAlignment="1">
      <alignment horizontal="center" vertical="center" textRotation="90"/>
    </xf>
    <xf numFmtId="0" fontId="33" fillId="0" borderId="23" xfId="13" applyFont="1" applyBorder="1" applyAlignment="1">
      <alignment horizontal="center" vertical="center" textRotation="90"/>
    </xf>
    <xf numFmtId="0" fontId="33" fillId="0" borderId="24" xfId="13" applyFont="1" applyBorder="1" applyAlignment="1">
      <alignment horizontal="center" vertical="center" textRotation="90"/>
    </xf>
    <xf numFmtId="0" fontId="20" fillId="0" borderId="15" xfId="13" applyFont="1" applyBorder="1" applyAlignment="1">
      <alignment horizontal="center"/>
    </xf>
    <xf numFmtId="0" fontId="20" fillId="0" borderId="74" xfId="13" applyFont="1" applyBorder="1" applyAlignment="1">
      <alignment horizontal="center"/>
    </xf>
    <xf numFmtId="0" fontId="20" fillId="0" borderId="75" xfId="13" applyFont="1" applyBorder="1" applyAlignment="1">
      <alignment horizontal="center"/>
    </xf>
    <xf numFmtId="0" fontId="20" fillId="0" borderId="41" xfId="13" applyFont="1" applyBorder="1" applyAlignment="1">
      <alignment horizontal="center"/>
    </xf>
    <xf numFmtId="0" fontId="20" fillId="0" borderId="25" xfId="13" applyFont="1" applyBorder="1" applyAlignment="1">
      <alignment horizontal="center"/>
    </xf>
    <xf numFmtId="0" fontId="39" fillId="0" borderId="16" xfId="13" applyFont="1" applyBorder="1" applyAlignment="1">
      <alignment horizontal="center"/>
    </xf>
    <xf numFmtId="0" fontId="39" fillId="0" borderId="14" xfId="13" applyFont="1" applyBorder="1" applyAlignment="1">
      <alignment horizontal="center"/>
    </xf>
    <xf numFmtId="0" fontId="39" fillId="0" borderId="35" xfId="13" applyFont="1" applyBorder="1" applyAlignment="1">
      <alignment horizontal="center"/>
    </xf>
    <xf numFmtId="3" fontId="20" fillId="0" borderId="53" xfId="0" applyNumberFormat="1" applyFont="1" applyFill="1" applyBorder="1" applyAlignment="1">
      <alignment horizontal="center" wrapText="1"/>
    </xf>
    <xf numFmtId="3" fontId="20" fillId="0" borderId="106" xfId="0" applyNumberFormat="1" applyFont="1" applyFill="1" applyBorder="1" applyAlignment="1">
      <alignment horizontal="center" wrapText="1"/>
    </xf>
    <xf numFmtId="3" fontId="20" fillId="0" borderId="47" xfId="0" applyNumberFormat="1" applyFont="1" applyFill="1" applyBorder="1" applyAlignment="1">
      <alignment horizontal="center" wrapText="1"/>
    </xf>
    <xf numFmtId="3" fontId="20" fillId="0" borderId="66" xfId="0" applyNumberFormat="1" applyFont="1" applyBorder="1" applyAlignment="1">
      <alignment horizontal="center" wrapText="1"/>
    </xf>
    <xf numFmtId="3" fontId="20" fillId="0" borderId="106" xfId="0" applyNumberFormat="1" applyFont="1" applyBorder="1" applyAlignment="1">
      <alignment horizontal="center" wrapText="1"/>
    </xf>
    <xf numFmtId="3" fontId="20" fillId="0" borderId="57" xfId="0" applyNumberFormat="1" applyFont="1" applyBorder="1" applyAlignment="1">
      <alignment horizontal="center" wrapText="1"/>
    </xf>
    <xf numFmtId="3" fontId="20" fillId="0" borderId="71" xfId="0" applyNumberFormat="1" applyFont="1" applyBorder="1" applyAlignment="1">
      <alignment horizontal="center" wrapText="1"/>
    </xf>
    <xf numFmtId="3" fontId="20" fillId="0" borderId="105" xfId="0" applyNumberFormat="1" applyFont="1" applyBorder="1" applyAlignment="1">
      <alignment horizontal="center" wrapText="1"/>
    </xf>
    <xf numFmtId="3" fontId="20" fillId="0" borderId="118" xfId="0" applyNumberFormat="1" applyFont="1" applyBorder="1" applyAlignment="1">
      <alignment horizontal="center" wrapText="1"/>
    </xf>
    <xf numFmtId="3" fontId="20" fillId="0" borderId="119" xfId="0" applyNumberFormat="1" applyFont="1" applyBorder="1" applyAlignment="1">
      <alignment horizontal="center" wrapText="1"/>
    </xf>
    <xf numFmtId="0" fontId="0" fillId="0" borderId="105" xfId="0" applyBorder="1" applyAlignment="1">
      <alignment horizontal="center" wrapText="1"/>
    </xf>
    <xf numFmtId="49" fontId="20" fillId="0" borderId="62" xfId="0" applyNumberFormat="1" applyFont="1" applyBorder="1" applyAlignment="1">
      <alignment horizontal="center" vertical="center"/>
    </xf>
    <xf numFmtId="49" fontId="36" fillId="0" borderId="104" xfId="10" applyNumberFormat="1" applyFont="1" applyFill="1" applyBorder="1" applyAlignment="1">
      <alignment horizontal="left" wrapText="1"/>
    </xf>
    <xf numFmtId="49" fontId="36" fillId="0" borderId="29" xfId="10" applyNumberFormat="1" applyFont="1" applyFill="1" applyBorder="1" applyAlignment="1">
      <alignment horizontal="left" wrapText="1"/>
    </xf>
    <xf numFmtId="49" fontId="20" fillId="0" borderId="110" xfId="0" applyNumberFormat="1" applyFont="1" applyBorder="1" applyAlignment="1">
      <alignment horizontal="center" vertical="center"/>
    </xf>
    <xf numFmtId="49" fontId="20" fillId="0" borderId="113" xfId="0" applyNumberFormat="1" applyFont="1" applyBorder="1" applyAlignment="1">
      <alignment horizontal="center" vertical="center"/>
    </xf>
    <xf numFmtId="49" fontId="20" fillId="0" borderId="64" xfId="0" applyNumberFormat="1" applyFont="1" applyBorder="1" applyAlignment="1">
      <alignment horizontal="center" vertical="center"/>
    </xf>
    <xf numFmtId="3" fontId="20" fillId="0" borderId="16" xfId="0" applyNumberFormat="1" applyFont="1" applyBorder="1" applyAlignment="1">
      <alignment horizontal="left" wrapText="1"/>
    </xf>
    <xf numFmtId="3" fontId="20" fillId="0" borderId="7" xfId="0" applyNumberFormat="1" applyFont="1" applyBorder="1" applyAlignment="1">
      <alignment horizontal="left" wrapText="1"/>
    </xf>
    <xf numFmtId="0" fontId="20" fillId="0" borderId="53" xfId="0" applyFont="1" applyBorder="1" applyAlignment="1">
      <alignment horizontal="center"/>
    </xf>
    <xf numFmtId="0" fontId="20" fillId="0" borderId="47" xfId="0" applyFont="1" applyBorder="1" applyAlignment="1">
      <alignment horizontal="center"/>
    </xf>
    <xf numFmtId="0" fontId="36" fillId="0" borderId="7" xfId="7" applyFont="1" applyBorder="1" applyAlignment="1">
      <alignment horizontal="left" vertical="top" wrapText="1"/>
    </xf>
    <xf numFmtId="0" fontId="36" fillId="0" borderId="13" xfId="7" applyFont="1" applyBorder="1" applyAlignment="1">
      <alignment horizontal="left" vertical="top" wrapText="1"/>
    </xf>
    <xf numFmtId="0" fontId="20" fillId="0" borderId="56" xfId="0" applyFont="1" applyBorder="1" applyAlignment="1">
      <alignment horizontal="center"/>
    </xf>
    <xf numFmtId="0" fontId="20" fillId="0" borderId="57" xfId="0" applyFont="1" applyBorder="1" applyAlignment="1">
      <alignment horizontal="center"/>
    </xf>
    <xf numFmtId="0" fontId="20" fillId="0" borderId="66" xfId="0" applyFont="1" applyBorder="1" applyAlignment="1">
      <alignment horizontal="center"/>
    </xf>
    <xf numFmtId="0" fontId="36" fillId="0" borderId="49" xfId="7" applyFont="1" applyBorder="1" applyAlignment="1">
      <alignment horizontal="left" vertical="top" wrapText="1"/>
    </xf>
    <xf numFmtId="0" fontId="36" fillId="0" borderId="55" xfId="7" applyFont="1" applyBorder="1" applyAlignment="1">
      <alignment horizontal="left" vertical="top" wrapText="1"/>
    </xf>
    <xf numFmtId="0" fontId="20" fillId="0" borderId="71" xfId="0" applyFont="1" applyBorder="1" applyAlignment="1">
      <alignment horizontal="center"/>
    </xf>
  </cellXfs>
  <cellStyles count="21">
    <cellStyle name="Comma" xfId="18" builtinId="3"/>
    <cellStyle name="Comma 2" xfId="4"/>
    <cellStyle name="Comma 3" xfId="15"/>
    <cellStyle name="Hyperlink" xfId="2" builtinId="8"/>
    <cellStyle name="Hyperlink 2" xfId="5"/>
    <cellStyle name="Normal" xfId="0" builtinId="0"/>
    <cellStyle name="Normal 2" xfId="1"/>
    <cellStyle name="Normal 3" xfId="3"/>
    <cellStyle name="Normal 4" xfId="6"/>
    <cellStyle name="Normal 5" xfId="13"/>
    <cellStyle name="Normal_Sheet1" xfId="7"/>
    <cellStyle name="Normal_Sheet1 2" xfId="8"/>
    <cellStyle name="Normal_Sheet1_1" xfId="9"/>
    <cellStyle name="Normal_Sheet2" xfId="10"/>
    <cellStyle name="Normal_Sheet4" xfId="16"/>
    <cellStyle name="Normal_Sheet5" xfId="17"/>
    <cellStyle name="Normal_Super council" xfId="11"/>
    <cellStyle name="Normal_Table 8 Visitor Attraction LGD" xfId="20"/>
    <cellStyle name="Percent" xfId="19" builtinId="5"/>
    <cellStyle name="Percent 2" xfId="12"/>
    <cellStyle name="Percent 3" xfId="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1a'!$C$6</c:f>
              <c:strCache>
                <c:ptCount val="1"/>
                <c:pt idx="0">
                  <c:v>Trips (2014)</c:v>
                </c:pt>
              </c:strCache>
            </c:strRef>
          </c:tx>
          <c:spPr>
            <a:solidFill>
              <a:schemeClr val="tx2"/>
            </a:solidFill>
            <a:ln>
              <a:solidFill>
                <a:schemeClr val="tx2"/>
              </a:solidFill>
            </a:ln>
          </c:spPr>
          <c:cat>
            <c:strRef>
              <c:f>'Figure 1a'!$B$7:$B$17</c:f>
              <c:strCache>
                <c:ptCount val="11"/>
                <c:pt idx="0">
                  <c:v>Lisburn &amp; Castlereagh</c:v>
                </c:pt>
                <c:pt idx="1">
                  <c:v>Antrim &amp; Newtownabbey</c:v>
                </c:pt>
                <c:pt idx="2">
                  <c:v>Mid Ulster</c:v>
                </c:pt>
                <c:pt idx="3">
                  <c:v>Derry &amp; Strabane</c:v>
                </c:pt>
                <c:pt idx="4">
                  <c:v>Armagh, Banbridge &amp; Craigavon</c:v>
                </c:pt>
                <c:pt idx="5">
                  <c:v>Mid &amp; East Antrim</c:v>
                </c:pt>
                <c:pt idx="6">
                  <c:v>Fermanagh &amp; Omagh</c:v>
                </c:pt>
                <c:pt idx="7">
                  <c:v>North Down &amp; Ards</c:v>
                </c:pt>
                <c:pt idx="8">
                  <c:v>Newry, Mourne &amp; Down</c:v>
                </c:pt>
                <c:pt idx="9">
                  <c:v>Causeway Coast &amp; Glens</c:v>
                </c:pt>
                <c:pt idx="10">
                  <c:v>Belfast</c:v>
                </c:pt>
              </c:strCache>
            </c:strRef>
          </c:cat>
          <c:val>
            <c:numRef>
              <c:f>'Figure 1a'!$C$7:$C$17</c:f>
              <c:numCache>
                <c:formatCode>General</c:formatCode>
                <c:ptCount val="11"/>
                <c:pt idx="0">
                  <c:v>117.62548122937901</c:v>
                </c:pt>
                <c:pt idx="1">
                  <c:v>199.940410247936</c:v>
                </c:pt>
                <c:pt idx="2">
                  <c:v>213.74031452863301</c:v>
                </c:pt>
                <c:pt idx="3">
                  <c:v>230.96073561323399</c:v>
                </c:pt>
                <c:pt idx="4">
                  <c:v>231.998590579389</c:v>
                </c:pt>
                <c:pt idx="5">
                  <c:v>322.10731051375097</c:v>
                </c:pt>
                <c:pt idx="6">
                  <c:v>387.70270040650399</c:v>
                </c:pt>
                <c:pt idx="7">
                  <c:v>442.942737263168</c:v>
                </c:pt>
                <c:pt idx="8">
                  <c:v>571.17459100934002</c:v>
                </c:pt>
                <c:pt idx="9">
                  <c:v>756.56429497119598</c:v>
                </c:pt>
                <c:pt idx="10">
                  <c:v>1166.2238336374699</c:v>
                </c:pt>
              </c:numCache>
            </c:numRef>
          </c:val>
        </c:ser>
        <c:axId val="57224192"/>
        <c:axId val="57205504"/>
      </c:barChart>
      <c:catAx>
        <c:axId val="57224192"/>
        <c:scaling>
          <c:orientation val="minMax"/>
        </c:scaling>
        <c:axPos val="l"/>
        <c:tickLblPos val="nextTo"/>
        <c:crossAx val="57205504"/>
        <c:crosses val="autoZero"/>
        <c:auto val="1"/>
        <c:lblAlgn val="ctr"/>
        <c:lblOffset val="100"/>
      </c:catAx>
      <c:valAx>
        <c:axId val="57205504"/>
        <c:scaling>
          <c:orientation val="minMax"/>
        </c:scaling>
        <c:axPos val="b"/>
        <c:numFmt formatCode="#,##0" sourceLinked="0"/>
        <c:tickLblPos val="nextTo"/>
        <c:crossAx val="57224192"/>
        <c:crosses val="autoZero"/>
        <c:crossBetween val="between"/>
      </c:valAx>
      <c:dTable>
        <c:showHorzBorder val="1"/>
        <c:showVertBorder val="1"/>
        <c:showOutline val="1"/>
      </c:dTable>
    </c:plotArea>
    <c:plotVisOnly val="1"/>
  </c:chart>
  <c:spPr>
    <a:ln>
      <a:noFill/>
    </a:ln>
  </c:spPr>
  <c:txPr>
    <a:bodyPr/>
    <a:lstStyle/>
    <a:p>
      <a:pPr>
        <a:defRPr b="0">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7a'!$C$7</c:f>
              <c:strCache>
                <c:ptCount val="1"/>
                <c:pt idx="0">
                  <c:v>Tourism Jobs</c:v>
                </c:pt>
              </c:strCache>
            </c:strRef>
          </c:tx>
          <c:spPr>
            <a:solidFill>
              <a:schemeClr val="tx2"/>
            </a:solidFill>
            <a:ln>
              <a:solidFill>
                <a:schemeClr val="tx2"/>
              </a:solidFill>
            </a:ln>
          </c:spPr>
          <c:cat>
            <c:strRef>
              <c:f>'Figure 7a'!$B$8:$B$18</c:f>
              <c:strCache>
                <c:ptCount val="11"/>
                <c:pt idx="0">
                  <c:v>Belfast</c:v>
                </c:pt>
                <c:pt idx="1">
                  <c:v>Newry, Mourne &amp; Down</c:v>
                </c:pt>
                <c:pt idx="2">
                  <c:v>Causeway Coast &amp; Glens </c:v>
                </c:pt>
                <c:pt idx="3">
                  <c:v>North Down &amp; Ards</c:v>
                </c:pt>
                <c:pt idx="4">
                  <c:v>Derry &amp; Strabane</c:v>
                </c:pt>
                <c:pt idx="5">
                  <c:v>Armagh, Banbridge &amp; Craigavon </c:v>
                </c:pt>
                <c:pt idx="6">
                  <c:v>Antrim &amp; Newtownabbey</c:v>
                </c:pt>
                <c:pt idx="7">
                  <c:v>Lisburn &amp; Castlereagh</c:v>
                </c:pt>
                <c:pt idx="8">
                  <c:v>Mid &amp; East Antrim</c:v>
                </c:pt>
                <c:pt idx="9">
                  <c:v>Fermanagh &amp; Omagh</c:v>
                </c:pt>
                <c:pt idx="10">
                  <c:v>Mid Ulster</c:v>
                </c:pt>
              </c:strCache>
            </c:strRef>
          </c:cat>
          <c:val>
            <c:numRef>
              <c:f>'Figure 7a'!$C$8:$C$18</c:f>
              <c:numCache>
                <c:formatCode>#,##0</c:formatCode>
                <c:ptCount val="11"/>
                <c:pt idx="0">
                  <c:v>17319</c:v>
                </c:pt>
                <c:pt idx="1">
                  <c:v>4780</c:v>
                </c:pt>
                <c:pt idx="2">
                  <c:v>4751</c:v>
                </c:pt>
                <c:pt idx="3">
                  <c:v>4595</c:v>
                </c:pt>
                <c:pt idx="4">
                  <c:v>4227</c:v>
                </c:pt>
                <c:pt idx="5">
                  <c:v>4182</c:v>
                </c:pt>
                <c:pt idx="6">
                  <c:v>4074</c:v>
                </c:pt>
                <c:pt idx="7">
                  <c:v>3824</c:v>
                </c:pt>
                <c:pt idx="8">
                  <c:v>3678</c:v>
                </c:pt>
                <c:pt idx="9">
                  <c:v>3448</c:v>
                </c:pt>
                <c:pt idx="10">
                  <c:v>3165</c:v>
                </c:pt>
              </c:numCache>
            </c:numRef>
          </c:val>
        </c:ser>
        <c:axId val="66947328"/>
        <c:axId val="66957312"/>
      </c:barChart>
      <c:catAx>
        <c:axId val="66947328"/>
        <c:scaling>
          <c:orientation val="minMax"/>
        </c:scaling>
        <c:axPos val="l"/>
        <c:tickLblPos val="nextTo"/>
        <c:txPr>
          <a:bodyPr/>
          <a:lstStyle/>
          <a:p>
            <a:pPr>
              <a:defRPr>
                <a:latin typeface="Arial" pitchFamily="34" charset="0"/>
                <a:cs typeface="Arial" pitchFamily="34" charset="0"/>
              </a:defRPr>
            </a:pPr>
            <a:endParaRPr lang="en-US"/>
          </a:p>
        </c:txPr>
        <c:crossAx val="66957312"/>
        <c:crosses val="autoZero"/>
        <c:auto val="1"/>
        <c:lblAlgn val="ctr"/>
        <c:lblOffset val="100"/>
      </c:catAx>
      <c:valAx>
        <c:axId val="66957312"/>
        <c:scaling>
          <c:orientation val="minMax"/>
        </c:scaling>
        <c:axPos val="b"/>
        <c:numFmt formatCode="#,##0" sourceLinked="1"/>
        <c:tickLblPos val="nextTo"/>
        <c:txPr>
          <a:bodyPr/>
          <a:lstStyle/>
          <a:p>
            <a:pPr>
              <a:defRPr>
                <a:latin typeface="Arial" pitchFamily="34" charset="0"/>
                <a:cs typeface="Arial" pitchFamily="34" charset="0"/>
              </a:defRPr>
            </a:pPr>
            <a:endParaRPr lang="en-US"/>
          </a:p>
        </c:txPr>
        <c:crossAx val="66947328"/>
        <c:crosses val="autoZero"/>
        <c:crossBetween val="between"/>
      </c:valAx>
      <c:dTable>
        <c:showHorzBorder val="1"/>
        <c:showVertBorder val="1"/>
        <c:showOutline val="1"/>
        <c:txPr>
          <a:bodyPr/>
          <a:lstStyle/>
          <a:p>
            <a:pPr rtl="0">
              <a:defRPr>
                <a:latin typeface="Arial" pitchFamily="34" charset="0"/>
                <a:cs typeface="Arial" pitchFamily="34" charset="0"/>
              </a:defRPr>
            </a:pPr>
            <a:endParaRPr lang="en-US"/>
          </a:p>
        </c:txPr>
      </c:dTable>
    </c:plotArea>
    <c:plotVisOnly val="1"/>
  </c:chart>
  <c:spPr>
    <a:ln>
      <a:noFill/>
    </a:ln>
  </c:spPr>
  <c:printSettings>
    <c:headerFooter/>
    <c:pageMargins b="0.75000000000000289" l="0.70000000000000062" r="0.70000000000000062" t="0.75000000000000289"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521782637694171"/>
          <c:y val="1.8237547232477849E-2"/>
          <c:w val="0.85303145408028824"/>
          <c:h val="0.90871666544604346"/>
        </c:manualLayout>
      </c:layout>
      <c:barChart>
        <c:barDir val="col"/>
        <c:grouping val="stacked"/>
        <c:ser>
          <c:idx val="0"/>
          <c:order val="0"/>
          <c:tx>
            <c:strRef>
              <c:f>'[2]cruise ships'!$D$2</c:f>
              <c:strCache>
                <c:ptCount val="1"/>
                <c:pt idx="0">
                  <c:v>Belfast</c:v>
                </c:pt>
              </c:strCache>
            </c:strRef>
          </c:tx>
          <c:cat>
            <c:numRef>
              <c:f>'[2]cruise ships'!$B$4:$B$7</c:f>
              <c:numCache>
                <c:formatCode>General</c:formatCode>
                <c:ptCount val="4"/>
                <c:pt idx="0">
                  <c:v>2011</c:v>
                </c:pt>
                <c:pt idx="1">
                  <c:v>2012</c:v>
                </c:pt>
                <c:pt idx="2">
                  <c:v>2013</c:v>
                </c:pt>
                <c:pt idx="3">
                  <c:v>2014</c:v>
                </c:pt>
              </c:numCache>
            </c:numRef>
          </c:cat>
          <c:val>
            <c:numRef>
              <c:f>'[2]cruise ships'!$D$4:$D$7</c:f>
              <c:numCache>
                <c:formatCode>General</c:formatCode>
                <c:ptCount val="4"/>
                <c:pt idx="0">
                  <c:v>57660</c:v>
                </c:pt>
                <c:pt idx="1">
                  <c:v>70116</c:v>
                </c:pt>
                <c:pt idx="2">
                  <c:v>102683</c:v>
                </c:pt>
                <c:pt idx="3">
                  <c:v>115659</c:v>
                </c:pt>
              </c:numCache>
            </c:numRef>
          </c:val>
        </c:ser>
        <c:ser>
          <c:idx val="1"/>
          <c:order val="1"/>
          <c:tx>
            <c:strRef>
              <c:f>'[2]cruise ships'!$F$2</c:f>
              <c:strCache>
                <c:ptCount val="1"/>
                <c:pt idx="0">
                  <c:v>Londonderry</c:v>
                </c:pt>
              </c:strCache>
            </c:strRef>
          </c:tx>
          <c:cat>
            <c:numRef>
              <c:f>'[2]cruise ships'!$B$4:$B$7</c:f>
              <c:numCache>
                <c:formatCode>General</c:formatCode>
                <c:ptCount val="4"/>
                <c:pt idx="0">
                  <c:v>2011</c:v>
                </c:pt>
                <c:pt idx="1">
                  <c:v>2012</c:v>
                </c:pt>
                <c:pt idx="2">
                  <c:v>2013</c:v>
                </c:pt>
                <c:pt idx="3">
                  <c:v>2014</c:v>
                </c:pt>
              </c:numCache>
            </c:numRef>
          </c:cat>
          <c:val>
            <c:numRef>
              <c:f>'[2]cruise ships'!$F$4:$F$7</c:f>
              <c:numCache>
                <c:formatCode>General</c:formatCode>
                <c:ptCount val="4"/>
                <c:pt idx="0">
                  <c:v>0</c:v>
                </c:pt>
                <c:pt idx="1">
                  <c:v>4789</c:v>
                </c:pt>
                <c:pt idx="2">
                  <c:v>1757</c:v>
                </c:pt>
                <c:pt idx="3">
                  <c:v>4044</c:v>
                </c:pt>
              </c:numCache>
            </c:numRef>
          </c:val>
        </c:ser>
        <c:ser>
          <c:idx val="2"/>
          <c:order val="2"/>
          <c:tx>
            <c:strRef>
              <c:f>'[2]cruise ships'!$H$2</c:f>
              <c:strCache>
                <c:ptCount val="1"/>
                <c:pt idx="0">
                  <c:v>Warrenpoint (Newry, Mourne &amp; Down)</c:v>
                </c:pt>
              </c:strCache>
            </c:strRef>
          </c:tx>
          <c:cat>
            <c:numRef>
              <c:f>'[2]cruise ships'!$B$4:$B$7</c:f>
              <c:numCache>
                <c:formatCode>General</c:formatCode>
                <c:ptCount val="4"/>
                <c:pt idx="0">
                  <c:v>2011</c:v>
                </c:pt>
                <c:pt idx="1">
                  <c:v>2012</c:v>
                </c:pt>
                <c:pt idx="2">
                  <c:v>2013</c:v>
                </c:pt>
                <c:pt idx="3">
                  <c:v>2014</c:v>
                </c:pt>
              </c:numCache>
            </c:numRef>
          </c:cat>
          <c:val>
            <c:numRef>
              <c:f>'[2]cruise ships'!$H$4:$H$7</c:f>
              <c:numCache>
                <c:formatCode>General</c:formatCode>
                <c:ptCount val="4"/>
                <c:pt idx="3">
                  <c:v>450</c:v>
                </c:pt>
              </c:numCache>
            </c:numRef>
          </c:val>
        </c:ser>
        <c:overlap val="100"/>
        <c:axId val="67373312"/>
        <c:axId val="67379200"/>
      </c:barChart>
      <c:catAx>
        <c:axId val="67373312"/>
        <c:scaling>
          <c:orientation val="minMax"/>
        </c:scaling>
        <c:axPos val="b"/>
        <c:numFmt formatCode="General" sourceLinked="1"/>
        <c:tickLblPos val="nextTo"/>
        <c:crossAx val="67379200"/>
        <c:crosses val="autoZero"/>
        <c:auto val="1"/>
        <c:lblAlgn val="ctr"/>
        <c:lblOffset val="100"/>
      </c:catAx>
      <c:valAx>
        <c:axId val="67379200"/>
        <c:scaling>
          <c:orientation val="minMax"/>
        </c:scaling>
        <c:axPos val="l"/>
        <c:title>
          <c:tx>
            <c:rich>
              <a:bodyPr rot="-5400000" vert="horz"/>
              <a:lstStyle/>
              <a:p>
                <a:pPr>
                  <a:defRPr/>
                </a:pPr>
                <a:r>
                  <a:rPr lang="en-US"/>
                  <a:t>Capacity Onboard (Passengers and Crew)</a:t>
                </a:r>
              </a:p>
            </c:rich>
          </c:tx>
        </c:title>
        <c:numFmt formatCode="#,##0" sourceLinked="0"/>
        <c:tickLblPos val="nextTo"/>
        <c:txPr>
          <a:bodyPr/>
          <a:lstStyle/>
          <a:p>
            <a:pPr>
              <a:defRPr>
                <a:solidFill>
                  <a:sysClr val="windowText" lastClr="000000"/>
                </a:solidFill>
              </a:defRPr>
            </a:pPr>
            <a:endParaRPr lang="en-US"/>
          </a:p>
        </c:txPr>
        <c:crossAx val="67373312"/>
        <c:crosses val="autoZero"/>
        <c:crossBetween val="between"/>
      </c:valAx>
    </c:plotArea>
    <c:plotVisOnly val="1"/>
  </c:chart>
  <c:spPr>
    <a:ln>
      <a:noFill/>
    </a:ln>
  </c:spPr>
  <c:txPr>
    <a:bodyPr/>
    <a:lstStyle/>
    <a:p>
      <a:pPr>
        <a:defRPr sz="1100">
          <a:solidFill>
            <a:schemeClr val="bg1">
              <a:lumMod val="65000"/>
            </a:schemeClr>
          </a:solidFill>
          <a:latin typeface="Arial" pitchFamily="34" charset="0"/>
          <a:cs typeface="Arial" pitchFamily="34" charset="0"/>
        </a:defRPr>
      </a:pPr>
      <a:endParaRPr lang="en-US"/>
    </a:p>
  </c:txPr>
  <c:printSettings>
    <c:headerFooter/>
    <c:pageMargins b="0.75000000000000155" l="0.70000000000000062" r="0.70000000000000062" t="0.7500000000000015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2a'!$C$9</c:f>
              <c:strCache>
                <c:ptCount val="1"/>
                <c:pt idx="0">
                  <c:v>Per Head</c:v>
                </c:pt>
              </c:strCache>
            </c:strRef>
          </c:tx>
          <c:spPr>
            <a:solidFill>
              <a:srgbClr val="0070C0"/>
            </a:solidFill>
            <a:ln>
              <a:solidFill>
                <a:schemeClr val="tx2"/>
              </a:solidFill>
            </a:ln>
          </c:spPr>
          <c:dPt>
            <c:idx val="7"/>
            <c:spPr>
              <a:solidFill>
                <a:srgbClr val="0070C0"/>
              </a:solidFill>
              <a:ln>
                <a:solidFill>
                  <a:schemeClr val="accent3"/>
                </a:solidFill>
              </a:ln>
            </c:spPr>
          </c:dPt>
          <c:cat>
            <c:strRef>
              <c:f>'Figure 2a'!$B$10:$B$20</c:f>
              <c:strCache>
                <c:ptCount val="11"/>
                <c:pt idx="0">
                  <c:v>Lisburn &amp; Castlereagh</c:v>
                </c:pt>
                <c:pt idx="1">
                  <c:v>Armagh, Banbridge &amp; Craigavon</c:v>
                </c:pt>
                <c:pt idx="2">
                  <c:v>Antrim &amp; Newtownabbey</c:v>
                </c:pt>
                <c:pt idx="3">
                  <c:v>Mid Ulster</c:v>
                </c:pt>
                <c:pt idx="4">
                  <c:v>Derry &amp; Strabane</c:v>
                </c:pt>
                <c:pt idx="5">
                  <c:v>Mid &amp; East Antrim</c:v>
                </c:pt>
                <c:pt idx="6">
                  <c:v>North Down &amp; Ards</c:v>
                </c:pt>
                <c:pt idx="7">
                  <c:v>Newry, Mourne &amp; Down</c:v>
                </c:pt>
                <c:pt idx="8">
                  <c:v>Fermanagh &amp; Omagh</c:v>
                </c:pt>
                <c:pt idx="9">
                  <c:v>Belfast</c:v>
                </c:pt>
                <c:pt idx="10">
                  <c:v>Causeway Coast &amp; Glens</c:v>
                </c:pt>
              </c:strCache>
            </c:strRef>
          </c:cat>
          <c:val>
            <c:numRef>
              <c:f>'Figure 2a'!$C$10:$C$20</c:f>
              <c:numCache>
                <c:formatCode>_-* #,##0.0_-;\-* #,##0.0_-;_-* "-"??_-;_-@_-</c:formatCode>
                <c:ptCount val="11"/>
                <c:pt idx="0">
                  <c:v>0.8485034028679731</c:v>
                </c:pt>
                <c:pt idx="1">
                  <c:v>1.1277889397231486</c:v>
                </c:pt>
                <c:pt idx="2">
                  <c:v>1.4284927071427052</c:v>
                </c:pt>
                <c:pt idx="3">
                  <c:v>1.4957858184585391</c:v>
                </c:pt>
                <c:pt idx="4">
                  <c:v>1.5480149573937583</c:v>
                </c:pt>
                <c:pt idx="5">
                  <c:v>2.3573082252437123</c:v>
                </c:pt>
                <c:pt idx="6">
                  <c:v>2.8046598657842199</c:v>
                </c:pt>
                <c:pt idx="7">
                  <c:v>3.2563558833619735</c:v>
                </c:pt>
                <c:pt idx="8">
                  <c:v>3.3715623730912023</c:v>
                </c:pt>
                <c:pt idx="9">
                  <c:v>3.4623514343659161</c:v>
                </c:pt>
                <c:pt idx="10">
                  <c:v>5.3165730516657828</c:v>
                </c:pt>
              </c:numCache>
            </c:numRef>
          </c:val>
        </c:ser>
        <c:axId val="60185984"/>
        <c:axId val="60195968"/>
      </c:barChart>
      <c:catAx>
        <c:axId val="60185984"/>
        <c:scaling>
          <c:orientation val="minMax"/>
        </c:scaling>
        <c:axPos val="l"/>
        <c:tickLblPos val="nextTo"/>
        <c:txPr>
          <a:bodyPr/>
          <a:lstStyle/>
          <a:p>
            <a:pPr>
              <a:defRPr>
                <a:latin typeface="Arial" pitchFamily="34" charset="0"/>
                <a:cs typeface="Arial" pitchFamily="34" charset="0"/>
              </a:defRPr>
            </a:pPr>
            <a:endParaRPr lang="en-US"/>
          </a:p>
        </c:txPr>
        <c:crossAx val="60195968"/>
        <c:crosses val="autoZero"/>
        <c:auto val="1"/>
        <c:lblAlgn val="ctr"/>
        <c:lblOffset val="100"/>
      </c:catAx>
      <c:valAx>
        <c:axId val="60195968"/>
        <c:scaling>
          <c:orientation val="minMax"/>
          <c:max val="5"/>
        </c:scaling>
        <c:axPos val="b"/>
        <c:numFmt formatCode="_-* #,##0.0_-;\-* #,##0.0_-;_-* &quot;-&quot;??_-;_-@_-" sourceLinked="1"/>
        <c:tickLblPos val="nextTo"/>
        <c:txPr>
          <a:bodyPr/>
          <a:lstStyle/>
          <a:p>
            <a:pPr>
              <a:defRPr>
                <a:latin typeface="Arial" pitchFamily="34" charset="0"/>
                <a:cs typeface="Arial" pitchFamily="34" charset="0"/>
              </a:defRPr>
            </a:pPr>
            <a:endParaRPr lang="en-US"/>
          </a:p>
        </c:txPr>
        <c:crossAx val="60185984"/>
        <c:crosses val="autoZero"/>
        <c:crossBetween val="between"/>
      </c:valAx>
      <c:dTable>
        <c:showHorzBorder val="1"/>
        <c:showVertBorder val="1"/>
        <c:showOutline val="1"/>
        <c:txPr>
          <a:bodyPr/>
          <a:lstStyle/>
          <a:p>
            <a:pPr rtl="0">
              <a:defRPr>
                <a:latin typeface="Arial" pitchFamily="34" charset="0"/>
                <a:cs typeface="Arial" pitchFamily="34" charset="0"/>
              </a:defRPr>
            </a:pPr>
            <a:endParaRPr lang="en-US"/>
          </a:p>
        </c:txPr>
      </c:dTable>
    </c:plotArea>
    <c:plotVisOnly val="1"/>
  </c:chart>
  <c:spPr>
    <a:ln>
      <a:noFill/>
    </a:ln>
  </c:spPr>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3a'!$C$6</c:f>
              <c:strCache>
                <c:ptCount val="1"/>
                <c:pt idx="0">
                  <c:v>Expenditure (£)</c:v>
                </c:pt>
              </c:strCache>
            </c:strRef>
          </c:tx>
          <c:spPr>
            <a:solidFill>
              <a:schemeClr val="tx2"/>
            </a:solidFill>
            <a:ln>
              <a:solidFill>
                <a:schemeClr val="tx2"/>
              </a:solidFill>
            </a:ln>
          </c:spPr>
          <c:cat>
            <c:strRef>
              <c:f>'Figure 3a'!$B$7:$B$17</c:f>
              <c:strCache>
                <c:ptCount val="11"/>
                <c:pt idx="0">
                  <c:v>Lisburn &amp; Castlereagh</c:v>
                </c:pt>
                <c:pt idx="1">
                  <c:v>Mid Ulster</c:v>
                </c:pt>
                <c:pt idx="2">
                  <c:v>Armagh, Banbridge &amp; Craigavon</c:v>
                </c:pt>
                <c:pt idx="3">
                  <c:v>Antrim &amp; Newtownabbey</c:v>
                </c:pt>
                <c:pt idx="4">
                  <c:v>Derry &amp; Strabane</c:v>
                </c:pt>
                <c:pt idx="5">
                  <c:v>North Down &amp; Ards</c:v>
                </c:pt>
                <c:pt idx="6">
                  <c:v>Mid &amp; East Antrim</c:v>
                </c:pt>
                <c:pt idx="7">
                  <c:v>Newry, Mourne &amp; Down</c:v>
                </c:pt>
                <c:pt idx="8">
                  <c:v>Fermanagh &amp; Omagh</c:v>
                </c:pt>
                <c:pt idx="9">
                  <c:v>Causeway Coast &amp; Glens</c:v>
                </c:pt>
                <c:pt idx="10">
                  <c:v>Belfast</c:v>
                </c:pt>
              </c:strCache>
            </c:strRef>
          </c:cat>
          <c:val>
            <c:numRef>
              <c:f>'Figure 3a'!$C$7:$C$17</c:f>
              <c:numCache>
                <c:formatCode>General</c:formatCode>
                <c:ptCount val="11"/>
                <c:pt idx="0">
                  <c:v>22.470852665659297</c:v>
                </c:pt>
                <c:pt idx="1">
                  <c:v>26.589690632786617</c:v>
                </c:pt>
                <c:pt idx="2">
                  <c:v>28.279313731279423</c:v>
                </c:pt>
                <c:pt idx="3">
                  <c:v>37.22426715758229</c:v>
                </c:pt>
                <c:pt idx="4">
                  <c:v>39.738713647225552</c:v>
                </c:pt>
                <c:pt idx="5">
                  <c:v>44.333737155714502</c:v>
                </c:pt>
                <c:pt idx="6">
                  <c:v>53.784132318373203</c:v>
                </c:pt>
                <c:pt idx="7">
                  <c:v>54.282766940352609</c:v>
                </c:pt>
                <c:pt idx="8">
                  <c:v>63.748955762702302</c:v>
                </c:pt>
                <c:pt idx="9">
                  <c:v>133.28822715515244</c:v>
                </c:pt>
                <c:pt idx="10">
                  <c:v>247.49783563317175</c:v>
                </c:pt>
              </c:numCache>
            </c:numRef>
          </c:val>
        </c:ser>
        <c:axId val="62315520"/>
        <c:axId val="62587648"/>
      </c:barChart>
      <c:catAx>
        <c:axId val="62315520"/>
        <c:scaling>
          <c:orientation val="minMax"/>
        </c:scaling>
        <c:axPos val="l"/>
        <c:tickLblPos val="nextTo"/>
        <c:crossAx val="62587648"/>
        <c:crosses val="autoZero"/>
        <c:auto val="1"/>
        <c:lblAlgn val="ctr"/>
        <c:lblOffset val="100"/>
      </c:catAx>
      <c:valAx>
        <c:axId val="62587648"/>
        <c:scaling>
          <c:orientation val="minMax"/>
        </c:scaling>
        <c:axPos val="b"/>
        <c:numFmt formatCode="General" sourceLinked="1"/>
        <c:tickLblPos val="nextTo"/>
        <c:crossAx val="62315520"/>
        <c:crosses val="autoZero"/>
        <c:crossBetween val="between"/>
      </c:valAx>
      <c:dTable>
        <c:showHorzBorder val="1"/>
        <c:showVertBorder val="1"/>
        <c:showOutline val="1"/>
      </c:dTable>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1844404422851464"/>
          <c:y val="3.6343902958076407E-2"/>
          <c:w val="0.86579933824761579"/>
          <c:h val="0.78537301080608168"/>
        </c:manualLayout>
      </c:layout>
      <c:barChart>
        <c:barDir val="col"/>
        <c:grouping val="clustered"/>
        <c:ser>
          <c:idx val="0"/>
          <c:order val="0"/>
          <c:tx>
            <c:strRef>
              <c:f>'Figures 4a-4c'!$D$7</c:f>
              <c:strCache>
                <c:ptCount val="1"/>
                <c:pt idx="0">
                  <c:v>Holiday/ Leisure/ Pleasure</c:v>
                </c:pt>
              </c:strCache>
            </c:strRef>
          </c:tx>
          <c:spPr>
            <a:solidFill>
              <a:srgbClr val="0070C0"/>
            </a:solidFill>
          </c:spPr>
          <c:dPt>
            <c:idx val="0"/>
            <c:spPr>
              <a:solidFill>
                <a:srgbClr val="0070C0"/>
              </a:solidFill>
              <a:ln>
                <a:solidFill>
                  <a:schemeClr val="accent3"/>
                </a:solidFill>
              </a:ln>
            </c:spPr>
          </c:dPt>
          <c:dPt>
            <c:idx val="1"/>
            <c:spPr>
              <a:solidFill>
                <a:srgbClr val="0070C0"/>
              </a:solidFill>
              <a:ln>
                <a:solidFill>
                  <a:schemeClr val="tx2"/>
                </a:solidFill>
              </a:ln>
            </c:spPr>
          </c:dPt>
          <c:dPt>
            <c:idx val="2"/>
            <c:spPr>
              <a:solidFill>
                <a:srgbClr val="0070C0"/>
              </a:solidFill>
              <a:ln>
                <a:solidFill>
                  <a:schemeClr val="tx2"/>
                </a:solidFill>
              </a:ln>
            </c:spPr>
          </c:dPt>
          <c:dPt>
            <c:idx val="3"/>
            <c:spPr>
              <a:solidFill>
                <a:srgbClr val="00B0F0"/>
              </a:solidFill>
              <a:ln>
                <a:solidFill>
                  <a:schemeClr val="tx2"/>
                </a:solidFill>
              </a:ln>
            </c:spPr>
          </c:dPt>
          <c:dPt>
            <c:idx val="4"/>
            <c:spPr>
              <a:solidFill>
                <a:srgbClr val="0070C0"/>
              </a:solidFill>
              <a:ln>
                <a:solidFill>
                  <a:srgbClr val="00B0F0"/>
                </a:solidFill>
              </a:ln>
            </c:spPr>
          </c:dPt>
          <c:dPt>
            <c:idx val="5"/>
            <c:spPr>
              <a:solidFill>
                <a:srgbClr val="00B0F0"/>
              </a:solidFill>
              <a:ln>
                <a:solidFill>
                  <a:schemeClr val="tx2"/>
                </a:solidFill>
              </a:ln>
            </c:spPr>
          </c:dPt>
          <c:dPt>
            <c:idx val="6"/>
            <c:spPr>
              <a:solidFill>
                <a:srgbClr val="0070C0"/>
              </a:solidFill>
              <a:ln>
                <a:solidFill>
                  <a:srgbClr val="00B0F0"/>
                </a:solidFill>
              </a:ln>
            </c:spPr>
          </c:dPt>
          <c:dPt>
            <c:idx val="7"/>
            <c:spPr>
              <a:solidFill>
                <a:srgbClr val="0070C0"/>
              </a:solidFill>
              <a:ln>
                <a:solidFill>
                  <a:schemeClr val="tx2"/>
                </a:solidFill>
              </a:ln>
            </c:spPr>
          </c:dPt>
          <c:dPt>
            <c:idx val="8"/>
            <c:spPr>
              <a:solidFill>
                <a:srgbClr val="0070C0"/>
              </a:solidFill>
              <a:ln>
                <a:solidFill>
                  <a:schemeClr val="tx2"/>
                </a:solidFill>
              </a:ln>
            </c:spPr>
          </c:dPt>
          <c:dPt>
            <c:idx val="9"/>
            <c:spPr>
              <a:solidFill>
                <a:srgbClr val="00B0F0"/>
              </a:solidFill>
              <a:ln>
                <a:solidFill>
                  <a:schemeClr val="tx2"/>
                </a:solidFill>
              </a:ln>
            </c:spPr>
          </c:dPt>
          <c:dPt>
            <c:idx val="10"/>
            <c:spPr>
              <a:solidFill>
                <a:srgbClr val="0070C0"/>
              </a:solidFill>
              <a:ln>
                <a:solidFill>
                  <a:srgbClr val="00B0F0"/>
                </a:solidFill>
              </a:ln>
            </c:spPr>
          </c:dPt>
          <c:cat>
            <c:strRef>
              <c:f>'Figures 4a-4c'!$C$8:$C$18</c:f>
              <c:strCache>
                <c:ptCount val="11"/>
                <c:pt idx="0">
                  <c:v>Antrim &amp; Newtownabbey</c:v>
                </c:pt>
                <c:pt idx="1">
                  <c:v>Armagh, Banbridge &amp; Craigavon</c:v>
                </c:pt>
                <c:pt idx="2">
                  <c:v>Belfast</c:v>
                </c:pt>
                <c:pt idx="3">
                  <c:v>Causeway Coast &amp; Glens</c:v>
                </c:pt>
                <c:pt idx="4">
                  <c:v>Derry &amp; Strabane</c:v>
                </c:pt>
                <c:pt idx="5">
                  <c:v>Fermanagh &amp; Omagh</c:v>
                </c:pt>
                <c:pt idx="6">
                  <c:v>Lisburn &amp; Castlereagh</c:v>
                </c:pt>
                <c:pt idx="7">
                  <c:v>Mid &amp; East Antrim</c:v>
                </c:pt>
                <c:pt idx="8">
                  <c:v>Mid Ulster</c:v>
                </c:pt>
                <c:pt idx="9">
                  <c:v>Newry, Mourne &amp; Down</c:v>
                </c:pt>
                <c:pt idx="10">
                  <c:v>North Down &amp; Ards</c:v>
                </c:pt>
              </c:strCache>
            </c:strRef>
          </c:cat>
          <c:val>
            <c:numRef>
              <c:f>'Figures 4a-4c'!$D$8:$D$18</c:f>
              <c:numCache>
                <c:formatCode>0%</c:formatCode>
                <c:ptCount val="11"/>
                <c:pt idx="0">
                  <c:v>0.33533782698722042</c:v>
                </c:pt>
                <c:pt idx="1">
                  <c:v>0.20214045986126744</c:v>
                </c:pt>
                <c:pt idx="2">
                  <c:v>0.40230664380313486</c:v>
                </c:pt>
                <c:pt idx="3">
                  <c:v>0.59505863699529493</c:v>
                </c:pt>
                <c:pt idx="4">
                  <c:v>0.31850683991384438</c:v>
                </c:pt>
                <c:pt idx="5">
                  <c:v>0.45397416950919106</c:v>
                </c:pt>
                <c:pt idx="6">
                  <c:v>0.29543245229660692</c:v>
                </c:pt>
                <c:pt idx="7">
                  <c:v>0.36477029798514538</c:v>
                </c:pt>
                <c:pt idx="8">
                  <c:v>0.31502315268930597</c:v>
                </c:pt>
                <c:pt idx="9">
                  <c:v>0.51217892989725289</c:v>
                </c:pt>
                <c:pt idx="10">
                  <c:v>0.43863011571737492</c:v>
                </c:pt>
              </c:numCache>
            </c:numRef>
          </c:val>
        </c:ser>
        <c:axId val="62687488"/>
        <c:axId val="62689280"/>
      </c:barChart>
      <c:catAx>
        <c:axId val="62687488"/>
        <c:scaling>
          <c:orientation val="minMax"/>
        </c:scaling>
        <c:axPos val="b"/>
        <c:tickLblPos val="nextTo"/>
        <c:crossAx val="62689280"/>
        <c:crosses val="autoZero"/>
        <c:auto val="1"/>
        <c:lblAlgn val="ctr"/>
        <c:lblOffset val="100"/>
      </c:catAx>
      <c:valAx>
        <c:axId val="62689280"/>
        <c:scaling>
          <c:orientation val="minMax"/>
        </c:scaling>
        <c:axPos val="l"/>
        <c:numFmt formatCode="0%" sourceLinked="1"/>
        <c:tickLblPos val="nextTo"/>
        <c:txPr>
          <a:bodyPr/>
          <a:lstStyle/>
          <a:p>
            <a:pPr>
              <a:defRPr>
                <a:latin typeface="Arial" pitchFamily="34" charset="0"/>
                <a:cs typeface="Arial" pitchFamily="34" charset="0"/>
              </a:defRPr>
            </a:pPr>
            <a:endParaRPr lang="en-US"/>
          </a:p>
        </c:txPr>
        <c:crossAx val="62687488"/>
        <c:crosses val="autoZero"/>
        <c:crossBetween val="between"/>
      </c:valAx>
      <c:dTable>
        <c:showHorzBorder val="1"/>
        <c:showVertBorder val="1"/>
        <c:showOutline val="1"/>
        <c:txPr>
          <a:bodyPr/>
          <a:lstStyle/>
          <a:p>
            <a:pPr rtl="0">
              <a:defRPr>
                <a:latin typeface="Arial" pitchFamily="34" charset="0"/>
                <a:cs typeface="Arial" pitchFamily="34" charset="0"/>
              </a:defRPr>
            </a:pPr>
            <a:endParaRPr lang="en-US"/>
          </a:p>
        </c:txPr>
      </c:dTable>
    </c:plotArea>
    <c:plotVisOnly val="1"/>
  </c:chart>
  <c:spPr>
    <a:ln>
      <a:noFill/>
    </a:ln>
  </c:spPr>
  <c:printSettings>
    <c:headerFooter/>
    <c:pageMargins b="0.75000000000000289" l="0.70000000000000062" r="0.70000000000000062" t="0.750000000000002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'Figures 4a-4c'!$E$7</c:f>
              <c:strCache>
                <c:ptCount val="1"/>
                <c:pt idx="0">
                  <c:v>Visiting Friends /Relatives</c:v>
                </c:pt>
              </c:strCache>
            </c:strRef>
          </c:tx>
          <c:spPr>
            <a:solidFill>
              <a:srgbClr val="0070C0"/>
            </a:solidFill>
          </c:spPr>
          <c:dPt>
            <c:idx val="0"/>
            <c:spPr>
              <a:solidFill>
                <a:srgbClr val="0070C0"/>
              </a:solidFill>
              <a:ln>
                <a:solidFill>
                  <a:schemeClr val="accent3"/>
                </a:solidFill>
              </a:ln>
            </c:spPr>
          </c:dPt>
          <c:dPt>
            <c:idx val="1"/>
            <c:spPr>
              <a:solidFill>
                <a:srgbClr val="7030A0"/>
              </a:solidFill>
              <a:ln>
                <a:solidFill>
                  <a:schemeClr val="accent4"/>
                </a:solidFill>
              </a:ln>
            </c:spPr>
          </c:dPt>
          <c:dPt>
            <c:idx val="2"/>
            <c:spPr>
              <a:solidFill>
                <a:srgbClr val="0070C0"/>
              </a:solidFill>
              <a:ln>
                <a:solidFill>
                  <a:schemeClr val="accent4"/>
                </a:solidFill>
              </a:ln>
            </c:spPr>
          </c:dPt>
          <c:dPt>
            <c:idx val="3"/>
            <c:spPr>
              <a:solidFill>
                <a:srgbClr val="0070C0"/>
              </a:solidFill>
              <a:ln>
                <a:solidFill>
                  <a:schemeClr val="tx2"/>
                </a:solidFill>
              </a:ln>
            </c:spPr>
          </c:dPt>
          <c:dPt>
            <c:idx val="4"/>
            <c:spPr>
              <a:solidFill>
                <a:srgbClr val="0070C0"/>
              </a:solidFill>
              <a:ln>
                <a:solidFill>
                  <a:schemeClr val="tx2"/>
                </a:solidFill>
              </a:ln>
            </c:spPr>
          </c:dPt>
          <c:dPt>
            <c:idx val="5"/>
            <c:spPr>
              <a:solidFill>
                <a:srgbClr val="0070C0"/>
              </a:solidFill>
              <a:ln>
                <a:solidFill>
                  <a:schemeClr val="tx2"/>
                </a:solidFill>
              </a:ln>
            </c:spPr>
          </c:dPt>
          <c:dPt>
            <c:idx val="6"/>
            <c:spPr>
              <a:solidFill>
                <a:srgbClr val="7030A0"/>
              </a:solidFill>
              <a:ln>
                <a:solidFill>
                  <a:schemeClr val="tx2"/>
                </a:solidFill>
              </a:ln>
            </c:spPr>
          </c:dPt>
          <c:dPt>
            <c:idx val="8"/>
            <c:spPr>
              <a:solidFill>
                <a:srgbClr val="7030A0"/>
              </a:solidFill>
              <a:ln>
                <a:solidFill>
                  <a:schemeClr val="tx2"/>
                </a:solidFill>
              </a:ln>
            </c:spPr>
          </c:dPt>
          <c:dPt>
            <c:idx val="9"/>
            <c:spPr>
              <a:solidFill>
                <a:srgbClr val="0070C0"/>
              </a:solidFill>
              <a:ln>
                <a:solidFill>
                  <a:schemeClr val="tx2"/>
                </a:solidFill>
              </a:ln>
            </c:spPr>
          </c:dPt>
          <c:dPt>
            <c:idx val="10"/>
            <c:spPr>
              <a:solidFill>
                <a:srgbClr val="0070C0"/>
              </a:solidFill>
              <a:ln>
                <a:solidFill>
                  <a:schemeClr val="tx2"/>
                </a:solidFill>
              </a:ln>
            </c:spPr>
          </c:dPt>
          <c:dPt>
            <c:idx val="11"/>
            <c:spPr>
              <a:solidFill>
                <a:srgbClr val="0070C0"/>
              </a:solidFill>
              <a:ln>
                <a:solidFill>
                  <a:schemeClr val="tx2"/>
                </a:solidFill>
              </a:ln>
            </c:spPr>
          </c:dPt>
          <c:cat>
            <c:strRef>
              <c:f>'Figures 4a-4c'!$C$8:$C$18</c:f>
              <c:strCache>
                <c:ptCount val="11"/>
                <c:pt idx="0">
                  <c:v>Antrim &amp; Newtownabbey</c:v>
                </c:pt>
                <c:pt idx="1">
                  <c:v>Armagh, Banbridge &amp; Craigavon</c:v>
                </c:pt>
                <c:pt idx="2">
                  <c:v>Belfast</c:v>
                </c:pt>
                <c:pt idx="3">
                  <c:v>Causeway Coast &amp; Glens</c:v>
                </c:pt>
                <c:pt idx="4">
                  <c:v>Derry &amp; Strabane</c:v>
                </c:pt>
                <c:pt idx="5">
                  <c:v>Fermanagh &amp; Omagh</c:v>
                </c:pt>
                <c:pt idx="6">
                  <c:v>Lisburn &amp; Castlereagh</c:v>
                </c:pt>
                <c:pt idx="7">
                  <c:v>Mid &amp; East Antrim</c:v>
                </c:pt>
                <c:pt idx="8">
                  <c:v>Mid Ulster</c:v>
                </c:pt>
                <c:pt idx="9">
                  <c:v>Newry, Mourne &amp; Down</c:v>
                </c:pt>
                <c:pt idx="10">
                  <c:v>North Down &amp; Ards</c:v>
                </c:pt>
              </c:strCache>
            </c:strRef>
          </c:cat>
          <c:val>
            <c:numRef>
              <c:f>'Figures 4a-4c'!$E$8:$E$18</c:f>
              <c:numCache>
                <c:formatCode>0%</c:formatCode>
                <c:ptCount val="11"/>
                <c:pt idx="0">
                  <c:v>0.50241207498567242</c:v>
                </c:pt>
                <c:pt idx="1">
                  <c:v>0.64922731346049822</c:v>
                </c:pt>
                <c:pt idx="2">
                  <c:v>0.37414195309974507</c:v>
                </c:pt>
                <c:pt idx="3">
                  <c:v>0.28181266615155687</c:v>
                </c:pt>
                <c:pt idx="4">
                  <c:v>0.46332047054941761</c:v>
                </c:pt>
                <c:pt idx="5">
                  <c:v>0.4500956678413765</c:v>
                </c:pt>
                <c:pt idx="6">
                  <c:v>0.55373706877414397</c:v>
                </c:pt>
                <c:pt idx="7">
                  <c:v>0.53082831894198901</c:v>
                </c:pt>
                <c:pt idx="8">
                  <c:v>0.54080443532171329</c:v>
                </c:pt>
                <c:pt idx="9">
                  <c:v>0.39452142963844566</c:v>
                </c:pt>
                <c:pt idx="10">
                  <c:v>0.4575628348384449</c:v>
                </c:pt>
              </c:numCache>
            </c:numRef>
          </c:val>
        </c:ser>
        <c:axId val="62726912"/>
        <c:axId val="62728448"/>
      </c:barChart>
      <c:catAx>
        <c:axId val="62726912"/>
        <c:scaling>
          <c:orientation val="minMax"/>
        </c:scaling>
        <c:axPos val="b"/>
        <c:tickLblPos val="nextTo"/>
        <c:crossAx val="62728448"/>
        <c:crosses val="autoZero"/>
        <c:auto val="1"/>
        <c:lblAlgn val="ctr"/>
        <c:lblOffset val="100"/>
      </c:catAx>
      <c:valAx>
        <c:axId val="62728448"/>
        <c:scaling>
          <c:orientation val="minMax"/>
        </c:scaling>
        <c:axPos val="l"/>
        <c:numFmt formatCode="0%" sourceLinked="1"/>
        <c:tickLblPos val="nextTo"/>
        <c:txPr>
          <a:bodyPr/>
          <a:lstStyle/>
          <a:p>
            <a:pPr>
              <a:defRPr>
                <a:latin typeface="Arial" pitchFamily="34" charset="0"/>
                <a:cs typeface="Arial" pitchFamily="34" charset="0"/>
              </a:defRPr>
            </a:pPr>
            <a:endParaRPr lang="en-US"/>
          </a:p>
        </c:txPr>
        <c:crossAx val="62726912"/>
        <c:crosses val="autoZero"/>
        <c:crossBetween val="between"/>
      </c:valAx>
      <c:dTable>
        <c:showHorzBorder val="1"/>
        <c:showVertBorder val="1"/>
        <c:showOutline val="1"/>
        <c:txPr>
          <a:bodyPr/>
          <a:lstStyle/>
          <a:p>
            <a:pPr rtl="0">
              <a:defRPr>
                <a:latin typeface="Arial" pitchFamily="34" charset="0"/>
                <a:cs typeface="Arial" pitchFamily="34" charset="0"/>
              </a:defRPr>
            </a:pPr>
            <a:endParaRPr lang="en-US"/>
          </a:p>
        </c:txPr>
      </c:dTable>
    </c:plotArea>
    <c:plotVisOnly val="1"/>
  </c:chart>
  <c:spPr>
    <a:ln>
      <a:noFill/>
    </a:ln>
  </c:spPr>
  <c:printSettings>
    <c:headerFooter/>
    <c:pageMargins b="0.75000000000000289" l="0.70000000000000062" r="0.70000000000000062" t="0.750000000000002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2240248226950359"/>
          <c:y val="3.1746031746031744E-2"/>
          <c:w val="0.8678457446808554"/>
          <c:h val="0.80216972878390158"/>
        </c:manualLayout>
      </c:layout>
      <c:barChart>
        <c:barDir val="col"/>
        <c:grouping val="clustered"/>
        <c:ser>
          <c:idx val="0"/>
          <c:order val="0"/>
          <c:tx>
            <c:strRef>
              <c:f>'Figures 4a-4c'!$F$7</c:f>
              <c:strCache>
                <c:ptCount val="1"/>
                <c:pt idx="0">
                  <c:v>Business</c:v>
                </c:pt>
              </c:strCache>
            </c:strRef>
          </c:tx>
          <c:spPr>
            <a:solidFill>
              <a:srgbClr val="0070C0"/>
            </a:solidFill>
          </c:spPr>
          <c:dPt>
            <c:idx val="0"/>
            <c:spPr>
              <a:solidFill>
                <a:srgbClr val="0070C0"/>
              </a:solidFill>
              <a:ln>
                <a:solidFill>
                  <a:schemeClr val="accent3"/>
                </a:solidFill>
              </a:ln>
            </c:spPr>
          </c:dPt>
          <c:dPt>
            <c:idx val="1"/>
            <c:spPr>
              <a:solidFill>
                <a:srgbClr val="0070C0"/>
              </a:solidFill>
              <a:ln>
                <a:solidFill>
                  <a:schemeClr val="tx2"/>
                </a:solidFill>
              </a:ln>
            </c:spPr>
          </c:dPt>
          <c:dPt>
            <c:idx val="2"/>
            <c:spPr>
              <a:solidFill>
                <a:srgbClr val="FF0000"/>
              </a:solidFill>
              <a:ln>
                <a:solidFill>
                  <a:schemeClr val="tx2"/>
                </a:solidFill>
              </a:ln>
            </c:spPr>
          </c:dPt>
          <c:dPt>
            <c:idx val="3"/>
            <c:spPr>
              <a:solidFill>
                <a:srgbClr val="0070C0"/>
              </a:solidFill>
              <a:ln>
                <a:solidFill>
                  <a:schemeClr val="accent2"/>
                </a:solidFill>
              </a:ln>
            </c:spPr>
          </c:dPt>
          <c:dPt>
            <c:idx val="4"/>
            <c:spPr>
              <a:solidFill>
                <a:srgbClr val="FF0000"/>
              </a:solidFill>
              <a:ln>
                <a:solidFill>
                  <a:schemeClr val="tx2"/>
                </a:solidFill>
              </a:ln>
            </c:spPr>
          </c:dPt>
          <c:dPt>
            <c:idx val="5"/>
            <c:spPr>
              <a:solidFill>
                <a:srgbClr val="0070C0"/>
              </a:solidFill>
              <a:ln>
                <a:solidFill>
                  <a:schemeClr val="accent2"/>
                </a:solidFill>
              </a:ln>
            </c:spPr>
          </c:dPt>
          <c:dPt>
            <c:idx val="6"/>
            <c:spPr>
              <a:solidFill>
                <a:srgbClr val="0070C0"/>
              </a:solidFill>
              <a:ln>
                <a:solidFill>
                  <a:schemeClr val="tx2"/>
                </a:solidFill>
              </a:ln>
            </c:spPr>
          </c:dPt>
          <c:dPt>
            <c:idx val="7"/>
            <c:spPr>
              <a:solidFill>
                <a:srgbClr val="0070C0"/>
              </a:solidFill>
              <a:ln>
                <a:solidFill>
                  <a:schemeClr val="tx2"/>
                </a:solidFill>
              </a:ln>
            </c:spPr>
          </c:dPt>
          <c:dPt>
            <c:idx val="8"/>
            <c:spPr>
              <a:solidFill>
                <a:srgbClr val="0070C0"/>
              </a:solidFill>
              <a:ln>
                <a:solidFill>
                  <a:schemeClr val="tx2"/>
                </a:solidFill>
              </a:ln>
            </c:spPr>
          </c:dPt>
          <c:dPt>
            <c:idx val="9"/>
            <c:spPr>
              <a:solidFill>
                <a:srgbClr val="0070C0"/>
              </a:solidFill>
              <a:ln>
                <a:solidFill>
                  <a:schemeClr val="tx2"/>
                </a:solidFill>
              </a:ln>
            </c:spPr>
          </c:dPt>
          <c:dPt>
            <c:idx val="10"/>
            <c:spPr>
              <a:solidFill>
                <a:srgbClr val="0070C0"/>
              </a:solidFill>
              <a:ln>
                <a:solidFill>
                  <a:schemeClr val="tx2"/>
                </a:solidFill>
              </a:ln>
            </c:spPr>
          </c:dPt>
          <c:dPt>
            <c:idx val="11"/>
            <c:spPr>
              <a:solidFill>
                <a:srgbClr val="0070C0"/>
              </a:solidFill>
              <a:ln>
                <a:solidFill>
                  <a:schemeClr val="tx2"/>
                </a:solidFill>
              </a:ln>
            </c:spPr>
          </c:dPt>
          <c:cat>
            <c:strRef>
              <c:f>'Figures 4a-4c'!$C$8:$C$18</c:f>
              <c:strCache>
                <c:ptCount val="11"/>
                <c:pt idx="0">
                  <c:v>Antrim &amp; Newtownabbey</c:v>
                </c:pt>
                <c:pt idx="1">
                  <c:v>Armagh, Banbridge &amp; Craigavon</c:v>
                </c:pt>
                <c:pt idx="2">
                  <c:v>Belfast</c:v>
                </c:pt>
                <c:pt idx="3">
                  <c:v>Causeway Coast &amp; Glens</c:v>
                </c:pt>
                <c:pt idx="4">
                  <c:v>Derry &amp; Strabane</c:v>
                </c:pt>
                <c:pt idx="5">
                  <c:v>Fermanagh &amp; Omagh</c:v>
                </c:pt>
                <c:pt idx="6">
                  <c:v>Lisburn &amp; Castlereagh</c:v>
                </c:pt>
                <c:pt idx="7">
                  <c:v>Mid &amp; East Antrim</c:v>
                </c:pt>
                <c:pt idx="8">
                  <c:v>Mid Ulster</c:v>
                </c:pt>
                <c:pt idx="9">
                  <c:v>Newry, Mourne &amp; Down</c:v>
                </c:pt>
                <c:pt idx="10">
                  <c:v>North Down &amp; Ards</c:v>
                </c:pt>
              </c:strCache>
            </c:strRef>
          </c:cat>
          <c:val>
            <c:numRef>
              <c:f>'Figures 4a-4c'!$F$8:$F$18</c:f>
              <c:numCache>
                <c:formatCode>0%</c:formatCode>
                <c:ptCount val="11"/>
                <c:pt idx="0">
                  <c:v>9.187213962176792E-2</c:v>
                </c:pt>
                <c:pt idx="1">
                  <c:v>7.4572538022645365E-2</c:v>
                </c:pt>
                <c:pt idx="2">
                  <c:v>0.16363790316591784</c:v>
                </c:pt>
                <c:pt idx="3">
                  <c:v>3.751102276756467E-2</c:v>
                </c:pt>
                <c:pt idx="4">
                  <c:v>0.14912538977302306</c:v>
                </c:pt>
                <c:pt idx="5">
                  <c:v>5.5169754450287066E-2</c:v>
                </c:pt>
                <c:pt idx="6">
                  <c:v>0.12863847148349275</c:v>
                </c:pt>
                <c:pt idx="7">
                  <c:v>6.3669301065663486E-2</c:v>
                </c:pt>
                <c:pt idx="8">
                  <c:v>9.520617998517833E-2</c:v>
                </c:pt>
                <c:pt idx="9">
                  <c:v>4.0085558208551392E-2</c:v>
                </c:pt>
                <c:pt idx="10">
                  <c:v>4.8948631454939585E-2</c:v>
                </c:pt>
              </c:numCache>
            </c:numRef>
          </c:val>
        </c:ser>
        <c:axId val="62770560"/>
        <c:axId val="62772352"/>
      </c:barChart>
      <c:catAx>
        <c:axId val="62770560"/>
        <c:scaling>
          <c:orientation val="minMax"/>
        </c:scaling>
        <c:axPos val="b"/>
        <c:tickLblPos val="nextTo"/>
        <c:crossAx val="62772352"/>
        <c:crosses val="autoZero"/>
        <c:auto val="1"/>
        <c:lblAlgn val="ctr"/>
        <c:lblOffset val="100"/>
      </c:catAx>
      <c:valAx>
        <c:axId val="62772352"/>
        <c:scaling>
          <c:orientation val="minMax"/>
          <c:max val="0.70000000000000062"/>
          <c:min val="0"/>
        </c:scaling>
        <c:axPos val="l"/>
        <c:numFmt formatCode="0%" sourceLinked="1"/>
        <c:tickLblPos val="nextTo"/>
        <c:txPr>
          <a:bodyPr/>
          <a:lstStyle/>
          <a:p>
            <a:pPr>
              <a:defRPr>
                <a:latin typeface="Arial" pitchFamily="34" charset="0"/>
                <a:cs typeface="Arial" pitchFamily="34" charset="0"/>
              </a:defRPr>
            </a:pPr>
            <a:endParaRPr lang="en-US"/>
          </a:p>
        </c:txPr>
        <c:crossAx val="62770560"/>
        <c:crosses val="autoZero"/>
        <c:crossBetween val="between"/>
      </c:valAx>
      <c:dTable>
        <c:showHorzBorder val="1"/>
        <c:showVertBorder val="1"/>
        <c:showOutline val="1"/>
        <c:txPr>
          <a:bodyPr/>
          <a:lstStyle/>
          <a:p>
            <a:pPr rtl="0">
              <a:defRPr>
                <a:latin typeface="Arial" pitchFamily="34" charset="0"/>
                <a:cs typeface="Arial" pitchFamily="34" charset="0"/>
              </a:defRPr>
            </a:pPr>
            <a:endParaRPr lang="en-US"/>
          </a:p>
        </c:txPr>
      </c:dTable>
    </c:plotArea>
    <c:plotVisOnly val="1"/>
  </c:chart>
  <c:spPr>
    <a:solidFill>
      <a:schemeClr val="bg1"/>
    </a:solidFill>
    <a:ln>
      <a:noFill/>
    </a:ln>
  </c:spPr>
  <c:printSettings>
    <c:headerFooter/>
    <c:pageMargins b="0.75000000000000289" l="0.70000000000000062" r="0.70000000000000062" t="0.750000000000002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style val="3"/>
  <c:chart>
    <c:plotArea>
      <c:layout>
        <c:manualLayout>
          <c:layoutTarget val="inner"/>
          <c:xMode val="edge"/>
          <c:yMode val="edge"/>
          <c:x val="0.30921062992126014"/>
          <c:y val="5.0925925925925923E-2"/>
          <c:w val="0.61520056867891515"/>
          <c:h val="0.83309419655876404"/>
        </c:manualLayout>
      </c:layout>
      <c:barChart>
        <c:barDir val="bar"/>
        <c:grouping val="clustered"/>
        <c:ser>
          <c:idx val="0"/>
          <c:order val="0"/>
          <c:tx>
            <c:strRef>
              <c:f>'Figure 5a'!$B$5</c:f>
              <c:strCache>
                <c:ptCount val="1"/>
                <c:pt idx="0">
                  <c:v>Other (7,127)</c:v>
                </c:pt>
              </c:strCache>
            </c:strRef>
          </c:tx>
          <c:cat>
            <c:strRef>
              <c:f>'Figure 5a'!$A$6:$A$16</c:f>
              <c:strCache>
                <c:ptCount val="11"/>
                <c:pt idx="0">
                  <c:v>Belfast (10,785 beds)</c:v>
                </c:pt>
                <c:pt idx="1">
                  <c:v>Causeway Coast and Glens (10,305 beds)</c:v>
                </c:pt>
                <c:pt idx="2">
                  <c:v>Fermanagh and Omagh (4,295 beds)</c:v>
                </c:pt>
                <c:pt idx="3">
                  <c:v>Newry, Mourne and Down (3,983 beds)</c:v>
                </c:pt>
                <c:pt idx="4">
                  <c:v>Derry and Strabane (3,429 beds)</c:v>
                </c:pt>
                <c:pt idx="5">
                  <c:v>Antrim and Newtownabbey (3,404 beds)</c:v>
                </c:pt>
                <c:pt idx="6">
                  <c:v>Mid and East Antrim (2,005 beds)</c:v>
                </c:pt>
                <c:pt idx="7">
                  <c:v>North Down and Ards (1,794 beds)</c:v>
                </c:pt>
                <c:pt idx="8">
                  <c:v>Mid Ulster (1,193 beds)</c:v>
                </c:pt>
                <c:pt idx="9">
                  <c:v>Lisburn and Castlereagh (1,145 beds)</c:v>
                </c:pt>
                <c:pt idx="10">
                  <c:v>Armagh, Banbridge and Craigavon (1,129 beds)</c:v>
                </c:pt>
              </c:strCache>
            </c:strRef>
          </c:cat>
          <c:val>
            <c:numRef>
              <c:f>'Figure 5a'!$B$6:$B$16</c:f>
              <c:numCache>
                <c:formatCode>General</c:formatCode>
                <c:ptCount val="11"/>
                <c:pt idx="0">
                  <c:v>2395</c:v>
                </c:pt>
                <c:pt idx="1">
                  <c:v>889</c:v>
                </c:pt>
                <c:pt idx="2">
                  <c:v>311</c:v>
                </c:pt>
                <c:pt idx="3">
                  <c:v>679</c:v>
                </c:pt>
                <c:pt idx="4">
                  <c:v>740</c:v>
                </c:pt>
                <c:pt idx="5">
                  <c:v>1587</c:v>
                </c:pt>
                <c:pt idx="6">
                  <c:v>226</c:v>
                </c:pt>
                <c:pt idx="7">
                  <c:v>241</c:v>
                </c:pt>
                <c:pt idx="8">
                  <c:v>0</c:v>
                </c:pt>
                <c:pt idx="9">
                  <c:v>0</c:v>
                </c:pt>
                <c:pt idx="10">
                  <c:v>59</c:v>
                </c:pt>
              </c:numCache>
            </c:numRef>
          </c:val>
        </c:ser>
        <c:ser>
          <c:idx val="1"/>
          <c:order val="1"/>
          <c:tx>
            <c:strRef>
              <c:f>'Figure 5a'!$C$5</c:f>
              <c:strCache>
                <c:ptCount val="1"/>
                <c:pt idx="0">
                  <c:v>Self-Catering (12,055)</c:v>
                </c:pt>
              </c:strCache>
            </c:strRef>
          </c:tx>
          <c:cat>
            <c:strRef>
              <c:f>'Figure 5a'!$A$6:$A$16</c:f>
              <c:strCache>
                <c:ptCount val="11"/>
                <c:pt idx="0">
                  <c:v>Belfast (10,785 beds)</c:v>
                </c:pt>
                <c:pt idx="1">
                  <c:v>Causeway Coast and Glens (10,305 beds)</c:v>
                </c:pt>
                <c:pt idx="2">
                  <c:v>Fermanagh and Omagh (4,295 beds)</c:v>
                </c:pt>
                <c:pt idx="3">
                  <c:v>Newry, Mourne and Down (3,983 beds)</c:v>
                </c:pt>
                <c:pt idx="4">
                  <c:v>Derry and Strabane (3,429 beds)</c:v>
                </c:pt>
                <c:pt idx="5">
                  <c:v>Antrim and Newtownabbey (3,404 beds)</c:v>
                </c:pt>
                <c:pt idx="6">
                  <c:v>Mid and East Antrim (2,005 beds)</c:v>
                </c:pt>
                <c:pt idx="7">
                  <c:v>North Down and Ards (1,794 beds)</c:v>
                </c:pt>
                <c:pt idx="8">
                  <c:v>Mid Ulster (1,193 beds)</c:v>
                </c:pt>
                <c:pt idx="9">
                  <c:v>Lisburn and Castlereagh (1,145 beds)</c:v>
                </c:pt>
                <c:pt idx="10">
                  <c:v>Armagh, Banbridge and Craigavon (1,129 beds)</c:v>
                </c:pt>
              </c:strCache>
            </c:strRef>
          </c:cat>
          <c:val>
            <c:numRef>
              <c:f>'Figure 5a'!$C$6:$C$16</c:f>
              <c:numCache>
                <c:formatCode>General</c:formatCode>
                <c:ptCount val="11"/>
                <c:pt idx="0">
                  <c:v>840.99999999999989</c:v>
                </c:pt>
                <c:pt idx="1">
                  <c:v>5570.0000000000055</c:v>
                </c:pt>
                <c:pt idx="2">
                  <c:v>1999.0000000000011</c:v>
                </c:pt>
                <c:pt idx="3">
                  <c:v>1105</c:v>
                </c:pt>
                <c:pt idx="4">
                  <c:v>549.00000000000011</c:v>
                </c:pt>
                <c:pt idx="5">
                  <c:v>260</c:v>
                </c:pt>
                <c:pt idx="6">
                  <c:v>341</c:v>
                </c:pt>
                <c:pt idx="7">
                  <c:v>575</c:v>
                </c:pt>
                <c:pt idx="8">
                  <c:v>325.00000000000006</c:v>
                </c:pt>
                <c:pt idx="9">
                  <c:v>275.00000000000006</c:v>
                </c:pt>
                <c:pt idx="10">
                  <c:v>215</c:v>
                </c:pt>
              </c:numCache>
            </c:numRef>
          </c:val>
        </c:ser>
        <c:ser>
          <c:idx val="2"/>
          <c:order val="2"/>
          <c:tx>
            <c:strRef>
              <c:f>'Figure 5a'!$D$5</c:f>
              <c:strCache>
                <c:ptCount val="1"/>
                <c:pt idx="0">
                  <c:v>Bed&amp;Breakfasts, Guesthouses and Guest Accommodation (6,815)</c:v>
                </c:pt>
              </c:strCache>
            </c:strRef>
          </c:tx>
          <c:cat>
            <c:strRef>
              <c:f>'Figure 5a'!$A$6:$A$16</c:f>
              <c:strCache>
                <c:ptCount val="11"/>
                <c:pt idx="0">
                  <c:v>Belfast (10,785 beds)</c:v>
                </c:pt>
                <c:pt idx="1">
                  <c:v>Causeway Coast and Glens (10,305 beds)</c:v>
                </c:pt>
                <c:pt idx="2">
                  <c:v>Fermanagh and Omagh (4,295 beds)</c:v>
                </c:pt>
                <c:pt idx="3">
                  <c:v>Newry, Mourne and Down (3,983 beds)</c:v>
                </c:pt>
                <c:pt idx="4">
                  <c:v>Derry and Strabane (3,429 beds)</c:v>
                </c:pt>
                <c:pt idx="5">
                  <c:v>Antrim and Newtownabbey (3,404 beds)</c:v>
                </c:pt>
                <c:pt idx="6">
                  <c:v>Mid and East Antrim (2,005 beds)</c:v>
                </c:pt>
                <c:pt idx="7">
                  <c:v>North Down and Ards (1,794 beds)</c:v>
                </c:pt>
                <c:pt idx="8">
                  <c:v>Mid Ulster (1,193 beds)</c:v>
                </c:pt>
                <c:pt idx="9">
                  <c:v>Lisburn and Castlereagh (1,145 beds)</c:v>
                </c:pt>
                <c:pt idx="10">
                  <c:v>Armagh, Banbridge and Craigavon (1,129 beds)</c:v>
                </c:pt>
              </c:strCache>
            </c:strRef>
          </c:cat>
          <c:val>
            <c:numRef>
              <c:f>'Figure 5a'!$D$6:$D$16</c:f>
              <c:numCache>
                <c:formatCode>General</c:formatCode>
                <c:ptCount val="11"/>
                <c:pt idx="0">
                  <c:v>547</c:v>
                </c:pt>
                <c:pt idx="1">
                  <c:v>1901.9999999999993</c:v>
                </c:pt>
                <c:pt idx="2">
                  <c:v>1010</c:v>
                </c:pt>
                <c:pt idx="3">
                  <c:v>969</c:v>
                </c:pt>
                <c:pt idx="4">
                  <c:v>543</c:v>
                </c:pt>
                <c:pt idx="5">
                  <c:v>261</c:v>
                </c:pt>
                <c:pt idx="6">
                  <c:v>326</c:v>
                </c:pt>
                <c:pt idx="7">
                  <c:v>376</c:v>
                </c:pt>
                <c:pt idx="8">
                  <c:v>280</c:v>
                </c:pt>
                <c:pt idx="9">
                  <c:v>277</c:v>
                </c:pt>
                <c:pt idx="10">
                  <c:v>324</c:v>
                </c:pt>
              </c:numCache>
            </c:numRef>
          </c:val>
        </c:ser>
        <c:ser>
          <c:idx val="3"/>
          <c:order val="3"/>
          <c:tx>
            <c:strRef>
              <c:f>'Figure 5a'!$E$5</c:f>
              <c:strCache>
                <c:ptCount val="1"/>
                <c:pt idx="0">
                  <c:v>Hotels (17,470)</c:v>
                </c:pt>
              </c:strCache>
            </c:strRef>
          </c:tx>
          <c:cat>
            <c:strRef>
              <c:f>'Figure 5a'!$A$6:$A$16</c:f>
              <c:strCache>
                <c:ptCount val="11"/>
                <c:pt idx="0">
                  <c:v>Belfast (10,785 beds)</c:v>
                </c:pt>
                <c:pt idx="1">
                  <c:v>Causeway Coast and Glens (10,305 beds)</c:v>
                </c:pt>
                <c:pt idx="2">
                  <c:v>Fermanagh and Omagh (4,295 beds)</c:v>
                </c:pt>
                <c:pt idx="3">
                  <c:v>Newry, Mourne and Down (3,983 beds)</c:v>
                </c:pt>
                <c:pt idx="4">
                  <c:v>Derry and Strabane (3,429 beds)</c:v>
                </c:pt>
                <c:pt idx="5">
                  <c:v>Antrim and Newtownabbey (3,404 beds)</c:v>
                </c:pt>
                <c:pt idx="6">
                  <c:v>Mid and East Antrim (2,005 beds)</c:v>
                </c:pt>
                <c:pt idx="7">
                  <c:v>North Down and Ards (1,794 beds)</c:v>
                </c:pt>
                <c:pt idx="8">
                  <c:v>Mid Ulster (1,193 beds)</c:v>
                </c:pt>
                <c:pt idx="9">
                  <c:v>Lisburn and Castlereagh (1,145 beds)</c:v>
                </c:pt>
                <c:pt idx="10">
                  <c:v>Armagh, Banbridge and Craigavon (1,129 beds)</c:v>
                </c:pt>
              </c:strCache>
            </c:strRef>
          </c:cat>
          <c:val>
            <c:numRef>
              <c:f>'Figure 5a'!$E$6:$E$16</c:f>
              <c:numCache>
                <c:formatCode>General</c:formatCode>
                <c:ptCount val="11"/>
                <c:pt idx="0">
                  <c:v>7001.9999999999982</c:v>
                </c:pt>
                <c:pt idx="1">
                  <c:v>1944</c:v>
                </c:pt>
                <c:pt idx="2">
                  <c:v>975</c:v>
                </c:pt>
                <c:pt idx="3">
                  <c:v>1230</c:v>
                </c:pt>
                <c:pt idx="4">
                  <c:v>1597</c:v>
                </c:pt>
                <c:pt idx="5">
                  <c:v>1296</c:v>
                </c:pt>
                <c:pt idx="6">
                  <c:v>1112</c:v>
                </c:pt>
                <c:pt idx="7">
                  <c:v>602</c:v>
                </c:pt>
                <c:pt idx="8">
                  <c:v>588</c:v>
                </c:pt>
                <c:pt idx="9">
                  <c:v>593</c:v>
                </c:pt>
                <c:pt idx="10">
                  <c:v>531</c:v>
                </c:pt>
              </c:numCache>
            </c:numRef>
          </c:val>
        </c:ser>
        <c:axId val="66821120"/>
        <c:axId val="66831104"/>
      </c:barChart>
      <c:catAx>
        <c:axId val="66821120"/>
        <c:scaling>
          <c:orientation val="minMax"/>
        </c:scaling>
        <c:axPos val="l"/>
        <c:tickLblPos val="nextTo"/>
        <c:crossAx val="66831104"/>
        <c:crosses val="autoZero"/>
        <c:auto val="1"/>
        <c:lblAlgn val="ctr"/>
        <c:lblOffset val="100"/>
      </c:catAx>
      <c:valAx>
        <c:axId val="66831104"/>
        <c:scaling>
          <c:orientation val="minMax"/>
        </c:scaling>
        <c:axPos val="b"/>
        <c:numFmt formatCode="#,##0" sourceLinked="0"/>
        <c:tickLblPos val="nextTo"/>
        <c:crossAx val="66821120"/>
        <c:crosses val="autoZero"/>
        <c:crossBetween val="between"/>
      </c:valAx>
    </c:plotArea>
    <c:legend>
      <c:legendPos val="r"/>
      <c:layout>
        <c:manualLayout>
          <c:xMode val="edge"/>
          <c:yMode val="edge"/>
          <c:x val="0.67581191502005689"/>
          <c:y val="0.17025605670258959"/>
          <c:w val="0.31664091516862303"/>
          <c:h val="0.3330940154219853"/>
        </c:manualLayout>
      </c:layout>
    </c:legend>
    <c:plotVisOnly val="1"/>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bar"/>
        <c:grouping val="clustered"/>
        <c:ser>
          <c:idx val="0"/>
          <c:order val="0"/>
          <c:tx>
            <c:strRef>
              <c:f>'Figure 5b'!$C$4</c:f>
              <c:strCache>
                <c:ptCount val="1"/>
                <c:pt idx="0">
                  <c:v>Bed-Space Occupancy</c:v>
                </c:pt>
              </c:strCache>
            </c:strRef>
          </c:tx>
          <c:spPr>
            <a:solidFill>
              <a:srgbClr val="0070C0"/>
            </a:solidFill>
          </c:spPr>
          <c:cat>
            <c:strRef>
              <c:f>'Figure 5b'!$B$5:$B$15</c:f>
              <c:strCache>
                <c:ptCount val="11"/>
                <c:pt idx="0">
                  <c:v>Belfast</c:v>
                </c:pt>
                <c:pt idx="1">
                  <c:v>Mid and East Antrim</c:v>
                </c:pt>
                <c:pt idx="2">
                  <c:v>Fermanagh and Omagh</c:v>
                </c:pt>
                <c:pt idx="3">
                  <c:v>Derry and Strabane</c:v>
                </c:pt>
                <c:pt idx="4">
                  <c:v>North Down and Ards</c:v>
                </c:pt>
                <c:pt idx="5">
                  <c:v>Antrim and Newtownabbey</c:v>
                </c:pt>
                <c:pt idx="6">
                  <c:v>Newry, Mourne and Down</c:v>
                </c:pt>
                <c:pt idx="7">
                  <c:v>Causeway Coast and Glens</c:v>
                </c:pt>
                <c:pt idx="8">
                  <c:v>Armagh, Banbridge and Craigavon</c:v>
                </c:pt>
                <c:pt idx="9">
                  <c:v>Lisburn and Castlereagh</c:v>
                </c:pt>
                <c:pt idx="10">
                  <c:v>Mid Ulster</c:v>
                </c:pt>
              </c:strCache>
            </c:strRef>
          </c:cat>
          <c:val>
            <c:numRef>
              <c:f>'Figure 5b'!$C$5:$C$15</c:f>
              <c:numCache>
                <c:formatCode>0%</c:formatCode>
                <c:ptCount val="11"/>
                <c:pt idx="0">
                  <c:v>0.51388967872802649</c:v>
                </c:pt>
                <c:pt idx="1">
                  <c:v>0.49318141894971856</c:v>
                </c:pt>
                <c:pt idx="2">
                  <c:v>0.4859025025060934</c:v>
                </c:pt>
                <c:pt idx="3">
                  <c:v>0.45807139131921115</c:v>
                </c:pt>
                <c:pt idx="4">
                  <c:v>0.44141787200075822</c:v>
                </c:pt>
                <c:pt idx="5">
                  <c:v>0.40832390678893421</c:v>
                </c:pt>
                <c:pt idx="6">
                  <c:v>0.39622593270926437</c:v>
                </c:pt>
                <c:pt idx="7">
                  <c:v>0.38523893445133051</c:v>
                </c:pt>
                <c:pt idx="8">
                  <c:v>0.38276704110992188</c:v>
                </c:pt>
                <c:pt idx="9">
                  <c:v>0.36804472121265847</c:v>
                </c:pt>
                <c:pt idx="10">
                  <c:v>0.32778763966484681</c:v>
                </c:pt>
              </c:numCache>
            </c:numRef>
          </c:val>
        </c:ser>
        <c:axId val="66876928"/>
        <c:axId val="66878464"/>
      </c:barChart>
      <c:catAx>
        <c:axId val="66876928"/>
        <c:scaling>
          <c:orientation val="minMax"/>
        </c:scaling>
        <c:axPos val="l"/>
        <c:tickLblPos val="nextTo"/>
        <c:crossAx val="66878464"/>
        <c:crosses val="autoZero"/>
        <c:auto val="1"/>
        <c:lblAlgn val="ctr"/>
        <c:lblOffset val="100"/>
      </c:catAx>
      <c:valAx>
        <c:axId val="66878464"/>
        <c:scaling>
          <c:orientation val="minMax"/>
        </c:scaling>
        <c:axPos val="b"/>
        <c:majorGridlines>
          <c:spPr>
            <a:ln>
              <a:solidFill>
                <a:sysClr val="window" lastClr="FFFFFF"/>
              </a:solidFill>
            </a:ln>
          </c:spPr>
        </c:majorGridlines>
        <c:numFmt formatCode="0%" sourceLinked="1"/>
        <c:tickLblPos val="nextTo"/>
        <c:crossAx val="66876928"/>
        <c:crosses val="autoZero"/>
        <c:crossBetween val="between"/>
      </c:valAx>
      <c:dTable>
        <c:showHorzBorder val="1"/>
        <c:showVertBorder val="1"/>
        <c:showOutline val="1"/>
        <c:showKeys val="1"/>
      </c:dTable>
    </c:plotArea>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1.8572686214535269E-2"/>
          <c:y val="1.5138247306597458E-2"/>
          <c:w val="0.67519058557618206"/>
          <c:h val="0.96084319587655287"/>
        </c:manualLayout>
      </c:layout>
      <c:doughnutChart>
        <c:varyColors val="1"/>
        <c:ser>
          <c:idx val="0"/>
          <c:order val="0"/>
          <c:dPt>
            <c:idx val="0"/>
            <c:spPr>
              <a:solidFill>
                <a:srgbClr val="FFC000"/>
              </a:solidFill>
            </c:spPr>
          </c:dPt>
          <c:dPt>
            <c:idx val="1"/>
            <c:spPr>
              <a:solidFill>
                <a:srgbClr val="7030A0"/>
              </a:solidFill>
            </c:spPr>
          </c:dPt>
          <c:dPt>
            <c:idx val="2"/>
            <c:spPr>
              <a:solidFill>
                <a:srgbClr val="00B0F0"/>
              </a:solidFill>
            </c:spPr>
          </c:dPt>
          <c:dPt>
            <c:idx val="3"/>
            <c:spPr>
              <a:solidFill>
                <a:srgbClr val="FF0000"/>
              </a:solidFill>
            </c:spPr>
          </c:dPt>
          <c:dPt>
            <c:idx val="4"/>
            <c:spPr>
              <a:solidFill>
                <a:srgbClr val="FF66FF"/>
              </a:solidFill>
            </c:spPr>
          </c:dPt>
          <c:dPt>
            <c:idx val="5"/>
            <c:spPr>
              <a:solidFill>
                <a:schemeClr val="tx1">
                  <a:lumMod val="50000"/>
                  <a:lumOff val="50000"/>
                </a:schemeClr>
              </a:solidFill>
            </c:spPr>
          </c:dPt>
          <c:dPt>
            <c:idx val="6"/>
            <c:spPr>
              <a:solidFill>
                <a:srgbClr val="00B050"/>
              </a:solidFill>
            </c:spPr>
          </c:dPt>
          <c:dPt>
            <c:idx val="7"/>
            <c:spPr>
              <a:solidFill>
                <a:schemeClr val="accent2">
                  <a:lumMod val="40000"/>
                  <a:lumOff val="60000"/>
                </a:schemeClr>
              </a:solidFill>
            </c:spPr>
          </c:dPt>
          <c:dPt>
            <c:idx val="8"/>
            <c:spPr>
              <a:solidFill>
                <a:schemeClr val="bg2">
                  <a:lumMod val="50000"/>
                </a:schemeClr>
              </a:solidFill>
            </c:spPr>
          </c:dPt>
          <c:dPt>
            <c:idx val="9"/>
            <c:spPr>
              <a:solidFill>
                <a:schemeClr val="bg1">
                  <a:lumMod val="75000"/>
                </a:schemeClr>
              </a:solidFill>
            </c:spPr>
          </c:dPt>
          <c:dLbls>
            <c:dLbl>
              <c:idx val="0"/>
              <c:tx>
                <c:rich>
                  <a:bodyPr/>
                  <a:lstStyle/>
                  <a:p>
                    <a:r>
                      <a:rPr lang="en-US"/>
                      <a:t>788k</a:t>
                    </a:r>
                  </a:p>
                </c:rich>
              </c:tx>
              <c:showVal val="1"/>
            </c:dLbl>
            <c:dLbl>
              <c:idx val="1"/>
              <c:tx>
                <c:rich>
                  <a:bodyPr/>
                  <a:lstStyle/>
                  <a:p>
                    <a:r>
                      <a:rPr lang="en-US"/>
                      <a:t>634k</a:t>
                    </a:r>
                  </a:p>
                </c:rich>
              </c:tx>
              <c:showVal val="1"/>
            </c:dLbl>
            <c:dLbl>
              <c:idx val="2"/>
              <c:tx>
                <c:rich>
                  <a:bodyPr/>
                  <a:lstStyle/>
                  <a:p>
                    <a:r>
                      <a:rPr lang="en-US"/>
                      <a:t>466k</a:t>
                    </a:r>
                  </a:p>
                </c:rich>
              </c:tx>
              <c:showVal val="1"/>
            </c:dLbl>
            <c:dLbl>
              <c:idx val="3"/>
              <c:tx>
                <c:rich>
                  <a:bodyPr/>
                  <a:lstStyle/>
                  <a:p>
                    <a:r>
                      <a:rPr lang="en-US"/>
                      <a:t>370k</a:t>
                    </a:r>
                  </a:p>
                </c:rich>
              </c:tx>
              <c:showVal val="1"/>
            </c:dLbl>
            <c:dLbl>
              <c:idx val="4"/>
              <c:tx>
                <c:rich>
                  <a:bodyPr/>
                  <a:lstStyle/>
                  <a:p>
                    <a:r>
                      <a:rPr lang="en-US"/>
                      <a:t>324k</a:t>
                    </a:r>
                  </a:p>
                </c:rich>
              </c:tx>
              <c:showVal val="1"/>
            </c:dLbl>
            <c:dLbl>
              <c:idx val="5"/>
              <c:tx>
                <c:rich>
                  <a:bodyPr/>
                  <a:lstStyle/>
                  <a:p>
                    <a:r>
                      <a:rPr lang="en-US"/>
                      <a:t>323k</a:t>
                    </a:r>
                  </a:p>
                </c:rich>
              </c:tx>
              <c:showVal val="1"/>
            </c:dLbl>
            <c:dLbl>
              <c:idx val="6"/>
              <c:tx>
                <c:rich>
                  <a:bodyPr/>
                  <a:lstStyle/>
                  <a:p>
                    <a:r>
                      <a:rPr lang="en-US"/>
                      <a:t>299k</a:t>
                    </a:r>
                  </a:p>
                </c:rich>
              </c:tx>
              <c:showVal val="1"/>
            </c:dLbl>
            <c:dLbl>
              <c:idx val="7"/>
              <c:tx>
                <c:rich>
                  <a:bodyPr/>
                  <a:lstStyle/>
                  <a:p>
                    <a:r>
                      <a:rPr lang="en-US"/>
                      <a:t>253k</a:t>
                    </a:r>
                  </a:p>
                </c:rich>
              </c:tx>
              <c:showVal val="1"/>
            </c:dLbl>
            <c:dLbl>
              <c:idx val="8"/>
              <c:tx>
                <c:rich>
                  <a:bodyPr/>
                  <a:lstStyle/>
                  <a:p>
                    <a:r>
                      <a:rPr lang="en-US"/>
                      <a:t>243k</a:t>
                    </a:r>
                  </a:p>
                </c:rich>
              </c:tx>
              <c:showVal val="1"/>
            </c:dLbl>
            <c:dLbl>
              <c:idx val="9"/>
              <c:tx>
                <c:rich>
                  <a:bodyPr/>
                  <a:lstStyle/>
                  <a:p>
                    <a:r>
                      <a:rPr lang="en-US"/>
                      <a:t>241k</a:t>
                    </a:r>
                  </a:p>
                </c:rich>
              </c:tx>
              <c:showVal val="1"/>
            </c:dLbl>
            <c:txPr>
              <a:bodyPr/>
              <a:lstStyle/>
              <a:p>
                <a:pPr>
                  <a:defRPr sz="1200" b="1">
                    <a:solidFill>
                      <a:schemeClr val="bg1"/>
                    </a:solidFill>
                    <a:latin typeface="Arial" pitchFamily="34" charset="0"/>
                    <a:cs typeface="Arial" pitchFamily="34" charset="0"/>
                  </a:defRPr>
                </a:pPr>
                <a:endParaRPr lang="en-US"/>
              </a:p>
            </c:txPr>
            <c:showVal val="1"/>
            <c:showLeaderLines val="1"/>
          </c:dLbls>
          <c:cat>
            <c:strRef>
              <c:f>'[1]Top 10 charts'!$B$3:$B$12</c:f>
              <c:strCache>
                <c:ptCount val="10"/>
                <c:pt idx="0">
                  <c:v>Giant's Causeway</c:v>
                </c:pt>
                <c:pt idx="1">
                  <c:v>Titanic Belfast</c:v>
                </c:pt>
                <c:pt idx="2">
                  <c:v>Ulster Museum</c:v>
                </c:pt>
                <c:pt idx="3">
                  <c:v>Derry's Walls</c:v>
                </c:pt>
                <c:pt idx="4">
                  <c:v>W5 Belfast</c:v>
                </c:pt>
                <c:pt idx="5">
                  <c:v>Carrick-A-Rede Rope Bridge</c:v>
                </c:pt>
                <c:pt idx="6">
                  <c:v>The Guildhall</c:v>
                </c:pt>
                <c:pt idx="7">
                  <c:v>Belfast Zoo</c:v>
                </c:pt>
                <c:pt idx="8">
                  <c:v>Pickie Fun Park</c:v>
                </c:pt>
                <c:pt idx="9">
                  <c:v>Murlough Nature Reserve</c:v>
                </c:pt>
              </c:strCache>
            </c:strRef>
          </c:cat>
          <c:val>
            <c:numRef>
              <c:f>'[1]Top 10 charts'!$C$3:$C$12</c:f>
              <c:numCache>
                <c:formatCode>General</c:formatCode>
                <c:ptCount val="10"/>
                <c:pt idx="0">
                  <c:v>788</c:v>
                </c:pt>
                <c:pt idx="1">
                  <c:v>634</c:v>
                </c:pt>
                <c:pt idx="2">
                  <c:v>466</c:v>
                </c:pt>
                <c:pt idx="3">
                  <c:v>370</c:v>
                </c:pt>
                <c:pt idx="4">
                  <c:v>324</c:v>
                </c:pt>
                <c:pt idx="5">
                  <c:v>323</c:v>
                </c:pt>
                <c:pt idx="6">
                  <c:v>299</c:v>
                </c:pt>
                <c:pt idx="7">
                  <c:v>253</c:v>
                </c:pt>
                <c:pt idx="8">
                  <c:v>243</c:v>
                </c:pt>
                <c:pt idx="9">
                  <c:v>241</c:v>
                </c:pt>
              </c:numCache>
            </c:numRef>
          </c:val>
        </c:ser>
        <c:firstSliceAng val="0"/>
        <c:holeSize val="50"/>
      </c:doughnutChart>
    </c:plotArea>
    <c:legend>
      <c:legendPos val="r"/>
      <c:layout>
        <c:manualLayout>
          <c:xMode val="edge"/>
          <c:yMode val="edge"/>
          <c:x val="0.71857620761523378"/>
          <c:y val="3.9956731216339018E-2"/>
          <c:w val="0.26894329316479748"/>
          <c:h val="0.91416609814816407"/>
        </c:manualLayout>
      </c:layout>
    </c:legend>
    <c:plotVisOnly val="1"/>
  </c:chart>
  <c:spPr>
    <a:ln>
      <a:noFill/>
    </a:ln>
  </c:sp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371474</xdr:colOff>
      <xdr:row>36</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57148</xdr:colOff>
      <xdr:row>3</xdr:row>
      <xdr:rowOff>76199</xdr:rowOff>
    </xdr:from>
    <xdr:to>
      <xdr:col>20</xdr:col>
      <xdr:colOff>104774</xdr:colOff>
      <xdr:row>27</xdr:row>
      <xdr:rowOff>180974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495300</xdr:colOff>
      <xdr:row>3</xdr:row>
      <xdr:rowOff>95250</xdr:rowOff>
    </xdr:from>
    <xdr:to>
      <xdr:col>15</xdr:col>
      <xdr:colOff>523875</xdr:colOff>
      <xdr:row>22</xdr:row>
      <xdr:rowOff>57151</xdr:rowOff>
    </xdr:to>
    <xdr:cxnSp macro="">
      <xdr:nvCxnSpPr>
        <xdr:cNvPr id="6145" name="AutoShape 1"/>
        <xdr:cNvCxnSpPr>
          <a:cxnSpLocks noChangeShapeType="1"/>
        </xdr:cNvCxnSpPr>
      </xdr:nvCxnSpPr>
      <xdr:spPr bwMode="auto">
        <a:xfrm flipH="1" flipV="1">
          <a:off x="9763125" y="695325"/>
          <a:ext cx="28575" cy="3581401"/>
        </a:xfrm>
        <a:prstGeom prst="straightConnector1">
          <a:avLst/>
        </a:prstGeom>
        <a:noFill/>
        <a:ln w="38100">
          <a:solidFill>
            <a:srgbClr val="92D050"/>
          </a:solidFill>
          <a:prstDash val="dash"/>
          <a:round/>
          <a:headEnd/>
          <a:tailEnd/>
        </a:ln>
      </xdr:spPr>
    </xdr:cxnSp>
    <xdr:clientData/>
  </xdr:twoCellAnchor>
  <xdr:twoCellAnchor>
    <xdr:from>
      <xdr:col>16</xdr:col>
      <xdr:colOff>76200</xdr:colOff>
      <xdr:row>4</xdr:row>
      <xdr:rowOff>161925</xdr:rowOff>
    </xdr:from>
    <xdr:to>
      <xdr:col>17</xdr:col>
      <xdr:colOff>314325</xdr:colOff>
      <xdr:row>8</xdr:row>
      <xdr:rowOff>114300</xdr:rowOff>
    </xdr:to>
    <xdr:sp macro="" textlink="">
      <xdr:nvSpPr>
        <xdr:cNvPr id="6146" name="Text Box 2"/>
        <xdr:cNvSpPr txBox="1">
          <a:spLocks noChangeArrowheads="1"/>
        </xdr:cNvSpPr>
      </xdr:nvSpPr>
      <xdr:spPr bwMode="auto">
        <a:xfrm>
          <a:off x="9953625" y="952500"/>
          <a:ext cx="847725" cy="71437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92D050"/>
              </a:solidFill>
              <a:latin typeface="Arial" pitchFamily="34" charset="0"/>
              <a:cs typeface="Arial" pitchFamily="34" charset="0"/>
            </a:rPr>
            <a:t>Northern Ireland 46%</a:t>
          </a:r>
        </a:p>
        <a:p>
          <a:pPr algn="l" rtl="0">
            <a:defRPr sz="1000"/>
          </a:pPr>
          <a:endParaRPr lang="en-GB" sz="1100" b="0" i="0" u="none" strike="noStrike" baseline="0">
            <a:solidFill>
              <a:srgbClr val="92D050"/>
            </a:solidFill>
            <a:latin typeface="Calibri"/>
            <a:cs typeface="Calibr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104775</xdr:colOff>
      <xdr:row>4</xdr:row>
      <xdr:rowOff>0</xdr:rowOff>
    </xdr:from>
    <xdr:to>
      <xdr:col>11</xdr:col>
      <xdr:colOff>542925</xdr:colOff>
      <xdr:row>31</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142875</xdr:rowOff>
    </xdr:from>
    <xdr:to>
      <xdr:col>18</xdr:col>
      <xdr:colOff>276224</xdr:colOff>
      <xdr:row>34</xdr:row>
      <xdr:rowOff>104774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0.49539</cdr:x>
      <cdr:y>0.1934</cdr:y>
    </cdr:from>
    <cdr:to>
      <cdr:x>0.86505</cdr:x>
      <cdr:y>0.33805</cdr:y>
    </cdr:to>
    <cdr:sp macro="" textlink="">
      <cdr:nvSpPr>
        <cdr:cNvPr id="3" name="TextBox 2"/>
        <cdr:cNvSpPr txBox="1"/>
      </cdr:nvSpPr>
      <cdr:spPr>
        <a:xfrm xmlns:a="http://schemas.openxmlformats.org/drawingml/2006/main">
          <a:off x="5629274" y="1171575"/>
          <a:ext cx="4200525" cy="876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92D050"/>
              </a:solidFill>
              <a:latin typeface="Arial" pitchFamily="34" charset="0"/>
              <a:cs typeface="Arial" pitchFamily="34" charset="0"/>
            </a:rPr>
            <a:t>Nor thern Ireland</a:t>
          </a:r>
          <a:r>
            <a:rPr lang="en-GB" sz="1400" b="1" baseline="0">
              <a:solidFill>
                <a:srgbClr val="92D050"/>
              </a:solidFill>
              <a:latin typeface="Arial" pitchFamily="34" charset="0"/>
              <a:cs typeface="Arial" pitchFamily="34" charset="0"/>
            </a:rPr>
            <a:t> - 58,042 </a:t>
          </a:r>
          <a:r>
            <a:rPr lang="en-GB" sz="1400" b="1" baseline="0">
              <a:latin typeface="Arial" pitchFamily="34" charset="0"/>
              <a:cs typeface="Arial" pitchFamily="34" charset="0"/>
            </a:rPr>
            <a:t>Employee Jobs in Tourism Characteristic Industries </a:t>
          </a:r>
          <a:endParaRPr lang="en-GB" sz="1400" b="1">
            <a:latin typeface="Arial" pitchFamily="34" charset="0"/>
            <a:cs typeface="Arial"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2</xdr:row>
      <xdr:rowOff>161925</xdr:rowOff>
    </xdr:from>
    <xdr:to>
      <xdr:col>15</xdr:col>
      <xdr:colOff>390525</xdr:colOff>
      <xdr:row>31</xdr:row>
      <xdr:rowOff>47625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133350</xdr:colOff>
      <xdr:row>24</xdr:row>
      <xdr:rowOff>142875</xdr:rowOff>
    </xdr:from>
    <xdr:ext cx="647700" cy="428625"/>
    <xdr:sp macro="" textlink="">
      <xdr:nvSpPr>
        <xdr:cNvPr id="8193" name="Text Box 1"/>
        <xdr:cNvSpPr txBox="1">
          <a:spLocks noChangeArrowheads="1"/>
        </xdr:cNvSpPr>
      </xdr:nvSpPr>
      <xdr:spPr bwMode="auto">
        <a:xfrm>
          <a:off x="2686050" y="4743450"/>
          <a:ext cx="647700" cy="428625"/>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Calibri"/>
              <a:cs typeface="Calibri"/>
            </a:rPr>
            <a:t>32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7</xdr:col>
      <xdr:colOff>428625</xdr:colOff>
      <xdr:row>24</xdr:row>
      <xdr:rowOff>28575</xdr:rowOff>
    </xdr:from>
    <xdr:ext cx="608180" cy="405367"/>
    <xdr:sp macro="" textlink="">
      <xdr:nvSpPr>
        <xdr:cNvPr id="8194" name="Text Box 2"/>
        <xdr:cNvSpPr txBox="1">
          <a:spLocks noChangeArrowheads="1"/>
        </xdr:cNvSpPr>
      </xdr:nvSpPr>
      <xdr:spPr bwMode="auto">
        <a:xfrm>
          <a:off x="4810125" y="4629150"/>
          <a:ext cx="608180" cy="40536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Calibri"/>
              <a:cs typeface="Calibri"/>
            </a:rPr>
            <a:t>45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11</xdr:col>
      <xdr:colOff>304800</xdr:colOff>
      <xdr:row>24</xdr:row>
      <xdr:rowOff>66675</xdr:rowOff>
    </xdr:from>
    <xdr:ext cx="608180" cy="405367"/>
    <xdr:sp macro="" textlink="">
      <xdr:nvSpPr>
        <xdr:cNvPr id="8195" name="Text Box 3"/>
        <xdr:cNvSpPr txBox="1">
          <a:spLocks noChangeArrowheads="1"/>
        </xdr:cNvSpPr>
      </xdr:nvSpPr>
      <xdr:spPr bwMode="auto">
        <a:xfrm>
          <a:off x="7124700" y="4667250"/>
          <a:ext cx="608180" cy="40536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Calibri"/>
              <a:cs typeface="Calibri"/>
            </a:rPr>
            <a:t>57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14</xdr:col>
      <xdr:colOff>295275</xdr:colOff>
      <xdr:row>24</xdr:row>
      <xdr:rowOff>85725</xdr:rowOff>
    </xdr:from>
    <xdr:ext cx="608180" cy="405367"/>
    <xdr:sp macro="" textlink="">
      <xdr:nvSpPr>
        <xdr:cNvPr id="8196" name="Text Box 4"/>
        <xdr:cNvSpPr txBox="1">
          <a:spLocks noChangeArrowheads="1"/>
        </xdr:cNvSpPr>
      </xdr:nvSpPr>
      <xdr:spPr bwMode="auto">
        <a:xfrm>
          <a:off x="8943975" y="4686300"/>
          <a:ext cx="608180" cy="40536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548DD4"/>
              </a:solidFill>
              <a:latin typeface="Calibri"/>
              <a:cs typeface="Calibri"/>
            </a:rPr>
            <a:t>63 ships</a:t>
          </a:r>
        </a:p>
        <a:p>
          <a:pPr algn="l" rtl="0">
            <a:defRPr sz="1000"/>
          </a:pPr>
          <a:endParaRPr lang="en-GB" sz="1000" b="0" i="0" u="none" strike="noStrike" baseline="0">
            <a:solidFill>
              <a:srgbClr val="548DD4"/>
            </a:solidFill>
            <a:latin typeface="Calibri"/>
            <a:cs typeface="Calibri"/>
          </a:endParaRPr>
        </a:p>
      </xdr:txBody>
    </xdr:sp>
    <xdr:clientData/>
  </xdr:oneCellAnchor>
  <xdr:oneCellAnchor>
    <xdr:from>
      <xdr:col>7</xdr:col>
      <xdr:colOff>342900</xdr:colOff>
      <xdr:row>15</xdr:row>
      <xdr:rowOff>85725</xdr:rowOff>
    </xdr:from>
    <xdr:ext cx="581025" cy="428625"/>
    <xdr:sp macro="" textlink="">
      <xdr:nvSpPr>
        <xdr:cNvPr id="8197" name="Text Box 5"/>
        <xdr:cNvSpPr txBox="1">
          <a:spLocks noChangeArrowheads="1"/>
        </xdr:cNvSpPr>
      </xdr:nvSpPr>
      <xdr:spPr bwMode="auto">
        <a:xfrm>
          <a:off x="4724400" y="2971800"/>
          <a:ext cx="581025" cy="428625"/>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Calibri"/>
              <a:cs typeface="Calibri"/>
            </a:rPr>
            <a:t>8 ships</a:t>
          </a:r>
        </a:p>
        <a:p>
          <a:pPr algn="l" rtl="0">
            <a:defRPr sz="1000"/>
          </a:pPr>
          <a:endParaRPr lang="en-GB" sz="1000" b="0" i="0" u="none" strike="noStrike" baseline="0">
            <a:solidFill>
              <a:srgbClr val="C00000"/>
            </a:solidFill>
            <a:latin typeface="Calibri"/>
            <a:cs typeface="Calibri"/>
          </a:endParaRPr>
        </a:p>
      </xdr:txBody>
    </xdr:sp>
    <xdr:clientData/>
  </xdr:oneCellAnchor>
  <xdr:oneCellAnchor>
    <xdr:from>
      <xdr:col>10</xdr:col>
      <xdr:colOff>590550</xdr:colOff>
      <xdr:row>9</xdr:row>
      <xdr:rowOff>133350</xdr:rowOff>
    </xdr:from>
    <xdr:ext cx="543162" cy="405367"/>
    <xdr:sp macro="" textlink="">
      <xdr:nvSpPr>
        <xdr:cNvPr id="8198" name="Text Box 6"/>
        <xdr:cNvSpPr txBox="1">
          <a:spLocks noChangeArrowheads="1"/>
        </xdr:cNvSpPr>
      </xdr:nvSpPr>
      <xdr:spPr bwMode="auto">
        <a:xfrm>
          <a:off x="6800850" y="1876425"/>
          <a:ext cx="543162" cy="40536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Calibri"/>
              <a:cs typeface="Calibri"/>
            </a:rPr>
            <a:t>5 ships</a:t>
          </a:r>
        </a:p>
        <a:p>
          <a:pPr algn="l" rtl="0">
            <a:defRPr sz="1000"/>
          </a:pPr>
          <a:endParaRPr lang="en-GB" sz="1000" b="0" i="0" u="none" strike="noStrike" baseline="0">
            <a:solidFill>
              <a:srgbClr val="C00000"/>
            </a:solidFill>
            <a:latin typeface="Calibri"/>
            <a:cs typeface="Calibri"/>
          </a:endParaRPr>
        </a:p>
      </xdr:txBody>
    </xdr:sp>
    <xdr:clientData/>
  </xdr:oneCellAnchor>
  <xdr:oneCellAnchor>
    <xdr:from>
      <xdr:col>14</xdr:col>
      <xdr:colOff>200025</xdr:colOff>
      <xdr:row>7</xdr:row>
      <xdr:rowOff>66675</xdr:rowOff>
    </xdr:from>
    <xdr:ext cx="543162" cy="405367"/>
    <xdr:sp macro="" textlink="">
      <xdr:nvSpPr>
        <xdr:cNvPr id="8199" name="Text Box 7"/>
        <xdr:cNvSpPr txBox="1">
          <a:spLocks noChangeArrowheads="1"/>
        </xdr:cNvSpPr>
      </xdr:nvSpPr>
      <xdr:spPr bwMode="auto">
        <a:xfrm>
          <a:off x="8848725" y="1428750"/>
          <a:ext cx="543162" cy="405367"/>
        </a:xfrm>
        <a:prstGeom prst="rect">
          <a:avLst/>
        </a:prstGeom>
        <a:solidFill>
          <a:srgbClr val="FFFFFF"/>
        </a:solidFill>
        <a:ln w="9525">
          <a:solidFill>
            <a:srgbClr val="FFFFFF"/>
          </a:solidFill>
          <a:miter lim="800000"/>
          <a:headEnd/>
          <a:tailEnd/>
        </a:ln>
      </xdr:spPr>
      <xdr:txBody>
        <a:bodyPr wrap="none" lIns="91440" tIns="45720" rIns="91440" bIns="45720" anchor="t" upright="1">
          <a:spAutoFit/>
        </a:bodyPr>
        <a:lstStyle/>
        <a:p>
          <a:pPr algn="l" rtl="0">
            <a:defRPr sz="1000"/>
          </a:pPr>
          <a:r>
            <a:rPr lang="en-GB" sz="1000" b="0" i="0" u="none" strike="noStrike" baseline="0">
              <a:solidFill>
                <a:srgbClr val="C00000"/>
              </a:solidFill>
              <a:latin typeface="Calibri"/>
              <a:cs typeface="Calibri"/>
            </a:rPr>
            <a:t>5 ships</a:t>
          </a:r>
        </a:p>
        <a:p>
          <a:pPr algn="l" rtl="0">
            <a:defRPr sz="1000"/>
          </a:pPr>
          <a:endParaRPr lang="en-GB" sz="1000" b="0" i="0" u="none" strike="noStrike" baseline="0">
            <a:solidFill>
              <a:srgbClr val="C00000"/>
            </a:solidFill>
            <a:latin typeface="Calibri"/>
            <a:cs typeface="Calibri"/>
          </a:endParaRPr>
        </a:p>
      </xdr:txBody>
    </xdr:sp>
    <xdr:clientData/>
  </xdr:oneCellAnchor>
  <xdr:twoCellAnchor>
    <xdr:from>
      <xdr:col>14</xdr:col>
      <xdr:colOff>247650</xdr:colOff>
      <xdr:row>6</xdr:row>
      <xdr:rowOff>66675</xdr:rowOff>
    </xdr:from>
    <xdr:to>
      <xdr:col>15</xdr:col>
      <xdr:colOff>304800</xdr:colOff>
      <xdr:row>7</xdr:row>
      <xdr:rowOff>114300</xdr:rowOff>
    </xdr:to>
    <xdr:sp macro="" textlink="">
      <xdr:nvSpPr>
        <xdr:cNvPr id="8200" name="Text Box 8"/>
        <xdr:cNvSpPr txBox="1">
          <a:spLocks noChangeArrowheads="1"/>
        </xdr:cNvSpPr>
      </xdr:nvSpPr>
      <xdr:spPr bwMode="auto">
        <a:xfrm>
          <a:off x="8896350" y="1238250"/>
          <a:ext cx="666750" cy="2381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GB" sz="1000" b="0" i="0" u="none" strike="noStrike" baseline="0">
              <a:solidFill>
                <a:srgbClr val="92D050"/>
              </a:solidFill>
              <a:latin typeface="Calibri"/>
              <a:cs typeface="Calibri"/>
            </a:rPr>
            <a:t>1 ship</a:t>
          </a:r>
        </a:p>
        <a:p>
          <a:pPr algn="l" rtl="0">
            <a:defRPr sz="1000"/>
          </a:pPr>
          <a:endParaRPr lang="en-GB" sz="1000" b="0" i="0" u="none" strike="noStrike" baseline="0">
            <a:solidFill>
              <a:srgbClr val="92D050"/>
            </a:solidFill>
            <a:latin typeface="Calibri"/>
            <a:cs typeface="Calibri"/>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0.40573</cdr:x>
      <cdr:y>0.00704</cdr:y>
    </cdr:from>
    <cdr:to>
      <cdr:x>0.92201</cdr:x>
      <cdr:y>0.12675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914775" y="38100"/>
          <a:ext cx="4981575" cy="647619"/>
        </a:xfrm>
        <a:prstGeom xmlns:a="http://schemas.openxmlformats.org/drawingml/2006/main" prst="rect">
          <a:avLst/>
        </a:prstGeom>
      </cdr:spPr>
    </cdr:pic>
  </cdr:relSizeAnchor>
  <cdr:relSizeAnchor xmlns:cdr="http://schemas.openxmlformats.org/drawingml/2006/chartDrawing">
    <cdr:from>
      <cdr:x>0.38598</cdr:x>
      <cdr:y>0.01232</cdr:y>
    </cdr:from>
    <cdr:to>
      <cdr:x>0.4077</cdr:x>
      <cdr:y>0.04225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724275" y="66675"/>
          <a:ext cx="209524" cy="161905"/>
        </a:xfrm>
        <a:prstGeom xmlns:a="http://schemas.openxmlformats.org/drawingml/2006/main" prst="rect">
          <a:avLst/>
        </a:prstGeom>
        <a:effectLst xmlns:a="http://schemas.openxmlformats.org/drawingml/2006/main"/>
      </cdr:spPr>
    </cdr:pic>
  </cdr:relSizeAnchor>
  <cdr:relSizeAnchor xmlns:cdr="http://schemas.openxmlformats.org/drawingml/2006/chartDrawing">
    <cdr:from>
      <cdr:x>0.49852</cdr:x>
      <cdr:y>0.01937</cdr:y>
    </cdr:from>
    <cdr:to>
      <cdr:x>0.52023</cdr:x>
      <cdr:y>0.04929</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3"/>
        <a:stretch xmlns:a="http://schemas.openxmlformats.org/drawingml/2006/main">
          <a:fillRect/>
        </a:stretch>
      </cdr:blipFill>
      <cdr:spPr>
        <a:xfrm xmlns:a="http://schemas.openxmlformats.org/drawingml/2006/main">
          <a:off x="4810125" y="104775"/>
          <a:ext cx="209524" cy="161905"/>
        </a:xfrm>
        <a:prstGeom xmlns:a="http://schemas.openxmlformats.org/drawingml/2006/main" prst="rect">
          <a:avLst/>
        </a:prstGeom>
        <a:effectLst xmlns:a="http://schemas.openxmlformats.org/drawingml/2006/main">
          <a:outerShdw blurRad="50800" dist="50800" dir="5400000" algn="ctr" rotWithShape="0">
            <a:schemeClr val="bg1"/>
          </a:outerShdw>
        </a:effectLst>
      </cdr:spPr>
    </cdr:pic>
  </cdr:relSizeAnchor>
  <cdr:relSizeAnchor xmlns:cdr="http://schemas.openxmlformats.org/drawingml/2006/chartDrawing">
    <cdr:from>
      <cdr:x>0.66338</cdr:x>
      <cdr:y>0.01937</cdr:y>
    </cdr:from>
    <cdr:to>
      <cdr:x>0.68509</cdr:x>
      <cdr:y>0.04929</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4"/>
        <a:stretch xmlns:a="http://schemas.openxmlformats.org/drawingml/2006/main">
          <a:fillRect/>
        </a:stretch>
      </cdr:blipFill>
      <cdr:spPr>
        <a:xfrm xmlns:a="http://schemas.openxmlformats.org/drawingml/2006/main">
          <a:off x="6400800" y="104775"/>
          <a:ext cx="209524" cy="161905"/>
        </a:xfrm>
        <a:prstGeom xmlns:a="http://schemas.openxmlformats.org/drawingml/2006/main" prst="rect">
          <a:avLst/>
        </a:prstGeom>
        <a:effectLst xmlns:a="http://schemas.openxmlformats.org/drawingml/2006/main">
          <a:outerShdw blurRad="50800" dist="50800" dir="5400000" algn="ctr" rotWithShape="0">
            <a:schemeClr val="bg1"/>
          </a:outerShdw>
        </a:effectLst>
      </cdr:spPr>
    </cdr:pic>
  </cdr:relSizeAnchor>
</c:userShapes>
</file>

<file path=xl/drawings/drawing2.xml><?xml version="1.0" encoding="utf-8"?>
<c:userShapes xmlns:c="http://schemas.openxmlformats.org/drawingml/2006/chart">
  <cdr:relSizeAnchor xmlns:cdr="http://schemas.openxmlformats.org/drawingml/2006/chartDrawing">
    <cdr:from>
      <cdr:x>0.7288</cdr:x>
      <cdr:y>0.67982</cdr:y>
    </cdr:from>
    <cdr:to>
      <cdr:x>0.9639</cdr:x>
      <cdr:y>0.76176</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267701" y="4267201"/>
          <a:ext cx="2667000" cy="514350"/>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95250</xdr:rowOff>
    </xdr:from>
    <xdr:to>
      <xdr:col>12</xdr:col>
      <xdr:colOff>383279</xdr:colOff>
      <xdr:row>31</xdr:row>
      <xdr:rowOff>116527</xdr:rowOff>
    </xdr:to>
    <xdr:pic>
      <xdr:nvPicPr>
        <xdr:cNvPr id="3" name="Picture 2" descr="C:\Users\deti-okanep\Desktop\LGD MAP TRIPS.png"/>
        <xdr:cNvPicPr/>
      </xdr:nvPicPr>
      <xdr:blipFill>
        <a:blip xmlns:r="http://schemas.openxmlformats.org/officeDocument/2006/relationships" r:embed="rId1" cstate="print"/>
        <a:srcRect/>
        <a:stretch>
          <a:fillRect/>
        </a:stretch>
      </xdr:blipFill>
      <xdr:spPr bwMode="auto">
        <a:xfrm>
          <a:off x="133350" y="495300"/>
          <a:ext cx="7565129" cy="554577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18</xdr:col>
      <xdr:colOff>428624</xdr:colOff>
      <xdr:row>35</xdr:row>
      <xdr:rowOff>66674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390525</xdr:colOff>
      <xdr:row>3</xdr:row>
      <xdr:rowOff>85725</xdr:rowOff>
    </xdr:from>
    <xdr:to>
      <xdr:col>10</xdr:col>
      <xdr:colOff>409575</xdr:colOff>
      <xdr:row>29</xdr:row>
      <xdr:rowOff>123825</xdr:rowOff>
    </xdr:to>
    <xdr:cxnSp macro="">
      <xdr:nvCxnSpPr>
        <xdr:cNvPr id="5" name="Straight Connector 4"/>
        <xdr:cNvCxnSpPr/>
      </xdr:nvCxnSpPr>
      <xdr:spPr>
        <a:xfrm flipV="1">
          <a:off x="6667500" y="676275"/>
          <a:ext cx="19050" cy="4991100"/>
        </a:xfrm>
        <a:prstGeom prst="line">
          <a:avLst/>
        </a:prstGeom>
        <a:ln w="38100">
          <a:solidFill>
            <a:srgbClr val="92D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447675</xdr:colOff>
      <xdr:row>20</xdr:row>
      <xdr:rowOff>95250</xdr:rowOff>
    </xdr:from>
    <xdr:ext cx="1553502" cy="269369"/>
    <xdr:sp macro="" textlink="">
      <xdr:nvSpPr>
        <xdr:cNvPr id="6" name="TextBox 5"/>
        <xdr:cNvSpPr txBox="1"/>
      </xdr:nvSpPr>
      <xdr:spPr>
        <a:xfrm>
          <a:off x="7334250" y="3924300"/>
          <a:ext cx="1553502"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200">
              <a:solidFill>
                <a:srgbClr val="92D050"/>
              </a:solidFill>
              <a:latin typeface="Arial" pitchFamily="34" charset="0"/>
              <a:cs typeface="Arial" pitchFamily="34" charset="0"/>
            </a:rPr>
            <a:t>Northern Ireland 2.5</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3</xdr:row>
      <xdr:rowOff>28575</xdr:rowOff>
    </xdr:from>
    <xdr:to>
      <xdr:col>13</xdr:col>
      <xdr:colOff>24617</xdr:colOff>
      <xdr:row>35</xdr:row>
      <xdr:rowOff>95869</xdr:rowOff>
    </xdr:to>
    <xdr:pic>
      <xdr:nvPicPr>
        <xdr:cNvPr id="3" name="Picture 2" descr="C:\Users\deti-okanep\Desktop\LGD MAP AVG TRIPS PER NIGHT.png"/>
        <xdr:cNvPicPr/>
      </xdr:nvPicPr>
      <xdr:blipFill>
        <a:blip xmlns:r="http://schemas.openxmlformats.org/officeDocument/2006/relationships" r:embed="rId1" cstate="print"/>
        <a:srcRect/>
        <a:stretch>
          <a:fillRect/>
        </a:stretch>
      </xdr:blipFill>
      <xdr:spPr bwMode="auto">
        <a:xfrm>
          <a:off x="161925" y="619125"/>
          <a:ext cx="7901792" cy="616329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3</xdr:row>
      <xdr:rowOff>104774</xdr:rowOff>
    </xdr:from>
    <xdr:to>
      <xdr:col>18</xdr:col>
      <xdr:colOff>590550</xdr:colOff>
      <xdr:row>37</xdr:row>
      <xdr:rowOff>152399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27</xdr:row>
      <xdr:rowOff>9525</xdr:rowOff>
    </xdr:from>
    <xdr:to>
      <xdr:col>18</xdr:col>
      <xdr:colOff>0</xdr:colOff>
      <xdr:row>28</xdr:row>
      <xdr:rowOff>123825</xdr:rowOff>
    </xdr:to>
    <xdr:sp macro="" textlink="">
      <xdr:nvSpPr>
        <xdr:cNvPr id="3073" name="Text Box 1"/>
        <xdr:cNvSpPr txBox="1">
          <a:spLocks noChangeArrowheads="1"/>
        </xdr:cNvSpPr>
      </xdr:nvSpPr>
      <xdr:spPr bwMode="auto">
        <a:xfrm>
          <a:off x="8886825" y="5172075"/>
          <a:ext cx="2428875" cy="30480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GB" sz="1100" b="1" i="0" u="none" strike="noStrike" baseline="0">
              <a:solidFill>
                <a:srgbClr val="00B050"/>
              </a:solidFill>
              <a:latin typeface="Calibri"/>
              <a:cs typeface="Calibri"/>
            </a:rPr>
            <a:t>Northern Ireland £751 million</a:t>
          </a:r>
        </a:p>
        <a:p>
          <a:pPr algn="l" rtl="0">
            <a:defRPr sz="1000"/>
          </a:pPr>
          <a:endParaRPr lang="en-GB" sz="1100" b="1" i="0" u="none" strike="noStrike" baseline="0">
            <a:solidFill>
              <a:srgbClr val="00B050"/>
            </a:solidFill>
            <a:latin typeface="Calibri"/>
            <a:cs typeface="Calibri"/>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295275</xdr:colOff>
      <xdr:row>3</xdr:row>
      <xdr:rowOff>57150</xdr:rowOff>
    </xdr:from>
    <xdr:to>
      <xdr:col>13</xdr:col>
      <xdr:colOff>41440</xdr:colOff>
      <xdr:row>32</xdr:row>
      <xdr:rowOff>185305</xdr:rowOff>
    </xdr:to>
    <xdr:pic>
      <xdr:nvPicPr>
        <xdr:cNvPr id="3" name="Picture 2" descr="C:\Users\deti-okanep\Desktop\LGD MAP EXP.png"/>
        <xdr:cNvPicPr/>
      </xdr:nvPicPr>
      <xdr:blipFill>
        <a:blip xmlns:r="http://schemas.openxmlformats.org/officeDocument/2006/relationships" r:embed="rId1" cstate="print"/>
        <a:srcRect/>
        <a:stretch>
          <a:fillRect/>
        </a:stretch>
      </xdr:blipFill>
      <xdr:spPr bwMode="auto">
        <a:xfrm>
          <a:off x="295275" y="647700"/>
          <a:ext cx="7842415" cy="565265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152400</xdr:rowOff>
    </xdr:from>
    <xdr:to>
      <xdr:col>15</xdr:col>
      <xdr:colOff>542925</xdr:colOff>
      <xdr:row>25</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27</xdr:row>
      <xdr:rowOff>161925</xdr:rowOff>
    </xdr:from>
    <xdr:to>
      <xdr:col>15</xdr:col>
      <xdr:colOff>400051</xdr:colOff>
      <xdr:row>51</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38100</xdr:rowOff>
    </xdr:from>
    <xdr:to>
      <xdr:col>15</xdr:col>
      <xdr:colOff>323850</xdr:colOff>
      <xdr:row>77</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333375</xdr:colOff>
      <xdr:row>10</xdr:row>
      <xdr:rowOff>85725</xdr:rowOff>
    </xdr:from>
    <xdr:to>
      <xdr:col>15</xdr:col>
      <xdr:colOff>371475</xdr:colOff>
      <xdr:row>10</xdr:row>
      <xdr:rowOff>85726</xdr:rowOff>
    </xdr:to>
    <xdr:cxnSp macro="">
      <xdr:nvCxnSpPr>
        <xdr:cNvPr id="8" name="Straight Connector 7"/>
        <xdr:cNvCxnSpPr/>
      </xdr:nvCxnSpPr>
      <xdr:spPr>
        <a:xfrm>
          <a:off x="1685925" y="2038350"/>
          <a:ext cx="7962900" cy="1"/>
        </a:xfrm>
        <a:prstGeom prst="line">
          <a:avLst/>
        </a:prstGeom>
        <a:ln w="38100">
          <a:solidFill>
            <a:srgbClr val="92D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409575</xdr:colOff>
      <xdr:row>8</xdr:row>
      <xdr:rowOff>104775</xdr:rowOff>
    </xdr:from>
    <xdr:ext cx="647293" cy="254557"/>
    <xdr:sp macro="" textlink="">
      <xdr:nvSpPr>
        <xdr:cNvPr id="12" name="TextBox 11"/>
        <xdr:cNvSpPr txBox="1"/>
      </xdr:nvSpPr>
      <xdr:spPr>
        <a:xfrm>
          <a:off x="1762125" y="1676400"/>
          <a:ext cx="647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92D050"/>
              </a:solidFill>
              <a:latin typeface="Arial" pitchFamily="34" charset="0"/>
              <a:cs typeface="Arial" pitchFamily="34" charset="0"/>
            </a:rPr>
            <a:t>NI 43%</a:t>
          </a:r>
        </a:p>
      </xdr:txBody>
    </xdr:sp>
    <xdr:clientData/>
  </xdr:oneCellAnchor>
  <xdr:twoCellAnchor>
    <xdr:from>
      <xdr:col>2</xdr:col>
      <xdr:colOff>371475</xdr:colOff>
      <xdr:row>35</xdr:row>
      <xdr:rowOff>85725</xdr:rowOff>
    </xdr:from>
    <xdr:to>
      <xdr:col>15</xdr:col>
      <xdr:colOff>409575</xdr:colOff>
      <xdr:row>35</xdr:row>
      <xdr:rowOff>85726</xdr:rowOff>
    </xdr:to>
    <xdr:cxnSp macro="">
      <xdr:nvCxnSpPr>
        <xdr:cNvPr id="13" name="Straight Connector 12"/>
        <xdr:cNvCxnSpPr/>
      </xdr:nvCxnSpPr>
      <xdr:spPr>
        <a:xfrm>
          <a:off x="1724025" y="6819900"/>
          <a:ext cx="7962900" cy="1"/>
        </a:xfrm>
        <a:prstGeom prst="line">
          <a:avLst/>
        </a:prstGeom>
        <a:ln w="38100">
          <a:solidFill>
            <a:srgbClr val="92D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0</xdr:colOff>
      <xdr:row>33</xdr:row>
      <xdr:rowOff>104775</xdr:rowOff>
    </xdr:from>
    <xdr:ext cx="647293" cy="254557"/>
    <xdr:sp macro="" textlink="">
      <xdr:nvSpPr>
        <xdr:cNvPr id="14" name="TextBox 13"/>
        <xdr:cNvSpPr txBox="1"/>
      </xdr:nvSpPr>
      <xdr:spPr>
        <a:xfrm>
          <a:off x="3181350" y="6457950"/>
          <a:ext cx="64729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92D050"/>
              </a:solidFill>
              <a:latin typeface="Arial" pitchFamily="34" charset="0"/>
              <a:cs typeface="Arial" pitchFamily="34" charset="0"/>
            </a:rPr>
            <a:t>NI 42%</a:t>
          </a:r>
        </a:p>
      </xdr:txBody>
    </xdr:sp>
    <xdr:clientData/>
  </xdr:oneCellAnchor>
  <xdr:twoCellAnchor>
    <xdr:from>
      <xdr:col>1</xdr:col>
      <xdr:colOff>428625</xdr:colOff>
      <xdr:row>71</xdr:row>
      <xdr:rowOff>76200</xdr:rowOff>
    </xdr:from>
    <xdr:to>
      <xdr:col>15</xdr:col>
      <xdr:colOff>361950</xdr:colOff>
      <xdr:row>71</xdr:row>
      <xdr:rowOff>85725</xdr:rowOff>
    </xdr:to>
    <xdr:cxnSp macro="">
      <xdr:nvCxnSpPr>
        <xdr:cNvPr id="15" name="Straight Connector 14"/>
        <xdr:cNvCxnSpPr/>
      </xdr:nvCxnSpPr>
      <xdr:spPr>
        <a:xfrm>
          <a:off x="1171575" y="13687425"/>
          <a:ext cx="8467725" cy="9525"/>
        </a:xfrm>
        <a:prstGeom prst="line">
          <a:avLst/>
        </a:prstGeom>
        <a:ln w="38100">
          <a:solidFill>
            <a:srgbClr val="92D05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9525</xdr:colOff>
      <xdr:row>69</xdr:row>
      <xdr:rowOff>104775</xdr:rowOff>
    </xdr:from>
    <xdr:ext cx="568810" cy="254557"/>
    <xdr:sp macro="" textlink="">
      <xdr:nvSpPr>
        <xdr:cNvPr id="17" name="TextBox 16"/>
        <xdr:cNvSpPr txBox="1"/>
      </xdr:nvSpPr>
      <xdr:spPr>
        <a:xfrm>
          <a:off x="1362075" y="13335000"/>
          <a:ext cx="56881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92D050"/>
              </a:solidFill>
              <a:latin typeface="Arial" pitchFamily="34" charset="0"/>
              <a:cs typeface="Arial" pitchFamily="34" charset="0"/>
            </a:rPr>
            <a:t>NI 9%</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57150</xdr:colOff>
      <xdr:row>3</xdr:row>
      <xdr:rowOff>28574</xdr:rowOff>
    </xdr:from>
    <xdr:to>
      <xdr:col>16</xdr:col>
      <xdr:colOff>257175</xdr:colOff>
      <xdr:row>26</xdr:row>
      <xdr:rowOff>133349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0</xdr:colOff>
      <xdr:row>5</xdr:row>
      <xdr:rowOff>38100</xdr:rowOff>
    </xdr:from>
    <xdr:ext cx="2215350" cy="254557"/>
    <xdr:sp macro="" textlink="">
      <xdr:nvSpPr>
        <xdr:cNvPr id="6" name="TextBox 5"/>
        <xdr:cNvSpPr txBox="1"/>
      </xdr:nvSpPr>
      <xdr:spPr>
        <a:xfrm>
          <a:off x="6848475" y="1028700"/>
          <a:ext cx="221535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100" b="1">
              <a:solidFill>
                <a:srgbClr val="00B050"/>
              </a:solidFill>
              <a:latin typeface="Arial" pitchFamily="34" charset="0"/>
              <a:cs typeface="Arial" pitchFamily="34" charset="0"/>
            </a:rPr>
            <a:t>Northern Ireland (43,467 beds)</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ourism\Visitor%20Attractions\2014\2014%20Excel%20Spreadsheets\Workings%20Visitor%20Attraction%20Survey%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etini.gov.uk/Users/1397585/AppData/Local/Hewlett-Packard/HP%20TRIM/TEMP/HPTRIM.2860/DF1%2015%20522443%20%20data%20for%20charts%20for%20LGD%202014%20publication(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fference 2013_2014"/>
      <sheetName val="Attractions by category type"/>
      <sheetName val="Method of recording Visitor Num"/>
      <sheetName val="Ownership of Attractions"/>
      <sheetName val="No Visits by Ownership"/>
      <sheetName val="No Visits by Category"/>
      <sheetName val="Top Attractions"/>
      <sheetName val="Top 10 charts"/>
      <sheetName val="Origin of Visitors"/>
      <sheetName val="Prop out of state visitors"/>
      <sheetName val="Adult Child working"/>
      <sheetName val="Adult and Child Ratios By Cat"/>
      <sheetName val="No. Visit to Attrac by month"/>
      <sheetName val="No attract open by month"/>
      <sheetName val="Admission and employees"/>
      <sheetName val="Upgrades and emp &amp; Rev working"/>
      <sheetName val="Annex Tables 10-11-12"/>
      <sheetName val="Annex Tables 13-14-15"/>
      <sheetName val="Annex Tables 16-17-18"/>
      <sheetName val="Top 20 Attractions Overall"/>
      <sheetName val="Sheet1"/>
      <sheetName val="Charts"/>
      <sheetName val="Infographics"/>
      <sheetName val="Wordle 2014"/>
    </sheetNames>
    <sheetDataSet>
      <sheetData sheetId="0"/>
      <sheetData sheetId="1"/>
      <sheetData sheetId="2"/>
      <sheetData sheetId="3"/>
      <sheetData sheetId="4"/>
      <sheetData sheetId="5"/>
      <sheetData sheetId="6"/>
      <sheetData sheetId="7">
        <row r="3">
          <cell r="B3" t="str">
            <v>Giant's Causeway</v>
          </cell>
          <cell r="C3">
            <v>788</v>
          </cell>
        </row>
        <row r="4">
          <cell r="B4" t="str">
            <v>Titanic Belfast</v>
          </cell>
          <cell r="C4">
            <v>634</v>
          </cell>
        </row>
        <row r="5">
          <cell r="B5" t="str">
            <v>Ulster Museum</v>
          </cell>
          <cell r="C5">
            <v>466</v>
          </cell>
        </row>
        <row r="6">
          <cell r="B6" t="str">
            <v>Derry's Walls</v>
          </cell>
          <cell r="C6">
            <v>370</v>
          </cell>
        </row>
        <row r="7">
          <cell r="B7" t="str">
            <v>W5 Belfast</v>
          </cell>
          <cell r="C7">
            <v>324</v>
          </cell>
        </row>
        <row r="8">
          <cell r="B8" t="str">
            <v>Carrick-A-Rede Rope Bridge</v>
          </cell>
          <cell r="C8">
            <v>323</v>
          </cell>
        </row>
        <row r="9">
          <cell r="B9" t="str">
            <v>The Guildhall</v>
          </cell>
          <cell r="C9">
            <v>299</v>
          </cell>
        </row>
        <row r="10">
          <cell r="B10" t="str">
            <v>Belfast Zoo</v>
          </cell>
          <cell r="C10">
            <v>253</v>
          </cell>
        </row>
        <row r="11">
          <cell r="B11" t="str">
            <v>Pickie Fun Park</v>
          </cell>
          <cell r="C11">
            <v>243</v>
          </cell>
        </row>
        <row r="12">
          <cell r="B12" t="str">
            <v>Murlough Nature Reserve</v>
          </cell>
          <cell r="C12">
            <v>241</v>
          </cell>
        </row>
      </sheetData>
      <sheetData sheetId="8"/>
      <sheetData sheetId="9"/>
      <sheetData sheetId="10"/>
      <sheetData sheetId="11">
        <row r="14">
          <cell r="C14" t="str">
            <v>Other</v>
          </cell>
        </row>
      </sheetData>
      <sheetData sheetId="12"/>
      <sheetData sheetId="13"/>
      <sheetData sheetId="14">
        <row r="31">
          <cell r="B31" t="str">
            <v>Full-time permanent</v>
          </cell>
        </row>
      </sheetData>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ps"/>
      <sheetName val="Mid-year pop estimates"/>
      <sheetName val="Expenditure"/>
      <sheetName val="cruise ships"/>
      <sheetName val="accommodation"/>
      <sheetName val="Reason for visit"/>
      <sheetName val="influence stay in"/>
    </sheetNames>
    <sheetDataSet>
      <sheetData sheetId="0"/>
      <sheetData sheetId="1"/>
      <sheetData sheetId="2"/>
      <sheetData sheetId="3">
        <row r="2">
          <cell r="D2" t="str">
            <v>Belfast</v>
          </cell>
          <cell r="F2" t="str">
            <v>Londonderry</v>
          </cell>
          <cell r="H2" t="str">
            <v>Warrenpoint (Newry, Mourne &amp; Down)</v>
          </cell>
        </row>
        <row r="4">
          <cell r="B4">
            <v>2011</v>
          </cell>
          <cell r="D4">
            <v>57660</v>
          </cell>
          <cell r="F4">
            <v>0</v>
          </cell>
        </row>
        <row r="5">
          <cell r="B5">
            <v>2012</v>
          </cell>
          <cell r="D5">
            <v>70116</v>
          </cell>
          <cell r="F5">
            <v>4789</v>
          </cell>
        </row>
        <row r="6">
          <cell r="B6">
            <v>2013</v>
          </cell>
          <cell r="D6">
            <v>102683</v>
          </cell>
          <cell r="F6">
            <v>1757</v>
          </cell>
        </row>
        <row r="7">
          <cell r="B7">
            <v>2014</v>
          </cell>
          <cell r="D7">
            <v>115659</v>
          </cell>
          <cell r="F7">
            <v>4044</v>
          </cell>
          <cell r="H7">
            <v>450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detini.gov.uk" TargetMode="External"/><Relationship Id="rId1" Type="http://schemas.openxmlformats.org/officeDocument/2006/relationships/hyperlink" Target="mailto:tourismstatistics@dfpn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9.xml.rels><?xml version="1.0" encoding="UTF-8" standalone="yes"?>
<Relationships xmlns="http://schemas.openxmlformats.org/package/2006/relationships"><Relationship Id="rId3" Type="http://schemas.openxmlformats.org/officeDocument/2006/relationships/hyperlink" Target="http://www.detini.gov.uk/index/what-we-do/deti-stats-index/tourism-statistics/tourism_early_indicators.htm" TargetMode="External"/><Relationship Id="rId2" Type="http://schemas.openxmlformats.org/officeDocument/2006/relationships/hyperlink" Target="http://www.detini.gov.uk/developing_northern_ireland_tourism_statistics.pdf" TargetMode="External"/><Relationship Id="rId1" Type="http://schemas.openxmlformats.org/officeDocument/2006/relationships/hyperlink" Target="http://www.statisticsauthority.gov.uk/assessment/code-of-practice/index.html" TargetMode="External"/><Relationship Id="rId5" Type="http://schemas.openxmlformats.org/officeDocument/2006/relationships/printerSettings" Target="../printerSettings/printerSettings11.bin"/><Relationship Id="rId4" Type="http://schemas.openxmlformats.org/officeDocument/2006/relationships/hyperlink" Target="http://www.detini.gov.uk/index/what-we-do/deti-stats-index/stats_publications_2014_onwards/census_of_employment-2.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77"/>
  <sheetViews>
    <sheetView workbookViewId="0">
      <selection activeCell="D12" sqref="D12"/>
    </sheetView>
  </sheetViews>
  <sheetFormatPr defaultRowHeight="18"/>
  <cols>
    <col min="1" max="1" width="35.28515625" style="277" customWidth="1"/>
    <col min="2" max="2" width="43.140625" style="277" customWidth="1"/>
    <col min="3" max="3" width="19.7109375" style="277" customWidth="1"/>
    <col min="4" max="4" width="29.28515625" style="277" customWidth="1"/>
    <col min="5" max="256" width="9.140625" style="277"/>
    <col min="257" max="257" width="27.7109375" style="277" customWidth="1"/>
    <col min="258" max="258" width="42.85546875" style="277" customWidth="1"/>
    <col min="259" max="259" width="14.7109375" style="277" customWidth="1"/>
    <col min="260" max="512" width="9.140625" style="277"/>
    <col min="513" max="513" width="27.7109375" style="277" customWidth="1"/>
    <col min="514" max="514" width="42.85546875" style="277" customWidth="1"/>
    <col min="515" max="515" width="14.7109375" style="277" customWidth="1"/>
    <col min="516" max="768" width="9.140625" style="277"/>
    <col min="769" max="769" width="27.7109375" style="277" customWidth="1"/>
    <col min="770" max="770" width="42.85546875" style="277" customWidth="1"/>
    <col min="771" max="771" width="14.7109375" style="277" customWidth="1"/>
    <col min="772" max="1024" width="9.140625" style="277"/>
    <col min="1025" max="1025" width="27.7109375" style="277" customWidth="1"/>
    <col min="1026" max="1026" width="42.85546875" style="277" customWidth="1"/>
    <col min="1027" max="1027" width="14.7109375" style="277" customWidth="1"/>
    <col min="1028" max="1280" width="9.140625" style="277"/>
    <col min="1281" max="1281" width="27.7109375" style="277" customWidth="1"/>
    <col min="1282" max="1282" width="42.85546875" style="277" customWidth="1"/>
    <col min="1283" max="1283" width="14.7109375" style="277" customWidth="1"/>
    <col min="1284" max="1536" width="9.140625" style="277"/>
    <col min="1537" max="1537" width="27.7109375" style="277" customWidth="1"/>
    <col min="1538" max="1538" width="42.85546875" style="277" customWidth="1"/>
    <col min="1539" max="1539" width="14.7109375" style="277" customWidth="1"/>
    <col min="1540" max="1792" width="9.140625" style="277"/>
    <col min="1793" max="1793" width="27.7109375" style="277" customWidth="1"/>
    <col min="1794" max="1794" width="42.85546875" style="277" customWidth="1"/>
    <col min="1795" max="1795" width="14.7109375" style="277" customWidth="1"/>
    <col min="1796" max="2048" width="9.140625" style="277"/>
    <col min="2049" max="2049" width="27.7109375" style="277" customWidth="1"/>
    <col min="2050" max="2050" width="42.85546875" style="277" customWidth="1"/>
    <col min="2051" max="2051" width="14.7109375" style="277" customWidth="1"/>
    <col min="2052" max="2304" width="9.140625" style="277"/>
    <col min="2305" max="2305" width="27.7109375" style="277" customWidth="1"/>
    <col min="2306" max="2306" width="42.85546875" style="277" customWidth="1"/>
    <col min="2307" max="2307" width="14.7109375" style="277" customWidth="1"/>
    <col min="2308" max="2560" width="9.140625" style="277"/>
    <col min="2561" max="2561" width="27.7109375" style="277" customWidth="1"/>
    <col min="2562" max="2562" width="42.85546875" style="277" customWidth="1"/>
    <col min="2563" max="2563" width="14.7109375" style="277" customWidth="1"/>
    <col min="2564" max="2816" width="9.140625" style="277"/>
    <col min="2817" max="2817" width="27.7109375" style="277" customWidth="1"/>
    <col min="2818" max="2818" width="42.85546875" style="277" customWidth="1"/>
    <col min="2819" max="2819" width="14.7109375" style="277" customWidth="1"/>
    <col min="2820" max="3072" width="9.140625" style="277"/>
    <col min="3073" max="3073" width="27.7109375" style="277" customWidth="1"/>
    <col min="3074" max="3074" width="42.85546875" style="277" customWidth="1"/>
    <col min="3075" max="3075" width="14.7109375" style="277" customWidth="1"/>
    <col min="3076" max="3328" width="9.140625" style="277"/>
    <col min="3329" max="3329" width="27.7109375" style="277" customWidth="1"/>
    <col min="3330" max="3330" width="42.85546875" style="277" customWidth="1"/>
    <col min="3331" max="3331" width="14.7109375" style="277" customWidth="1"/>
    <col min="3332" max="3584" width="9.140625" style="277"/>
    <col min="3585" max="3585" width="27.7109375" style="277" customWidth="1"/>
    <col min="3586" max="3586" width="42.85546875" style="277" customWidth="1"/>
    <col min="3587" max="3587" width="14.7109375" style="277" customWidth="1"/>
    <col min="3588" max="3840" width="9.140625" style="277"/>
    <col min="3841" max="3841" width="27.7109375" style="277" customWidth="1"/>
    <col min="3842" max="3842" width="42.85546875" style="277" customWidth="1"/>
    <col min="3843" max="3843" width="14.7109375" style="277" customWidth="1"/>
    <col min="3844" max="4096" width="9.140625" style="277"/>
    <col min="4097" max="4097" width="27.7109375" style="277" customWidth="1"/>
    <col min="4098" max="4098" width="42.85546875" style="277" customWidth="1"/>
    <col min="4099" max="4099" width="14.7109375" style="277" customWidth="1"/>
    <col min="4100" max="4352" width="9.140625" style="277"/>
    <col min="4353" max="4353" width="27.7109375" style="277" customWidth="1"/>
    <col min="4354" max="4354" width="42.85546875" style="277" customWidth="1"/>
    <col min="4355" max="4355" width="14.7109375" style="277" customWidth="1"/>
    <col min="4356" max="4608" width="9.140625" style="277"/>
    <col min="4609" max="4609" width="27.7109375" style="277" customWidth="1"/>
    <col min="4610" max="4610" width="42.85546875" style="277" customWidth="1"/>
    <col min="4611" max="4611" width="14.7109375" style="277" customWidth="1"/>
    <col min="4612" max="4864" width="9.140625" style="277"/>
    <col min="4865" max="4865" width="27.7109375" style="277" customWidth="1"/>
    <col min="4866" max="4866" width="42.85546875" style="277" customWidth="1"/>
    <col min="4867" max="4867" width="14.7109375" style="277" customWidth="1"/>
    <col min="4868" max="5120" width="9.140625" style="277"/>
    <col min="5121" max="5121" width="27.7109375" style="277" customWidth="1"/>
    <col min="5122" max="5122" width="42.85546875" style="277" customWidth="1"/>
    <col min="5123" max="5123" width="14.7109375" style="277" customWidth="1"/>
    <col min="5124" max="5376" width="9.140625" style="277"/>
    <col min="5377" max="5377" width="27.7109375" style="277" customWidth="1"/>
    <col min="5378" max="5378" width="42.85546875" style="277" customWidth="1"/>
    <col min="5379" max="5379" width="14.7109375" style="277" customWidth="1"/>
    <col min="5380" max="5632" width="9.140625" style="277"/>
    <col min="5633" max="5633" width="27.7109375" style="277" customWidth="1"/>
    <col min="5634" max="5634" width="42.85546875" style="277" customWidth="1"/>
    <col min="5635" max="5635" width="14.7109375" style="277" customWidth="1"/>
    <col min="5636" max="5888" width="9.140625" style="277"/>
    <col min="5889" max="5889" width="27.7109375" style="277" customWidth="1"/>
    <col min="5890" max="5890" width="42.85546875" style="277" customWidth="1"/>
    <col min="5891" max="5891" width="14.7109375" style="277" customWidth="1"/>
    <col min="5892" max="6144" width="9.140625" style="277"/>
    <col min="6145" max="6145" width="27.7109375" style="277" customWidth="1"/>
    <col min="6146" max="6146" width="42.85546875" style="277" customWidth="1"/>
    <col min="6147" max="6147" width="14.7109375" style="277" customWidth="1"/>
    <col min="6148" max="6400" width="9.140625" style="277"/>
    <col min="6401" max="6401" width="27.7109375" style="277" customWidth="1"/>
    <col min="6402" max="6402" width="42.85546875" style="277" customWidth="1"/>
    <col min="6403" max="6403" width="14.7109375" style="277" customWidth="1"/>
    <col min="6404" max="6656" width="9.140625" style="277"/>
    <col min="6657" max="6657" width="27.7109375" style="277" customWidth="1"/>
    <col min="6658" max="6658" width="42.85546875" style="277" customWidth="1"/>
    <col min="6659" max="6659" width="14.7109375" style="277" customWidth="1"/>
    <col min="6660" max="6912" width="9.140625" style="277"/>
    <col min="6913" max="6913" width="27.7109375" style="277" customWidth="1"/>
    <col min="6914" max="6914" width="42.85546875" style="277" customWidth="1"/>
    <col min="6915" max="6915" width="14.7109375" style="277" customWidth="1"/>
    <col min="6916" max="7168" width="9.140625" style="277"/>
    <col min="7169" max="7169" width="27.7109375" style="277" customWidth="1"/>
    <col min="7170" max="7170" width="42.85546875" style="277" customWidth="1"/>
    <col min="7171" max="7171" width="14.7109375" style="277" customWidth="1"/>
    <col min="7172" max="7424" width="9.140625" style="277"/>
    <col min="7425" max="7425" width="27.7109375" style="277" customWidth="1"/>
    <col min="7426" max="7426" width="42.85546875" style="277" customWidth="1"/>
    <col min="7427" max="7427" width="14.7109375" style="277" customWidth="1"/>
    <col min="7428" max="7680" width="9.140625" style="277"/>
    <col min="7681" max="7681" width="27.7109375" style="277" customWidth="1"/>
    <col min="7682" max="7682" width="42.85546875" style="277" customWidth="1"/>
    <col min="7683" max="7683" width="14.7109375" style="277" customWidth="1"/>
    <col min="7684" max="7936" width="9.140625" style="277"/>
    <col min="7937" max="7937" width="27.7109375" style="277" customWidth="1"/>
    <col min="7938" max="7938" width="42.85546875" style="277" customWidth="1"/>
    <col min="7939" max="7939" width="14.7109375" style="277" customWidth="1"/>
    <col min="7940" max="8192" width="9.140625" style="277"/>
    <col min="8193" max="8193" width="27.7109375" style="277" customWidth="1"/>
    <col min="8194" max="8194" width="42.85546875" style="277" customWidth="1"/>
    <col min="8195" max="8195" width="14.7109375" style="277" customWidth="1"/>
    <col min="8196" max="8448" width="9.140625" style="277"/>
    <col min="8449" max="8449" width="27.7109375" style="277" customWidth="1"/>
    <col min="8450" max="8450" width="42.85546875" style="277" customWidth="1"/>
    <col min="8451" max="8451" width="14.7109375" style="277" customWidth="1"/>
    <col min="8452" max="8704" width="9.140625" style="277"/>
    <col min="8705" max="8705" width="27.7109375" style="277" customWidth="1"/>
    <col min="8706" max="8706" width="42.85546875" style="277" customWidth="1"/>
    <col min="8707" max="8707" width="14.7109375" style="277" customWidth="1"/>
    <col min="8708" max="8960" width="9.140625" style="277"/>
    <col min="8961" max="8961" width="27.7109375" style="277" customWidth="1"/>
    <col min="8962" max="8962" width="42.85546875" style="277" customWidth="1"/>
    <col min="8963" max="8963" width="14.7109375" style="277" customWidth="1"/>
    <col min="8964" max="9216" width="9.140625" style="277"/>
    <col min="9217" max="9217" width="27.7109375" style="277" customWidth="1"/>
    <col min="9218" max="9218" width="42.85546875" style="277" customWidth="1"/>
    <col min="9219" max="9219" width="14.7109375" style="277" customWidth="1"/>
    <col min="9220" max="9472" width="9.140625" style="277"/>
    <col min="9473" max="9473" width="27.7109375" style="277" customWidth="1"/>
    <col min="9474" max="9474" width="42.85546875" style="277" customWidth="1"/>
    <col min="9475" max="9475" width="14.7109375" style="277" customWidth="1"/>
    <col min="9476" max="9728" width="9.140625" style="277"/>
    <col min="9729" max="9729" width="27.7109375" style="277" customWidth="1"/>
    <col min="9730" max="9730" width="42.85546875" style="277" customWidth="1"/>
    <col min="9731" max="9731" width="14.7109375" style="277" customWidth="1"/>
    <col min="9732" max="9984" width="9.140625" style="277"/>
    <col min="9985" max="9985" width="27.7109375" style="277" customWidth="1"/>
    <col min="9986" max="9986" width="42.85546875" style="277" customWidth="1"/>
    <col min="9987" max="9987" width="14.7109375" style="277" customWidth="1"/>
    <col min="9988" max="10240" width="9.140625" style="277"/>
    <col min="10241" max="10241" width="27.7109375" style="277" customWidth="1"/>
    <col min="10242" max="10242" width="42.85546875" style="277" customWidth="1"/>
    <col min="10243" max="10243" width="14.7109375" style="277" customWidth="1"/>
    <col min="10244" max="10496" width="9.140625" style="277"/>
    <col min="10497" max="10497" width="27.7109375" style="277" customWidth="1"/>
    <col min="10498" max="10498" width="42.85546875" style="277" customWidth="1"/>
    <col min="10499" max="10499" width="14.7109375" style="277" customWidth="1"/>
    <col min="10500" max="10752" width="9.140625" style="277"/>
    <col min="10753" max="10753" width="27.7109375" style="277" customWidth="1"/>
    <col min="10754" max="10754" width="42.85546875" style="277" customWidth="1"/>
    <col min="10755" max="10755" width="14.7109375" style="277" customWidth="1"/>
    <col min="10756" max="11008" width="9.140625" style="277"/>
    <col min="11009" max="11009" width="27.7109375" style="277" customWidth="1"/>
    <col min="11010" max="11010" width="42.85546875" style="277" customWidth="1"/>
    <col min="11011" max="11011" width="14.7109375" style="277" customWidth="1"/>
    <col min="11012" max="11264" width="9.140625" style="277"/>
    <col min="11265" max="11265" width="27.7109375" style="277" customWidth="1"/>
    <col min="11266" max="11266" width="42.85546875" style="277" customWidth="1"/>
    <col min="11267" max="11267" width="14.7109375" style="277" customWidth="1"/>
    <col min="11268" max="11520" width="9.140625" style="277"/>
    <col min="11521" max="11521" width="27.7109375" style="277" customWidth="1"/>
    <col min="11522" max="11522" width="42.85546875" style="277" customWidth="1"/>
    <col min="11523" max="11523" width="14.7109375" style="277" customWidth="1"/>
    <col min="11524" max="11776" width="9.140625" style="277"/>
    <col min="11777" max="11777" width="27.7109375" style="277" customWidth="1"/>
    <col min="11778" max="11778" width="42.85546875" style="277" customWidth="1"/>
    <col min="11779" max="11779" width="14.7109375" style="277" customWidth="1"/>
    <col min="11780" max="12032" width="9.140625" style="277"/>
    <col min="12033" max="12033" width="27.7109375" style="277" customWidth="1"/>
    <col min="12034" max="12034" width="42.85546875" style="277" customWidth="1"/>
    <col min="12035" max="12035" width="14.7109375" style="277" customWidth="1"/>
    <col min="12036" max="12288" width="9.140625" style="277"/>
    <col min="12289" max="12289" width="27.7109375" style="277" customWidth="1"/>
    <col min="12290" max="12290" width="42.85546875" style="277" customWidth="1"/>
    <col min="12291" max="12291" width="14.7109375" style="277" customWidth="1"/>
    <col min="12292" max="12544" width="9.140625" style="277"/>
    <col min="12545" max="12545" width="27.7109375" style="277" customWidth="1"/>
    <col min="12546" max="12546" width="42.85546875" style="277" customWidth="1"/>
    <col min="12547" max="12547" width="14.7109375" style="277" customWidth="1"/>
    <col min="12548" max="12800" width="9.140625" style="277"/>
    <col min="12801" max="12801" width="27.7109375" style="277" customWidth="1"/>
    <col min="12802" max="12802" width="42.85546875" style="277" customWidth="1"/>
    <col min="12803" max="12803" width="14.7109375" style="277" customWidth="1"/>
    <col min="12804" max="13056" width="9.140625" style="277"/>
    <col min="13057" max="13057" width="27.7109375" style="277" customWidth="1"/>
    <col min="13058" max="13058" width="42.85546875" style="277" customWidth="1"/>
    <col min="13059" max="13059" width="14.7109375" style="277" customWidth="1"/>
    <col min="13060" max="13312" width="9.140625" style="277"/>
    <col min="13313" max="13313" width="27.7109375" style="277" customWidth="1"/>
    <col min="13314" max="13314" width="42.85546875" style="277" customWidth="1"/>
    <col min="13315" max="13315" width="14.7109375" style="277" customWidth="1"/>
    <col min="13316" max="13568" width="9.140625" style="277"/>
    <col min="13569" max="13569" width="27.7109375" style="277" customWidth="1"/>
    <col min="13570" max="13570" width="42.85546875" style="277" customWidth="1"/>
    <col min="13571" max="13571" width="14.7109375" style="277" customWidth="1"/>
    <col min="13572" max="13824" width="9.140625" style="277"/>
    <col min="13825" max="13825" width="27.7109375" style="277" customWidth="1"/>
    <col min="13826" max="13826" width="42.85546875" style="277" customWidth="1"/>
    <col min="13827" max="13827" width="14.7109375" style="277" customWidth="1"/>
    <col min="13828" max="14080" width="9.140625" style="277"/>
    <col min="14081" max="14081" width="27.7109375" style="277" customWidth="1"/>
    <col min="14082" max="14082" width="42.85546875" style="277" customWidth="1"/>
    <col min="14083" max="14083" width="14.7109375" style="277" customWidth="1"/>
    <col min="14084" max="14336" width="9.140625" style="277"/>
    <col min="14337" max="14337" width="27.7109375" style="277" customWidth="1"/>
    <col min="14338" max="14338" width="42.85546875" style="277" customWidth="1"/>
    <col min="14339" max="14339" width="14.7109375" style="277" customWidth="1"/>
    <col min="14340" max="14592" width="9.140625" style="277"/>
    <col min="14593" max="14593" width="27.7109375" style="277" customWidth="1"/>
    <col min="14594" max="14594" width="42.85546875" style="277" customWidth="1"/>
    <col min="14595" max="14595" width="14.7109375" style="277" customWidth="1"/>
    <col min="14596" max="14848" width="9.140625" style="277"/>
    <col min="14849" max="14849" width="27.7109375" style="277" customWidth="1"/>
    <col min="14850" max="14850" width="42.85546875" style="277" customWidth="1"/>
    <col min="14851" max="14851" width="14.7109375" style="277" customWidth="1"/>
    <col min="14852" max="15104" width="9.140625" style="277"/>
    <col min="15105" max="15105" width="27.7109375" style="277" customWidth="1"/>
    <col min="15106" max="15106" width="42.85546875" style="277" customWidth="1"/>
    <col min="15107" max="15107" width="14.7109375" style="277" customWidth="1"/>
    <col min="15108" max="15360" width="9.140625" style="277"/>
    <col min="15361" max="15361" width="27.7109375" style="277" customWidth="1"/>
    <col min="15362" max="15362" width="42.85546875" style="277" customWidth="1"/>
    <col min="15363" max="15363" width="14.7109375" style="277" customWidth="1"/>
    <col min="15364" max="15616" width="9.140625" style="277"/>
    <col min="15617" max="15617" width="27.7109375" style="277" customWidth="1"/>
    <col min="15618" max="15618" width="42.85546875" style="277" customWidth="1"/>
    <col min="15619" max="15619" width="14.7109375" style="277" customWidth="1"/>
    <col min="15620" max="15872" width="9.140625" style="277"/>
    <col min="15873" max="15873" width="27.7109375" style="277" customWidth="1"/>
    <col min="15874" max="15874" width="42.85546875" style="277" customWidth="1"/>
    <col min="15875" max="15875" width="14.7109375" style="277" customWidth="1"/>
    <col min="15876" max="16128" width="9.140625" style="277"/>
    <col min="16129" max="16129" width="27.7109375" style="277" customWidth="1"/>
    <col min="16130" max="16130" width="42.85546875" style="277" customWidth="1"/>
    <col min="16131" max="16131" width="14.7109375" style="277" customWidth="1"/>
    <col min="16132" max="16384" width="9.140625" style="277"/>
  </cols>
  <sheetData>
    <row r="1" spans="1:4">
      <c r="A1" s="273" t="s">
        <v>0</v>
      </c>
      <c r="B1" s="274" t="s">
        <v>1</v>
      </c>
      <c r="C1" s="275" t="s">
        <v>2</v>
      </c>
      <c r="D1" s="276" t="s">
        <v>356</v>
      </c>
    </row>
    <row r="2" spans="1:4">
      <c r="A2" s="273" t="s">
        <v>3</v>
      </c>
      <c r="B2" s="274" t="s">
        <v>4</v>
      </c>
    </row>
    <row r="3" spans="1:4" ht="39" customHeight="1">
      <c r="A3" s="275" t="s">
        <v>5</v>
      </c>
      <c r="B3" s="280" t="s">
        <v>6</v>
      </c>
      <c r="C3" s="275"/>
    </row>
    <row r="4" spans="1:4" ht="36">
      <c r="A4" s="273" t="s">
        <v>7</v>
      </c>
      <c r="B4" s="274" t="s">
        <v>355</v>
      </c>
      <c r="C4" s="273"/>
    </row>
    <row r="5" spans="1:4" ht="20.25" customHeight="1">
      <c r="A5" s="275" t="s">
        <v>9</v>
      </c>
      <c r="B5" s="280" t="s">
        <v>10</v>
      </c>
      <c r="C5" s="278"/>
    </row>
    <row r="6" spans="1:4">
      <c r="A6" s="431" t="s">
        <v>11</v>
      </c>
      <c r="B6" s="274" t="s">
        <v>12</v>
      </c>
      <c r="C6" s="279"/>
    </row>
    <row r="7" spans="1:4">
      <c r="A7" s="431"/>
      <c r="B7" s="274" t="s">
        <v>13</v>
      </c>
      <c r="C7" s="278"/>
    </row>
    <row r="8" spans="1:4">
      <c r="A8" s="431"/>
      <c r="B8" s="418" t="s">
        <v>242</v>
      </c>
      <c r="C8" s="280"/>
    </row>
    <row r="9" spans="1:4">
      <c r="A9" s="275" t="s">
        <v>14</v>
      </c>
      <c r="B9" s="281" t="s">
        <v>15</v>
      </c>
      <c r="C9" s="280"/>
    </row>
    <row r="10" spans="1:4">
      <c r="A10" s="275"/>
      <c r="B10" s="281" t="s">
        <v>16</v>
      </c>
      <c r="C10" s="280"/>
    </row>
    <row r="11" spans="1:4">
      <c r="A11" s="275"/>
      <c r="B11" s="281" t="s">
        <v>17</v>
      </c>
      <c r="C11" s="280"/>
    </row>
    <row r="12" spans="1:4">
      <c r="A12" s="275"/>
      <c r="B12" s="281" t="s">
        <v>18</v>
      </c>
      <c r="C12" s="280"/>
    </row>
    <row r="13" spans="1:4">
      <c r="A13" s="273" t="s">
        <v>19</v>
      </c>
      <c r="B13" s="274" t="s">
        <v>20</v>
      </c>
      <c r="C13" s="280"/>
    </row>
    <row r="14" spans="1:4">
      <c r="A14" s="282" t="s">
        <v>21</v>
      </c>
      <c r="B14" s="283">
        <v>42215</v>
      </c>
    </row>
    <row r="16" spans="1:4">
      <c r="A16" s="282" t="s">
        <v>22</v>
      </c>
      <c r="B16" s="284" t="s">
        <v>23</v>
      </c>
    </row>
    <row r="17" spans="1:2">
      <c r="A17" s="285"/>
      <c r="B17" s="284" t="s">
        <v>16</v>
      </c>
    </row>
    <row r="18" spans="1:2">
      <c r="B18" s="284" t="s">
        <v>17</v>
      </c>
    </row>
    <row r="19" spans="1:2">
      <c r="B19" s="284" t="s">
        <v>18</v>
      </c>
    </row>
    <row r="20" spans="1:2">
      <c r="B20" s="284" t="s">
        <v>24</v>
      </c>
    </row>
    <row r="21" spans="1:2">
      <c r="B21" s="419" t="s">
        <v>354</v>
      </c>
    </row>
    <row r="28" spans="1:2">
      <c r="A28" s="282"/>
    </row>
    <row r="29" spans="1:2">
      <c r="A29" s="282"/>
    </row>
    <row r="30" spans="1:2">
      <c r="A30" s="285"/>
    </row>
    <row r="34" spans="1:1">
      <c r="A34" s="282"/>
    </row>
    <row r="35" spans="1:1">
      <c r="A35" s="285"/>
    </row>
    <row r="37" spans="1:1">
      <c r="A37" s="286"/>
    </row>
    <row r="38" spans="1:1">
      <c r="A38" s="287"/>
    </row>
    <row r="42" spans="1:1">
      <c r="A42" s="288"/>
    </row>
    <row r="43" spans="1:1">
      <c r="A43" s="288"/>
    </row>
    <row r="44" spans="1:1">
      <c r="A44" s="287"/>
    </row>
    <row r="49" spans="1:1">
      <c r="A49" s="285"/>
    </row>
    <row r="51" spans="1:1">
      <c r="A51" s="285"/>
    </row>
    <row r="56" spans="1:1">
      <c r="A56" s="285"/>
    </row>
    <row r="57" spans="1:1">
      <c r="A57" s="288"/>
    </row>
    <row r="58" spans="1:1">
      <c r="A58" s="288"/>
    </row>
    <row r="59" spans="1:1">
      <c r="A59" s="288"/>
    </row>
    <row r="63" spans="1:1">
      <c r="A63" s="282"/>
    </row>
    <row r="73" spans="1:1">
      <c r="A73" s="282"/>
    </row>
    <row r="77" spans="1:1">
      <c r="A77" s="282"/>
    </row>
  </sheetData>
  <mergeCells count="1">
    <mergeCell ref="A6:A8"/>
  </mergeCells>
  <hyperlinks>
    <hyperlink ref="B8" r:id="rId1"/>
    <hyperlink ref="B21"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dimension ref="A1:I32"/>
  <sheetViews>
    <sheetView zoomScale="85" zoomScaleNormal="85" workbookViewId="0">
      <selection activeCell="B23" sqref="B23"/>
    </sheetView>
  </sheetViews>
  <sheetFormatPr defaultRowHeight="15"/>
  <cols>
    <col min="1" max="1" width="43" style="3" customWidth="1"/>
    <col min="2" max="2" width="19" style="3" customWidth="1"/>
    <col min="3" max="3" width="15.5703125" style="3" customWidth="1"/>
    <col min="4" max="4" width="19.7109375" style="3" customWidth="1"/>
    <col min="5" max="5" width="15" style="3" customWidth="1"/>
    <col min="6" max="6" width="19.7109375" style="3" customWidth="1"/>
    <col min="7" max="7" width="17.140625" style="3" bestFit="1" customWidth="1"/>
    <col min="8" max="8" width="19.7109375" style="3" customWidth="1"/>
    <col min="9" max="9" width="17.140625" style="3" bestFit="1" customWidth="1"/>
    <col min="10" max="16384" width="9.140625" style="3"/>
  </cols>
  <sheetData>
    <row r="1" spans="1:9">
      <c r="A1" s="28" t="s">
        <v>42</v>
      </c>
    </row>
    <row r="2" spans="1:9" ht="15.75">
      <c r="A2" s="2" t="s">
        <v>322</v>
      </c>
    </row>
    <row r="3" spans="1:9" ht="15.75" thickBot="1"/>
    <row r="4" spans="1:9" ht="15.75">
      <c r="A4" s="187"/>
      <c r="B4" s="462">
        <v>2011</v>
      </c>
      <c r="C4" s="462"/>
      <c r="D4" s="463">
        <v>2012</v>
      </c>
      <c r="E4" s="464"/>
      <c r="F4" s="462">
        <v>2013</v>
      </c>
      <c r="G4" s="465"/>
      <c r="H4" s="462">
        <v>2014</v>
      </c>
      <c r="I4" s="466"/>
    </row>
    <row r="5" spans="1:9" s="38" customFormat="1" ht="31.5">
      <c r="A5" s="188"/>
      <c r="B5" s="88" t="s">
        <v>87</v>
      </c>
      <c r="C5" s="89" t="s">
        <v>86</v>
      </c>
      <c r="D5" s="191" t="s">
        <v>87</v>
      </c>
      <c r="E5" s="192" t="s">
        <v>86</v>
      </c>
      <c r="F5" s="88" t="s">
        <v>87</v>
      </c>
      <c r="G5" s="192" t="s">
        <v>86</v>
      </c>
      <c r="H5" s="88" t="s">
        <v>87</v>
      </c>
      <c r="I5" s="195" t="s">
        <v>86</v>
      </c>
    </row>
    <row r="6" spans="1:9" ht="15.75">
      <c r="A6" s="189" t="s">
        <v>53</v>
      </c>
      <c r="B6" s="198">
        <v>7</v>
      </c>
      <c r="C6" s="199">
        <v>75649</v>
      </c>
      <c r="D6" s="193">
        <v>6</v>
      </c>
      <c r="E6" s="194">
        <v>65825</v>
      </c>
      <c r="F6" s="87">
        <v>9</v>
      </c>
      <c r="G6" s="226">
        <v>75018</v>
      </c>
      <c r="H6" s="87">
        <v>11</v>
      </c>
      <c r="I6" s="196">
        <v>352966</v>
      </c>
    </row>
    <row r="7" spans="1:9" ht="15.75">
      <c r="A7" s="189" t="s">
        <v>52</v>
      </c>
      <c r="B7" s="198">
        <v>20</v>
      </c>
      <c r="C7" s="199">
        <v>1173523.9999999998</v>
      </c>
      <c r="D7" s="193">
        <v>21</v>
      </c>
      <c r="E7" s="194">
        <v>805489</v>
      </c>
      <c r="F7" s="87">
        <v>27</v>
      </c>
      <c r="G7" s="226">
        <v>1193798</v>
      </c>
      <c r="H7" s="87">
        <v>29</v>
      </c>
      <c r="I7" s="196">
        <v>2414289.9999999995</v>
      </c>
    </row>
    <row r="8" spans="1:9" ht="15.75">
      <c r="A8" s="189" t="s">
        <v>39</v>
      </c>
      <c r="B8" s="198">
        <v>22</v>
      </c>
      <c r="C8" s="199">
        <v>4061730.9999999986</v>
      </c>
      <c r="D8" s="193">
        <v>20</v>
      </c>
      <c r="E8" s="194">
        <v>4120044</v>
      </c>
      <c r="F8" s="87">
        <v>26</v>
      </c>
      <c r="G8" s="226">
        <v>3707184</v>
      </c>
      <c r="H8" s="87">
        <v>21</v>
      </c>
      <c r="I8" s="196">
        <v>4066914.0000000005</v>
      </c>
    </row>
    <row r="9" spans="1:9" ht="15.75">
      <c r="A9" s="189" t="s">
        <v>51</v>
      </c>
      <c r="B9" s="198">
        <v>25</v>
      </c>
      <c r="C9" s="199">
        <v>1574664.9999999998</v>
      </c>
      <c r="D9" s="193">
        <v>17</v>
      </c>
      <c r="E9" s="194">
        <v>1740251</v>
      </c>
      <c r="F9" s="87">
        <v>21</v>
      </c>
      <c r="G9" s="226">
        <v>1629797.9999999998</v>
      </c>
      <c r="H9" s="87">
        <v>19</v>
      </c>
      <c r="I9" s="196">
        <v>1817194.0000000002</v>
      </c>
    </row>
    <row r="10" spans="1:9" ht="15.75">
      <c r="A10" s="189" t="s">
        <v>50</v>
      </c>
      <c r="B10" s="198">
        <v>19</v>
      </c>
      <c r="C10" s="199">
        <v>875623.99999999988</v>
      </c>
      <c r="D10" s="193">
        <v>17</v>
      </c>
      <c r="E10" s="194">
        <v>1318307</v>
      </c>
      <c r="F10" s="87">
        <v>21</v>
      </c>
      <c r="G10" s="226">
        <v>2168799</v>
      </c>
      <c r="H10" s="87">
        <v>20</v>
      </c>
      <c r="I10" s="196">
        <v>2165027</v>
      </c>
    </row>
    <row r="11" spans="1:9" ht="15.75">
      <c r="A11" s="189" t="s">
        <v>49</v>
      </c>
      <c r="B11" s="198">
        <v>10</v>
      </c>
      <c r="C11" s="199">
        <v>607667</v>
      </c>
      <c r="D11" s="193">
        <v>17</v>
      </c>
      <c r="E11" s="194">
        <v>827765</v>
      </c>
      <c r="F11" s="87">
        <v>17</v>
      </c>
      <c r="G11" s="226">
        <v>782014.99999999988</v>
      </c>
      <c r="H11" s="87">
        <v>21</v>
      </c>
      <c r="I11" s="196">
        <v>941603.99999999988</v>
      </c>
    </row>
    <row r="12" spans="1:9" ht="15.75">
      <c r="A12" s="189" t="s">
        <v>48</v>
      </c>
      <c r="B12" s="198">
        <v>4</v>
      </c>
      <c r="C12" s="199">
        <v>684311</v>
      </c>
      <c r="D12" s="193">
        <v>3</v>
      </c>
      <c r="E12" s="194">
        <v>517444</v>
      </c>
      <c r="F12" s="87">
        <v>8</v>
      </c>
      <c r="G12" s="226">
        <v>190306</v>
      </c>
      <c r="H12" s="87">
        <v>9</v>
      </c>
      <c r="I12" s="196">
        <v>310366</v>
      </c>
    </row>
    <row r="13" spans="1:9" ht="15.75">
      <c r="A13" s="189" t="s">
        <v>47</v>
      </c>
      <c r="B13" s="198">
        <v>8</v>
      </c>
      <c r="C13" s="199">
        <v>337431</v>
      </c>
      <c r="D13" s="193">
        <v>10</v>
      </c>
      <c r="E13" s="194">
        <v>363151</v>
      </c>
      <c r="F13" s="87">
        <v>10</v>
      </c>
      <c r="G13" s="226">
        <v>337220.99999999988</v>
      </c>
      <c r="H13" s="87">
        <v>15</v>
      </c>
      <c r="I13" s="196">
        <v>527300</v>
      </c>
    </row>
    <row r="14" spans="1:9" ht="15.75">
      <c r="A14" s="189" t="s">
        <v>34</v>
      </c>
      <c r="B14" s="198">
        <v>6</v>
      </c>
      <c r="C14" s="199">
        <v>138500</v>
      </c>
      <c r="D14" s="193">
        <v>6</v>
      </c>
      <c r="E14" s="194">
        <v>177551</v>
      </c>
      <c r="F14" s="87">
        <v>9</v>
      </c>
      <c r="G14" s="226">
        <v>366957</v>
      </c>
      <c r="H14" s="87">
        <v>7</v>
      </c>
      <c r="I14" s="196">
        <v>164981</v>
      </c>
    </row>
    <row r="15" spans="1:9" ht="15.75">
      <c r="A15" s="189" t="s">
        <v>46</v>
      </c>
      <c r="B15" s="198">
        <v>17</v>
      </c>
      <c r="C15" s="199">
        <v>1169971</v>
      </c>
      <c r="D15" s="193">
        <v>14</v>
      </c>
      <c r="E15" s="194">
        <v>1260816.9999999998</v>
      </c>
      <c r="F15" s="87">
        <v>23</v>
      </c>
      <c r="G15" s="226">
        <v>1764137</v>
      </c>
      <c r="H15" s="87">
        <v>20</v>
      </c>
      <c r="I15" s="196">
        <v>1534990.9999999998</v>
      </c>
    </row>
    <row r="16" spans="1:9" ht="15.75">
      <c r="A16" s="189" t="s">
        <v>45</v>
      </c>
      <c r="B16" s="198">
        <v>19</v>
      </c>
      <c r="C16" s="199">
        <v>1686522</v>
      </c>
      <c r="D16" s="193">
        <v>17</v>
      </c>
      <c r="E16" s="194">
        <v>1759283</v>
      </c>
      <c r="F16" s="87">
        <v>20</v>
      </c>
      <c r="G16" s="226">
        <v>1212009</v>
      </c>
      <c r="H16" s="87">
        <v>16</v>
      </c>
      <c r="I16" s="196">
        <v>1029117</v>
      </c>
    </row>
    <row r="17" spans="1:9" ht="16.5" thickBot="1">
      <c r="A17" s="190" t="s">
        <v>31</v>
      </c>
      <c r="B17" s="186">
        <f>SUM(B6:B16)</f>
        <v>157</v>
      </c>
      <c r="C17" s="185">
        <f>SUM(C6:C16)</f>
        <v>12385594.999999998</v>
      </c>
      <c r="D17" s="186">
        <f>SUM(D6:D16)</f>
        <v>148</v>
      </c>
      <c r="E17" s="185">
        <f>SUM(E6:E16)</f>
        <v>12955927</v>
      </c>
      <c r="F17" s="186">
        <v>191</v>
      </c>
      <c r="G17" s="185">
        <v>13427242</v>
      </c>
      <c r="H17" s="186">
        <v>188</v>
      </c>
      <c r="I17" s="197">
        <v>15324750</v>
      </c>
    </row>
    <row r="19" spans="1:9">
      <c r="C19" s="224"/>
      <c r="D19" s="224"/>
      <c r="E19" s="224"/>
    </row>
    <row r="20" spans="1:9" s="1" customFormat="1">
      <c r="A20" s="4" t="s">
        <v>244</v>
      </c>
      <c r="C20" s="225"/>
    </row>
    <row r="21" spans="1:9">
      <c r="C21" s="225"/>
    </row>
    <row r="22" spans="1:9">
      <c r="C22" s="225"/>
    </row>
    <row r="23" spans="1:9">
      <c r="C23" s="225"/>
    </row>
    <row r="24" spans="1:9">
      <c r="C24" s="225"/>
    </row>
    <row r="25" spans="1:9">
      <c r="C25" s="225"/>
    </row>
    <row r="26" spans="1:9">
      <c r="C26" s="225"/>
    </row>
    <row r="27" spans="1:9">
      <c r="C27" s="225"/>
    </row>
    <row r="28" spans="1:9">
      <c r="C28" s="225"/>
    </row>
    <row r="29" spans="1:9">
      <c r="C29" s="225"/>
    </row>
    <row r="30" spans="1:9">
      <c r="C30" s="225"/>
    </row>
    <row r="31" spans="1:9">
      <c r="C31" s="225"/>
    </row>
    <row r="32" spans="1:9">
      <c r="C32" s="225"/>
    </row>
  </sheetData>
  <mergeCells count="4">
    <mergeCell ref="B4:C4"/>
    <mergeCell ref="D4:E4"/>
    <mergeCell ref="F4:G4"/>
    <mergeCell ref="H4:I4"/>
  </mergeCells>
  <hyperlinks>
    <hyperlink ref="A1" location="Contents!A1" display="Contents "/>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F149"/>
  <sheetViews>
    <sheetView workbookViewId="0">
      <pane xSplit="2" ySplit="4" topLeftCell="C50" activePane="bottomRight" state="frozen"/>
      <selection pane="topRight" activeCell="C1" sqref="C1"/>
      <selection pane="bottomLeft" activeCell="A5" sqref="A5"/>
      <selection pane="bottomRight" activeCell="A64" sqref="A64"/>
    </sheetView>
  </sheetViews>
  <sheetFormatPr defaultRowHeight="15.75"/>
  <cols>
    <col min="1" max="1" width="48.28515625" style="2" customWidth="1"/>
    <col min="2" max="2" width="59.140625" style="2" customWidth="1"/>
    <col min="3" max="3" width="12.5703125" style="90" customWidth="1"/>
    <col min="4" max="5" width="16" style="90" bestFit="1" customWidth="1"/>
    <col min="6" max="6" width="12.85546875" style="3" bestFit="1" customWidth="1"/>
    <col min="7" max="16384" width="9.140625" style="3"/>
  </cols>
  <sheetData>
    <row r="1" spans="1:6">
      <c r="A1" s="28" t="s">
        <v>42</v>
      </c>
    </row>
    <row r="2" spans="1:6">
      <c r="A2" s="2" t="s">
        <v>349</v>
      </c>
    </row>
    <row r="4" spans="1:6" ht="36" customHeight="1" thickBot="1">
      <c r="A4" s="266" t="s">
        <v>351</v>
      </c>
      <c r="B4" s="267" t="s">
        <v>350</v>
      </c>
      <c r="C4" s="268">
        <v>2011</v>
      </c>
      <c r="D4" s="269">
        <v>2012</v>
      </c>
      <c r="E4" s="270">
        <v>2013</v>
      </c>
      <c r="F4" s="271">
        <v>2014</v>
      </c>
    </row>
    <row r="5" spans="1:6" ht="16.5" thickTop="1">
      <c r="A5" s="241" t="s">
        <v>53</v>
      </c>
      <c r="B5" s="236" t="s">
        <v>253</v>
      </c>
      <c r="C5" s="235">
        <v>4500</v>
      </c>
      <c r="D5" s="233">
        <v>4975</v>
      </c>
      <c r="E5" s="233">
        <v>4900</v>
      </c>
      <c r="F5" s="234">
        <v>4980</v>
      </c>
    </row>
    <row r="6" spans="1:6">
      <c r="A6" s="231"/>
      <c r="B6" s="232" t="s">
        <v>254</v>
      </c>
      <c r="C6" s="233">
        <v>469</v>
      </c>
      <c r="D6" s="233">
        <v>497</v>
      </c>
      <c r="E6" s="233">
        <v>121</v>
      </c>
      <c r="F6" s="234">
        <v>712</v>
      </c>
    </row>
    <row r="7" spans="1:6">
      <c r="A7" s="231"/>
      <c r="B7" s="232" t="s">
        <v>255</v>
      </c>
      <c r="C7" s="233"/>
      <c r="D7" s="233">
        <v>1752</v>
      </c>
      <c r="E7" s="233">
        <v>6324</v>
      </c>
      <c r="F7" s="234">
        <v>6324</v>
      </c>
    </row>
    <row r="8" spans="1:6">
      <c r="A8" s="231"/>
      <c r="B8" s="232" t="s">
        <v>256</v>
      </c>
      <c r="C8" s="235">
        <v>4542</v>
      </c>
      <c r="D8" s="235">
        <v>5731</v>
      </c>
      <c r="E8" s="235">
        <v>5750</v>
      </c>
      <c r="F8" s="234">
        <v>5814</v>
      </c>
    </row>
    <row r="9" spans="1:6">
      <c r="A9" s="231"/>
      <c r="B9" s="236" t="s">
        <v>257</v>
      </c>
      <c r="C9" s="237" t="s">
        <v>258</v>
      </c>
      <c r="D9" s="233">
        <v>111929</v>
      </c>
      <c r="E9" s="233">
        <v>168351</v>
      </c>
      <c r="F9" s="234">
        <v>259809</v>
      </c>
    </row>
    <row r="10" spans="1:6">
      <c r="A10" s="231"/>
      <c r="B10" s="232" t="s">
        <v>160</v>
      </c>
      <c r="C10" s="233">
        <v>40000</v>
      </c>
      <c r="D10" s="233">
        <v>35000</v>
      </c>
      <c r="E10" s="233">
        <v>35000</v>
      </c>
      <c r="F10" s="234">
        <v>40000</v>
      </c>
    </row>
    <row r="11" spans="1:6">
      <c r="A11" s="231"/>
      <c r="B11" s="232" t="s">
        <v>161</v>
      </c>
      <c r="C11" s="235">
        <v>14967</v>
      </c>
      <c r="D11" s="238">
        <v>15477</v>
      </c>
      <c r="E11" s="233">
        <v>13951</v>
      </c>
      <c r="F11" s="234">
        <v>11295</v>
      </c>
    </row>
    <row r="12" spans="1:6">
      <c r="A12" s="227" t="s">
        <v>52</v>
      </c>
      <c r="B12" s="239" t="s">
        <v>159</v>
      </c>
      <c r="C12" s="228">
        <v>720</v>
      </c>
      <c r="D12" s="237" t="s">
        <v>258</v>
      </c>
      <c r="E12" s="228">
        <v>145</v>
      </c>
      <c r="F12" s="230">
        <v>260</v>
      </c>
    </row>
    <row r="13" spans="1:6">
      <c r="A13" s="231"/>
      <c r="B13" s="232" t="s">
        <v>158</v>
      </c>
      <c r="C13" s="235">
        <v>12851</v>
      </c>
      <c r="D13" s="235">
        <v>13099</v>
      </c>
      <c r="E13" s="235">
        <v>9452</v>
      </c>
      <c r="F13" s="234">
        <v>10001</v>
      </c>
    </row>
    <row r="14" spans="1:6">
      <c r="A14" s="231"/>
      <c r="B14" s="232" t="s">
        <v>157</v>
      </c>
      <c r="C14" s="235">
        <v>42000</v>
      </c>
      <c r="D14" s="233">
        <v>43000</v>
      </c>
      <c r="E14" s="233">
        <v>11000</v>
      </c>
      <c r="F14" s="234">
        <v>40000</v>
      </c>
    </row>
    <row r="15" spans="1:6">
      <c r="A15" s="231"/>
      <c r="B15" s="232" t="s">
        <v>156</v>
      </c>
      <c r="C15" s="233">
        <v>35700</v>
      </c>
      <c r="D15" s="233">
        <v>41011</v>
      </c>
      <c r="E15" s="233">
        <v>47706</v>
      </c>
      <c r="F15" s="234">
        <v>49957</v>
      </c>
    </row>
    <row r="16" spans="1:6">
      <c r="A16" s="231"/>
      <c r="B16" s="232" t="s">
        <v>155</v>
      </c>
      <c r="C16" s="235">
        <v>4403</v>
      </c>
      <c r="D16" s="233">
        <v>6094</v>
      </c>
      <c r="E16" s="233">
        <v>7086</v>
      </c>
      <c r="F16" s="234">
        <v>7713</v>
      </c>
    </row>
    <row r="17" spans="1:6">
      <c r="A17" s="231"/>
      <c r="B17" s="236" t="s">
        <v>259</v>
      </c>
      <c r="C17" s="235">
        <v>15000</v>
      </c>
      <c r="D17" s="237" t="s">
        <v>258</v>
      </c>
      <c r="E17" s="233">
        <v>9000</v>
      </c>
      <c r="F17" s="234">
        <v>9000</v>
      </c>
    </row>
    <row r="18" spans="1:6">
      <c r="A18" s="231"/>
      <c r="B18" s="232" t="s">
        <v>154</v>
      </c>
      <c r="C18" s="235">
        <v>3530</v>
      </c>
      <c r="D18" s="233">
        <v>3197</v>
      </c>
      <c r="E18" s="233">
        <v>3925</v>
      </c>
      <c r="F18" s="234">
        <v>4160</v>
      </c>
    </row>
    <row r="19" spans="1:6">
      <c r="A19" s="231"/>
      <c r="B19" s="232" t="s">
        <v>104</v>
      </c>
      <c r="C19" s="235">
        <v>142426</v>
      </c>
      <c r="D19" s="233">
        <v>125000</v>
      </c>
      <c r="E19" s="233">
        <v>224060</v>
      </c>
      <c r="F19" s="234">
        <v>331670</v>
      </c>
    </row>
    <row r="20" spans="1:6">
      <c r="A20" s="231"/>
      <c r="B20" s="232" t="s">
        <v>152</v>
      </c>
      <c r="C20" s="237" t="s">
        <v>258</v>
      </c>
      <c r="D20" s="237" t="s">
        <v>258</v>
      </c>
      <c r="E20" s="235">
        <v>51606</v>
      </c>
      <c r="F20" s="234">
        <v>58081</v>
      </c>
    </row>
    <row r="21" spans="1:6">
      <c r="A21" s="231"/>
      <c r="B21" s="232" t="s">
        <v>150</v>
      </c>
      <c r="C21" s="235">
        <v>12072</v>
      </c>
      <c r="D21" s="233">
        <v>15302</v>
      </c>
      <c r="E21" s="233">
        <v>16552</v>
      </c>
      <c r="F21" s="234">
        <v>16602</v>
      </c>
    </row>
    <row r="22" spans="1:6">
      <c r="A22" s="231"/>
      <c r="B22" s="232" t="s">
        <v>149</v>
      </c>
      <c r="C22" s="235">
        <v>319079</v>
      </c>
      <c r="D22" s="233">
        <v>296606</v>
      </c>
      <c r="E22" s="233">
        <v>314202</v>
      </c>
      <c r="F22" s="234">
        <v>217353</v>
      </c>
    </row>
    <row r="23" spans="1:6">
      <c r="A23" s="231"/>
      <c r="B23" s="232" t="s">
        <v>148</v>
      </c>
      <c r="C23" s="235">
        <v>95000</v>
      </c>
      <c r="D23" s="235">
        <v>100000</v>
      </c>
      <c r="E23" s="235">
        <v>90000</v>
      </c>
      <c r="F23" s="234">
        <v>95000</v>
      </c>
    </row>
    <row r="24" spans="1:6">
      <c r="A24" s="231"/>
      <c r="B24" s="232" t="s">
        <v>260</v>
      </c>
      <c r="C24" s="235">
        <v>4560</v>
      </c>
      <c r="D24" s="235">
        <v>4500</v>
      </c>
      <c r="E24" s="235">
        <v>10000</v>
      </c>
      <c r="F24" s="234">
        <v>12000</v>
      </c>
    </row>
    <row r="25" spans="1:6">
      <c r="A25" s="231"/>
      <c r="B25" s="232" t="s">
        <v>147</v>
      </c>
      <c r="C25" s="235">
        <v>10218</v>
      </c>
      <c r="D25" s="233">
        <v>10847</v>
      </c>
      <c r="E25" s="233">
        <v>11269</v>
      </c>
      <c r="F25" s="234">
        <v>12630</v>
      </c>
    </row>
    <row r="26" spans="1:6">
      <c r="A26" s="231"/>
      <c r="B26" s="232" t="s">
        <v>261</v>
      </c>
      <c r="C26" s="235">
        <v>85000</v>
      </c>
      <c r="D26" s="237" t="s">
        <v>258</v>
      </c>
      <c r="E26" s="233">
        <v>30858</v>
      </c>
      <c r="F26" s="234">
        <v>109207</v>
      </c>
    </row>
    <row r="27" spans="1:6">
      <c r="A27" s="231"/>
      <c r="B27" s="232" t="s">
        <v>153</v>
      </c>
      <c r="C27" s="235">
        <v>1844</v>
      </c>
      <c r="D27" s="233">
        <v>1833</v>
      </c>
      <c r="E27" s="233">
        <v>1873</v>
      </c>
      <c r="F27" s="234">
        <v>1654</v>
      </c>
    </row>
    <row r="28" spans="1:6">
      <c r="A28" s="231"/>
      <c r="B28" s="232" t="s">
        <v>262</v>
      </c>
      <c r="C28" s="235">
        <v>35190</v>
      </c>
      <c r="D28" s="233">
        <v>35822</v>
      </c>
      <c r="E28" s="233">
        <v>36270</v>
      </c>
      <c r="F28" s="234">
        <v>68939</v>
      </c>
    </row>
    <row r="29" spans="1:6">
      <c r="A29" s="231"/>
      <c r="B29" s="232" t="s">
        <v>263</v>
      </c>
      <c r="C29" s="235">
        <v>45200</v>
      </c>
      <c r="D29" s="233">
        <v>45000</v>
      </c>
      <c r="E29" s="233">
        <v>50792</v>
      </c>
      <c r="F29" s="234">
        <v>49328</v>
      </c>
    </row>
    <row r="30" spans="1:6">
      <c r="A30" s="231"/>
      <c r="B30" s="232" t="s">
        <v>264</v>
      </c>
      <c r="C30" s="235">
        <v>750000</v>
      </c>
      <c r="D30" s="233">
        <v>487859</v>
      </c>
      <c r="E30" s="233">
        <v>770156</v>
      </c>
      <c r="F30" s="234">
        <v>784292</v>
      </c>
    </row>
    <row r="31" spans="1:6">
      <c r="A31" s="231"/>
      <c r="B31" s="232" t="s">
        <v>265</v>
      </c>
      <c r="C31" s="235">
        <v>3755</v>
      </c>
      <c r="D31" s="233">
        <v>3829</v>
      </c>
      <c r="E31" s="233">
        <v>3755</v>
      </c>
      <c r="F31" s="234">
        <v>3962</v>
      </c>
    </row>
    <row r="32" spans="1:6">
      <c r="A32" s="231"/>
      <c r="B32" s="232" t="s">
        <v>151</v>
      </c>
      <c r="C32" s="235">
        <v>900</v>
      </c>
      <c r="D32" s="233">
        <v>1200</v>
      </c>
      <c r="E32" s="233">
        <v>1500</v>
      </c>
      <c r="F32" s="234">
        <v>1200</v>
      </c>
    </row>
    <row r="33" spans="1:6">
      <c r="A33" s="231"/>
      <c r="B33" s="232" t="s">
        <v>266</v>
      </c>
      <c r="C33" s="237" t="s">
        <v>258</v>
      </c>
      <c r="D33" s="237" t="s">
        <v>258</v>
      </c>
      <c r="E33" s="237" t="s">
        <v>258</v>
      </c>
      <c r="F33" s="234">
        <v>9000</v>
      </c>
    </row>
    <row r="34" spans="1:6">
      <c r="A34" s="231"/>
      <c r="B34" s="232" t="s">
        <v>267</v>
      </c>
      <c r="C34" s="235">
        <v>343927</v>
      </c>
      <c r="D34" s="233">
        <v>158448</v>
      </c>
      <c r="E34" s="233">
        <v>174345</v>
      </c>
      <c r="F34" s="234">
        <v>216000</v>
      </c>
    </row>
    <row r="35" spans="1:6">
      <c r="A35" s="231"/>
      <c r="B35" s="232" t="s">
        <v>268</v>
      </c>
      <c r="C35" s="235">
        <v>93105</v>
      </c>
      <c r="D35" s="237" t="s">
        <v>258</v>
      </c>
      <c r="E35" s="233">
        <v>133004</v>
      </c>
      <c r="F35" s="234">
        <v>131559</v>
      </c>
    </row>
    <row r="36" spans="1:6">
      <c r="A36" s="231"/>
      <c r="B36" s="232" t="s">
        <v>269</v>
      </c>
      <c r="C36" s="237" t="s">
        <v>258</v>
      </c>
      <c r="D36" s="237" t="s">
        <v>258</v>
      </c>
      <c r="E36" s="235">
        <v>2006</v>
      </c>
      <c r="F36" s="234">
        <v>2000</v>
      </c>
    </row>
    <row r="37" spans="1:6">
      <c r="A37" s="227" t="s">
        <v>39</v>
      </c>
      <c r="B37" s="239" t="s">
        <v>270</v>
      </c>
      <c r="C37" s="228">
        <v>282857</v>
      </c>
      <c r="D37" s="229">
        <v>259359</v>
      </c>
      <c r="E37" s="229">
        <v>235986</v>
      </c>
      <c r="F37" s="230">
        <v>252566</v>
      </c>
    </row>
    <row r="38" spans="1:6">
      <c r="A38" s="231"/>
      <c r="B38" s="232" t="s">
        <v>271</v>
      </c>
      <c r="C38" s="237" t="s">
        <v>258</v>
      </c>
      <c r="D38" s="237" t="s">
        <v>258</v>
      </c>
      <c r="E38" s="233">
        <v>136500</v>
      </c>
      <c r="F38" s="234">
        <v>168694</v>
      </c>
    </row>
    <row r="39" spans="1:6">
      <c r="A39" s="231"/>
      <c r="B39" s="232" t="s">
        <v>272</v>
      </c>
      <c r="C39" s="235">
        <v>1071655</v>
      </c>
      <c r="D39" s="233">
        <v>1088240</v>
      </c>
      <c r="E39" s="233">
        <v>1131821</v>
      </c>
      <c r="F39" s="234">
        <v>1347243</v>
      </c>
    </row>
    <row r="40" spans="1:6">
      <c r="A40" s="231"/>
      <c r="B40" s="232" t="s">
        <v>143</v>
      </c>
      <c r="C40" s="235">
        <v>75000</v>
      </c>
      <c r="D40" s="235">
        <v>80000</v>
      </c>
      <c r="E40" s="235">
        <v>85000</v>
      </c>
      <c r="F40" s="234">
        <v>87000</v>
      </c>
    </row>
    <row r="41" spans="1:6">
      <c r="A41" s="231"/>
      <c r="B41" s="232" t="s">
        <v>273</v>
      </c>
      <c r="C41" s="235">
        <v>65346</v>
      </c>
      <c r="D41" s="237" t="s">
        <v>258</v>
      </c>
      <c r="E41" s="237" t="s">
        <v>258</v>
      </c>
      <c r="F41" s="234">
        <v>112253</v>
      </c>
    </row>
    <row r="42" spans="1:6">
      <c r="A42" s="231"/>
      <c r="B42" s="232" t="s">
        <v>140</v>
      </c>
      <c r="C42" s="235">
        <v>230000</v>
      </c>
      <c r="D42" s="237" t="s">
        <v>258</v>
      </c>
      <c r="E42" s="233">
        <v>300000</v>
      </c>
      <c r="F42" s="234">
        <v>300000</v>
      </c>
    </row>
    <row r="43" spans="1:6">
      <c r="A43" s="231"/>
      <c r="B43" s="232" t="s">
        <v>136</v>
      </c>
      <c r="C43" s="235">
        <v>250634</v>
      </c>
      <c r="D43" s="235">
        <v>327606</v>
      </c>
      <c r="E43" s="235">
        <v>296937</v>
      </c>
      <c r="F43" s="234">
        <v>324432</v>
      </c>
    </row>
    <row r="44" spans="1:6">
      <c r="A44" s="231"/>
      <c r="B44" s="240" t="s">
        <v>137</v>
      </c>
      <c r="C44" s="233">
        <v>471451</v>
      </c>
      <c r="D44" s="233">
        <v>594897</v>
      </c>
      <c r="E44" s="233">
        <v>416028</v>
      </c>
      <c r="F44" s="234">
        <v>465512</v>
      </c>
    </row>
    <row r="45" spans="1:6">
      <c r="A45" s="231"/>
      <c r="B45" s="232" t="s">
        <v>274</v>
      </c>
      <c r="C45" s="235">
        <v>150</v>
      </c>
      <c r="D45" s="233">
        <v>110</v>
      </c>
      <c r="E45" s="233">
        <v>100</v>
      </c>
      <c r="F45" s="234">
        <v>90</v>
      </c>
    </row>
    <row r="46" spans="1:6">
      <c r="A46" s="231"/>
      <c r="B46" s="232" t="s">
        <v>275</v>
      </c>
      <c r="C46" s="235">
        <v>300</v>
      </c>
      <c r="D46" s="235">
        <v>200</v>
      </c>
      <c r="E46" s="235">
        <v>3500</v>
      </c>
      <c r="F46" s="234">
        <v>400</v>
      </c>
    </row>
    <row r="47" spans="1:6">
      <c r="A47" s="231"/>
      <c r="B47" s="232" t="s">
        <v>139</v>
      </c>
      <c r="C47" s="235">
        <v>889</v>
      </c>
      <c r="D47" s="233">
        <v>883</v>
      </c>
      <c r="E47" s="233">
        <v>1567</v>
      </c>
      <c r="F47" s="234">
        <v>2889</v>
      </c>
    </row>
    <row r="48" spans="1:6" ht="31.5">
      <c r="A48" s="231"/>
      <c r="B48" s="232" t="s">
        <v>276</v>
      </c>
      <c r="C48" s="235">
        <v>87000</v>
      </c>
      <c r="D48" s="233">
        <v>105000</v>
      </c>
      <c r="E48" s="233">
        <v>100000</v>
      </c>
      <c r="F48" s="234">
        <v>98000</v>
      </c>
    </row>
    <row r="49" spans="1:6">
      <c r="A49" s="231"/>
      <c r="B49" s="240" t="s">
        <v>277</v>
      </c>
      <c r="C49" s="233">
        <v>110000</v>
      </c>
      <c r="D49" s="233">
        <v>100000</v>
      </c>
      <c r="E49" s="233">
        <v>100000</v>
      </c>
      <c r="F49" s="234">
        <v>91000</v>
      </c>
    </row>
    <row r="50" spans="1:6">
      <c r="A50" s="231"/>
      <c r="B50" s="232" t="s">
        <v>146</v>
      </c>
      <c r="C50" s="235">
        <v>42593</v>
      </c>
      <c r="D50" s="233">
        <v>50841</v>
      </c>
      <c r="E50" s="233">
        <v>55169</v>
      </c>
      <c r="F50" s="234">
        <v>52616</v>
      </c>
    </row>
    <row r="51" spans="1:6">
      <c r="A51" s="231"/>
      <c r="B51" s="232" t="s">
        <v>145</v>
      </c>
      <c r="C51" s="235">
        <v>68302</v>
      </c>
      <c r="D51" s="233">
        <v>73668</v>
      </c>
      <c r="E51" s="233">
        <v>59465</v>
      </c>
      <c r="F51" s="234">
        <v>63970</v>
      </c>
    </row>
    <row r="52" spans="1:6">
      <c r="A52" s="231"/>
      <c r="B52" s="232" t="s">
        <v>141</v>
      </c>
      <c r="C52" s="235">
        <v>2362</v>
      </c>
      <c r="D52" s="233">
        <v>1868</v>
      </c>
      <c r="E52" s="233">
        <v>1519</v>
      </c>
      <c r="F52" s="234">
        <v>1305</v>
      </c>
    </row>
    <row r="53" spans="1:6">
      <c r="A53" s="231"/>
      <c r="B53" s="240" t="s">
        <v>142</v>
      </c>
      <c r="C53" s="233">
        <v>6722</v>
      </c>
      <c r="D53" s="233">
        <v>9052</v>
      </c>
      <c r="E53" s="233">
        <v>12656</v>
      </c>
      <c r="F53" s="234">
        <v>5869</v>
      </c>
    </row>
    <row r="54" spans="1:6">
      <c r="A54" s="231"/>
      <c r="B54" s="232" t="s">
        <v>138</v>
      </c>
      <c r="C54" s="235"/>
      <c r="D54" s="233">
        <v>665000</v>
      </c>
      <c r="E54" s="233">
        <v>604385</v>
      </c>
      <c r="F54" s="234">
        <v>633856</v>
      </c>
    </row>
    <row r="55" spans="1:6">
      <c r="A55" s="227" t="s">
        <v>135</v>
      </c>
      <c r="B55" s="239" t="s">
        <v>134</v>
      </c>
      <c r="C55" s="228">
        <v>2678</v>
      </c>
      <c r="D55" s="229">
        <v>3018</v>
      </c>
      <c r="E55" s="229">
        <v>2379</v>
      </c>
      <c r="F55" s="230">
        <v>3380</v>
      </c>
    </row>
    <row r="56" spans="1:6">
      <c r="A56" s="241"/>
      <c r="B56" s="232" t="s">
        <v>133</v>
      </c>
      <c r="C56" s="233">
        <v>4200</v>
      </c>
      <c r="D56" s="233">
        <v>3600</v>
      </c>
      <c r="E56" s="233">
        <v>2700</v>
      </c>
      <c r="F56" s="234">
        <v>2560</v>
      </c>
    </row>
    <row r="57" spans="1:6">
      <c r="A57" s="231"/>
      <c r="B57" s="232" t="s">
        <v>278</v>
      </c>
      <c r="C57" s="235">
        <v>242919</v>
      </c>
      <c r="D57" s="235">
        <v>276381</v>
      </c>
      <c r="E57" s="235">
        <v>263000</v>
      </c>
      <c r="F57" s="234">
        <v>323000</v>
      </c>
    </row>
    <row r="58" spans="1:6">
      <c r="A58" s="231"/>
      <c r="B58" s="232" t="s">
        <v>132</v>
      </c>
      <c r="C58" s="235">
        <v>1833</v>
      </c>
      <c r="D58" s="233">
        <v>2420</v>
      </c>
      <c r="E58" s="233">
        <v>2771</v>
      </c>
      <c r="F58" s="234">
        <v>4096</v>
      </c>
    </row>
    <row r="59" spans="1:6">
      <c r="A59" s="231"/>
      <c r="B59" s="232" t="s">
        <v>279</v>
      </c>
      <c r="C59" s="237" t="s">
        <v>258</v>
      </c>
      <c r="D59" s="237" t="s">
        <v>258</v>
      </c>
      <c r="E59" s="233">
        <v>1000</v>
      </c>
      <c r="F59" s="234">
        <v>1400</v>
      </c>
    </row>
    <row r="60" spans="1:6">
      <c r="A60" s="231"/>
      <c r="B60" s="232" t="s">
        <v>280</v>
      </c>
      <c r="C60" s="235">
        <v>533448</v>
      </c>
      <c r="D60" s="233">
        <v>523605</v>
      </c>
      <c r="E60" s="233">
        <v>754000</v>
      </c>
      <c r="F60" s="234">
        <v>788420</v>
      </c>
    </row>
    <row r="61" spans="1:6">
      <c r="A61" s="231"/>
      <c r="B61" s="232" t="s">
        <v>144</v>
      </c>
      <c r="C61" s="235">
        <v>36287</v>
      </c>
      <c r="D61" s="237" t="s">
        <v>258</v>
      </c>
      <c r="E61" s="233">
        <v>28356</v>
      </c>
      <c r="F61" s="234">
        <v>33985</v>
      </c>
    </row>
    <row r="62" spans="1:6">
      <c r="A62" s="231"/>
      <c r="B62" s="236" t="s">
        <v>281</v>
      </c>
      <c r="C62" s="235">
        <v>12000</v>
      </c>
      <c r="D62" s="233">
        <v>6217</v>
      </c>
      <c r="E62" s="233">
        <v>6500</v>
      </c>
      <c r="F62" s="234">
        <v>9542</v>
      </c>
    </row>
    <row r="63" spans="1:6">
      <c r="A63" s="231"/>
      <c r="B63" s="232" t="s">
        <v>131</v>
      </c>
      <c r="C63" s="235">
        <v>40000</v>
      </c>
      <c r="D63" s="233">
        <v>40000</v>
      </c>
      <c r="E63" s="233">
        <v>60000</v>
      </c>
      <c r="F63" s="234">
        <v>61000</v>
      </c>
    </row>
    <row r="64" spans="1:6">
      <c r="A64" s="231"/>
      <c r="B64" s="236" t="s">
        <v>129</v>
      </c>
      <c r="C64" s="235">
        <v>13888</v>
      </c>
      <c r="D64" s="235">
        <v>10945</v>
      </c>
      <c r="E64" s="235">
        <v>12742</v>
      </c>
      <c r="F64" s="234">
        <v>9897</v>
      </c>
    </row>
    <row r="65" spans="1:6">
      <c r="A65" s="231"/>
      <c r="B65" s="232" t="s">
        <v>130</v>
      </c>
      <c r="C65" s="235">
        <v>82788</v>
      </c>
      <c r="D65" s="233">
        <v>37213</v>
      </c>
      <c r="E65" s="233">
        <v>41660</v>
      </c>
      <c r="F65" s="234">
        <v>37294</v>
      </c>
    </row>
    <row r="66" spans="1:6">
      <c r="A66" s="231"/>
      <c r="B66" s="232" t="s">
        <v>282</v>
      </c>
      <c r="C66" s="235">
        <v>8700</v>
      </c>
      <c r="D66" s="233">
        <v>9000</v>
      </c>
      <c r="E66" s="233">
        <v>10000</v>
      </c>
      <c r="F66" s="234">
        <v>11800</v>
      </c>
    </row>
    <row r="67" spans="1:6">
      <c r="A67" s="231"/>
      <c r="B67" s="232" t="s">
        <v>128</v>
      </c>
      <c r="C67" s="235">
        <v>280000</v>
      </c>
      <c r="D67" s="233">
        <v>250000</v>
      </c>
      <c r="E67" s="233">
        <v>300000</v>
      </c>
      <c r="F67" s="234">
        <v>250000</v>
      </c>
    </row>
    <row r="68" spans="1:6">
      <c r="A68" s="231"/>
      <c r="B68" s="232" t="s">
        <v>283</v>
      </c>
      <c r="C68" s="235"/>
      <c r="D68" s="233"/>
      <c r="E68" s="233">
        <v>25</v>
      </c>
      <c r="F68" s="234">
        <v>150</v>
      </c>
    </row>
    <row r="69" spans="1:6">
      <c r="A69" s="227" t="s">
        <v>50</v>
      </c>
      <c r="B69" s="239" t="s">
        <v>284</v>
      </c>
      <c r="C69" s="228">
        <v>9000</v>
      </c>
      <c r="D69" s="229">
        <v>7000</v>
      </c>
      <c r="E69" s="229">
        <v>8000</v>
      </c>
      <c r="F69" s="230">
        <v>2730</v>
      </c>
    </row>
    <row r="70" spans="1:6">
      <c r="A70" s="231"/>
      <c r="B70" s="232" t="s">
        <v>181</v>
      </c>
      <c r="C70" s="235">
        <v>278141</v>
      </c>
      <c r="D70" s="233">
        <v>280922</v>
      </c>
      <c r="E70" s="233">
        <v>410870</v>
      </c>
      <c r="F70" s="234">
        <v>369783</v>
      </c>
    </row>
    <row r="71" spans="1:6">
      <c r="A71" s="231"/>
      <c r="B71" s="232" t="s">
        <v>125</v>
      </c>
      <c r="C71" s="235">
        <v>16760</v>
      </c>
      <c r="D71" s="233">
        <v>18658</v>
      </c>
      <c r="E71" s="233">
        <v>21313</v>
      </c>
      <c r="F71" s="234">
        <v>18362</v>
      </c>
    </row>
    <row r="72" spans="1:6">
      <c r="A72" s="231"/>
      <c r="B72" s="232" t="s">
        <v>124</v>
      </c>
      <c r="C72" s="235">
        <v>25000</v>
      </c>
      <c r="D72" s="233">
        <v>25000</v>
      </c>
      <c r="E72" s="233">
        <v>30000</v>
      </c>
      <c r="F72" s="234">
        <v>30000</v>
      </c>
    </row>
    <row r="73" spans="1:6">
      <c r="A73" s="231"/>
      <c r="B73" s="240" t="s">
        <v>285</v>
      </c>
      <c r="C73" s="242">
        <v>22836</v>
      </c>
      <c r="D73" s="243">
        <v>20884</v>
      </c>
      <c r="E73" s="259">
        <v>31171</v>
      </c>
      <c r="F73" s="234">
        <v>31171</v>
      </c>
    </row>
    <row r="74" spans="1:6">
      <c r="A74" s="231"/>
      <c r="B74" s="232" t="s">
        <v>286</v>
      </c>
      <c r="C74" s="242">
        <v>34823</v>
      </c>
      <c r="D74" s="237" t="s">
        <v>258</v>
      </c>
      <c r="E74" s="233">
        <v>268761</v>
      </c>
      <c r="F74" s="234">
        <v>299020</v>
      </c>
    </row>
    <row r="75" spans="1:6">
      <c r="A75" s="231"/>
      <c r="B75" s="240" t="s">
        <v>287</v>
      </c>
      <c r="C75" s="237" t="s">
        <v>258</v>
      </c>
      <c r="D75" s="237" t="s">
        <v>258</v>
      </c>
      <c r="E75" s="237" t="s">
        <v>258</v>
      </c>
      <c r="F75" s="234">
        <v>120000</v>
      </c>
    </row>
    <row r="76" spans="1:6">
      <c r="A76" s="231"/>
      <c r="B76" s="232" t="s">
        <v>288</v>
      </c>
      <c r="C76" s="235">
        <v>17500</v>
      </c>
      <c r="D76" s="233">
        <v>18295</v>
      </c>
      <c r="E76" s="233">
        <v>19229</v>
      </c>
      <c r="F76" s="234">
        <v>28864</v>
      </c>
    </row>
    <row r="77" spans="1:6">
      <c r="A77" s="231"/>
      <c r="B77" s="232" t="s">
        <v>289</v>
      </c>
      <c r="C77" s="235">
        <v>3993</v>
      </c>
      <c r="D77" s="235">
        <v>6571</v>
      </c>
      <c r="E77" s="235">
        <v>4607</v>
      </c>
      <c r="F77" s="234">
        <v>903</v>
      </c>
    </row>
    <row r="78" spans="1:6">
      <c r="A78" s="231"/>
      <c r="B78" s="232" t="s">
        <v>290</v>
      </c>
      <c r="C78" s="237" t="s">
        <v>258</v>
      </c>
      <c r="D78" s="237" t="s">
        <v>258</v>
      </c>
      <c r="E78" s="237" t="s">
        <v>258</v>
      </c>
      <c r="F78" s="234">
        <v>35000</v>
      </c>
    </row>
    <row r="79" spans="1:6">
      <c r="A79" s="231"/>
      <c r="B79" s="240" t="s">
        <v>122</v>
      </c>
      <c r="C79" s="242">
        <v>78000</v>
      </c>
      <c r="D79" s="243">
        <v>51698</v>
      </c>
      <c r="E79" s="233">
        <v>95407</v>
      </c>
      <c r="F79" s="234">
        <v>89160</v>
      </c>
    </row>
    <row r="80" spans="1:6">
      <c r="A80" s="231"/>
      <c r="B80" s="232" t="s">
        <v>123</v>
      </c>
      <c r="C80" s="235">
        <v>12000</v>
      </c>
      <c r="D80" s="233">
        <v>18000</v>
      </c>
      <c r="E80" s="233">
        <v>32987</v>
      </c>
      <c r="F80" s="234">
        <v>26077</v>
      </c>
    </row>
    <row r="81" spans="1:6">
      <c r="A81" s="231"/>
      <c r="B81" s="232" t="s">
        <v>121</v>
      </c>
      <c r="C81" s="235">
        <v>339858</v>
      </c>
      <c r="D81" s="233">
        <v>914739</v>
      </c>
      <c r="E81" s="233">
        <v>1242538</v>
      </c>
      <c r="F81" s="234">
        <v>1070807</v>
      </c>
    </row>
    <row r="82" spans="1:6">
      <c r="A82" s="231"/>
      <c r="B82" s="232" t="s">
        <v>126</v>
      </c>
      <c r="C82" s="235">
        <v>2000</v>
      </c>
      <c r="D82" s="233">
        <v>6500</v>
      </c>
      <c r="E82" s="233">
        <v>7000</v>
      </c>
      <c r="F82" s="234">
        <v>7000</v>
      </c>
    </row>
    <row r="83" spans="1:6">
      <c r="A83" s="231"/>
      <c r="B83" s="232" t="s">
        <v>127</v>
      </c>
      <c r="C83" s="235">
        <v>7500</v>
      </c>
      <c r="D83" s="233">
        <v>8500</v>
      </c>
      <c r="E83" s="233">
        <v>9000</v>
      </c>
      <c r="F83" s="234">
        <v>11000</v>
      </c>
    </row>
    <row r="84" spans="1:6">
      <c r="A84" s="231"/>
      <c r="B84" s="236" t="s">
        <v>291</v>
      </c>
      <c r="C84" s="235">
        <v>500</v>
      </c>
      <c r="D84" s="233">
        <v>1200</v>
      </c>
      <c r="E84" s="233">
        <v>2000</v>
      </c>
      <c r="F84" s="234">
        <v>3050</v>
      </c>
    </row>
    <row r="85" spans="1:6">
      <c r="A85" s="227" t="s">
        <v>49</v>
      </c>
      <c r="B85" s="239" t="s">
        <v>120</v>
      </c>
      <c r="C85" s="228">
        <v>26450</v>
      </c>
      <c r="D85" s="229">
        <v>31850</v>
      </c>
      <c r="E85" s="229">
        <v>31870</v>
      </c>
      <c r="F85" s="230">
        <v>35750</v>
      </c>
    </row>
    <row r="86" spans="1:6">
      <c r="A86" s="231"/>
      <c r="B86" s="232" t="s">
        <v>118</v>
      </c>
      <c r="C86" s="235">
        <v>165297</v>
      </c>
      <c r="D86" s="235">
        <v>165509</v>
      </c>
      <c r="E86" s="235">
        <v>187025</v>
      </c>
      <c r="F86" s="234">
        <v>190765</v>
      </c>
    </row>
    <row r="87" spans="1:6">
      <c r="A87" s="231"/>
      <c r="B87" s="232" t="s">
        <v>117</v>
      </c>
      <c r="C87" s="235">
        <v>35282</v>
      </c>
      <c r="D87" s="233">
        <v>36002</v>
      </c>
      <c r="E87" s="233">
        <v>41428</v>
      </c>
      <c r="F87" s="234">
        <v>40943</v>
      </c>
    </row>
    <row r="88" spans="1:6">
      <c r="A88" s="231"/>
      <c r="B88" s="232" t="s">
        <v>292</v>
      </c>
      <c r="C88" s="235">
        <v>27461</v>
      </c>
      <c r="D88" s="233">
        <v>31995</v>
      </c>
      <c r="E88" s="233">
        <v>34595</v>
      </c>
      <c r="F88" s="234">
        <v>26525</v>
      </c>
    </row>
    <row r="89" spans="1:6">
      <c r="A89" s="231"/>
      <c r="B89" s="240" t="s">
        <v>116</v>
      </c>
      <c r="C89" s="242">
        <v>6713</v>
      </c>
      <c r="D89" s="243">
        <v>6240</v>
      </c>
      <c r="E89" s="233">
        <v>4232</v>
      </c>
      <c r="F89" s="234">
        <v>4566</v>
      </c>
    </row>
    <row r="90" spans="1:6">
      <c r="A90" s="231"/>
      <c r="B90" s="232" t="s">
        <v>293</v>
      </c>
      <c r="C90" s="235">
        <v>48449</v>
      </c>
      <c r="D90" s="233">
        <v>53118</v>
      </c>
      <c r="E90" s="233">
        <v>54616</v>
      </c>
      <c r="F90" s="234">
        <v>61143</v>
      </c>
    </row>
    <row r="91" spans="1:6">
      <c r="A91" s="231"/>
      <c r="B91" s="232" t="s">
        <v>113</v>
      </c>
      <c r="C91" s="235">
        <v>138418</v>
      </c>
      <c r="D91" s="233">
        <v>145051</v>
      </c>
      <c r="E91" s="233">
        <v>134924</v>
      </c>
      <c r="F91" s="234">
        <v>130434</v>
      </c>
    </row>
    <row r="92" spans="1:6">
      <c r="A92" s="231"/>
      <c r="B92" s="232" t="s">
        <v>294</v>
      </c>
      <c r="C92" s="235">
        <v>7100</v>
      </c>
      <c r="D92" s="235">
        <v>11000</v>
      </c>
      <c r="E92" s="235">
        <v>8200</v>
      </c>
      <c r="F92" s="234">
        <v>9800</v>
      </c>
    </row>
    <row r="93" spans="1:6">
      <c r="A93" s="231"/>
      <c r="B93" s="232" t="s">
        <v>114</v>
      </c>
      <c r="C93" s="235">
        <v>1200</v>
      </c>
      <c r="D93" s="233">
        <v>900</v>
      </c>
      <c r="E93" s="233">
        <v>284</v>
      </c>
      <c r="F93" s="234">
        <v>250</v>
      </c>
    </row>
    <row r="94" spans="1:6">
      <c r="A94" s="231"/>
      <c r="B94" s="240" t="s">
        <v>295</v>
      </c>
      <c r="C94" s="237" t="s">
        <v>258</v>
      </c>
      <c r="D94" s="243">
        <v>1500</v>
      </c>
      <c r="E94" s="235">
        <v>1500</v>
      </c>
      <c r="F94" s="234">
        <v>1500</v>
      </c>
    </row>
    <row r="95" spans="1:6">
      <c r="A95" s="231"/>
      <c r="B95" s="232" t="s">
        <v>119</v>
      </c>
      <c r="C95" s="237" t="s">
        <v>258</v>
      </c>
      <c r="D95" s="237" t="s">
        <v>258</v>
      </c>
      <c r="E95" s="233">
        <v>1200</v>
      </c>
      <c r="F95" s="234">
        <v>300</v>
      </c>
    </row>
    <row r="96" spans="1:6">
      <c r="A96" s="231"/>
      <c r="B96" s="236" t="s">
        <v>115</v>
      </c>
      <c r="C96" s="235">
        <v>1200</v>
      </c>
      <c r="D96" s="233">
        <v>1500</v>
      </c>
      <c r="E96" s="233">
        <v>2000</v>
      </c>
      <c r="F96" s="234">
        <v>2500</v>
      </c>
    </row>
    <row r="97" spans="1:6">
      <c r="A97" s="231"/>
      <c r="B97" s="232" t="s">
        <v>296</v>
      </c>
      <c r="C97" s="237" t="s">
        <v>258</v>
      </c>
      <c r="D97" s="237" t="s">
        <v>258</v>
      </c>
      <c r="E97" s="233">
        <v>26188</v>
      </c>
      <c r="F97" s="234">
        <v>27121</v>
      </c>
    </row>
    <row r="98" spans="1:6">
      <c r="A98" s="231"/>
      <c r="B98" s="236" t="s">
        <v>297</v>
      </c>
      <c r="C98" s="237" t="s">
        <v>258</v>
      </c>
      <c r="D98" s="237" t="s">
        <v>258</v>
      </c>
      <c r="E98" s="237" t="s">
        <v>258</v>
      </c>
      <c r="F98" s="234">
        <v>18432</v>
      </c>
    </row>
    <row r="99" spans="1:6">
      <c r="A99" s="227" t="s">
        <v>48</v>
      </c>
      <c r="B99" s="244" t="s">
        <v>298</v>
      </c>
      <c r="C99" s="245">
        <v>4182</v>
      </c>
      <c r="D99" s="246">
        <v>4697</v>
      </c>
      <c r="E99" s="247">
        <v>6821</v>
      </c>
      <c r="F99" s="230">
        <v>3441</v>
      </c>
    </row>
    <row r="100" spans="1:6">
      <c r="A100" s="231"/>
      <c r="B100" s="232" t="s">
        <v>112</v>
      </c>
      <c r="C100" s="235">
        <v>57098</v>
      </c>
      <c r="D100" s="233">
        <v>68942</v>
      </c>
      <c r="E100" s="233">
        <v>69513</v>
      </c>
      <c r="F100" s="234">
        <v>56044</v>
      </c>
    </row>
    <row r="101" spans="1:6">
      <c r="A101" s="231"/>
      <c r="B101" s="232" t="s">
        <v>111</v>
      </c>
      <c r="C101" s="235">
        <v>28970</v>
      </c>
      <c r="D101" s="233">
        <v>66541</v>
      </c>
      <c r="E101" s="233">
        <v>72838</v>
      </c>
      <c r="F101" s="234">
        <v>68764</v>
      </c>
    </row>
    <row r="102" spans="1:6">
      <c r="A102" s="231"/>
      <c r="B102" s="236" t="s">
        <v>299</v>
      </c>
      <c r="C102" s="248" t="s">
        <v>258</v>
      </c>
      <c r="D102" s="248" t="s">
        <v>258</v>
      </c>
      <c r="E102" s="248" t="s">
        <v>258</v>
      </c>
      <c r="F102" s="234">
        <v>115017</v>
      </c>
    </row>
    <row r="103" spans="1:6">
      <c r="A103" s="227" t="s">
        <v>47</v>
      </c>
      <c r="B103" s="239" t="s">
        <v>110</v>
      </c>
      <c r="C103" s="228">
        <v>1153</v>
      </c>
      <c r="D103" s="229">
        <v>1379</v>
      </c>
      <c r="E103" s="229">
        <v>1421</v>
      </c>
      <c r="F103" s="230">
        <v>2167</v>
      </c>
    </row>
    <row r="104" spans="1:6">
      <c r="A104" s="231"/>
      <c r="B104" s="232" t="s">
        <v>300</v>
      </c>
      <c r="C104" s="235">
        <v>29348</v>
      </c>
      <c r="D104" s="233">
        <v>34766</v>
      </c>
      <c r="E104" s="233">
        <v>24729</v>
      </c>
      <c r="F104" s="234">
        <v>34922</v>
      </c>
    </row>
    <row r="105" spans="1:6">
      <c r="A105" s="231"/>
      <c r="B105" s="232" t="s">
        <v>109</v>
      </c>
      <c r="C105" s="235">
        <v>230615</v>
      </c>
      <c r="D105" s="233">
        <v>193389</v>
      </c>
      <c r="E105" s="233">
        <v>204534</v>
      </c>
      <c r="F105" s="234">
        <v>192241</v>
      </c>
    </row>
    <row r="106" spans="1:6">
      <c r="A106" s="231"/>
      <c r="B106" s="232" t="s">
        <v>108</v>
      </c>
      <c r="C106" s="235">
        <v>67501</v>
      </c>
      <c r="D106" s="233">
        <v>58422</v>
      </c>
      <c r="E106" s="233">
        <v>66559</v>
      </c>
      <c r="F106" s="234">
        <v>70063</v>
      </c>
    </row>
    <row r="107" spans="1:6">
      <c r="A107" s="231"/>
      <c r="B107" s="232" t="s">
        <v>107</v>
      </c>
      <c r="C107" s="235">
        <v>18114</v>
      </c>
      <c r="D107" s="233">
        <v>20305</v>
      </c>
      <c r="E107" s="233">
        <v>20823</v>
      </c>
      <c r="F107" s="234">
        <v>25268</v>
      </c>
    </row>
    <row r="108" spans="1:6">
      <c r="A108" s="231"/>
      <c r="B108" s="232" t="s">
        <v>301</v>
      </c>
      <c r="C108" s="235">
        <v>1969</v>
      </c>
      <c r="D108" s="233">
        <v>1421</v>
      </c>
      <c r="E108" s="233">
        <v>2106</v>
      </c>
      <c r="F108" s="234">
        <v>2186</v>
      </c>
    </row>
    <row r="109" spans="1:6">
      <c r="A109" s="231"/>
      <c r="B109" s="232" t="s">
        <v>302</v>
      </c>
      <c r="C109" s="235">
        <v>5063</v>
      </c>
      <c r="D109" s="233">
        <v>4489</v>
      </c>
      <c r="E109" s="233">
        <v>3725</v>
      </c>
      <c r="F109" s="234">
        <v>3619</v>
      </c>
    </row>
    <row r="110" spans="1:6">
      <c r="A110" s="231"/>
      <c r="B110" s="240" t="s">
        <v>303</v>
      </c>
      <c r="C110" s="237" t="s">
        <v>258</v>
      </c>
      <c r="D110" s="237" t="s">
        <v>258</v>
      </c>
      <c r="E110" s="233">
        <v>9222</v>
      </c>
      <c r="F110" s="234">
        <v>8859</v>
      </c>
    </row>
    <row r="111" spans="1:6">
      <c r="A111" s="231"/>
      <c r="B111" s="232" t="s">
        <v>304</v>
      </c>
      <c r="C111" s="235">
        <v>3810</v>
      </c>
      <c r="D111" s="235">
        <v>3900</v>
      </c>
      <c r="E111" s="235">
        <v>4100</v>
      </c>
      <c r="F111" s="234">
        <v>5100</v>
      </c>
    </row>
    <row r="112" spans="1:6">
      <c r="A112" s="249"/>
      <c r="B112" s="232" t="s">
        <v>305</v>
      </c>
      <c r="C112" s="237" t="s">
        <v>258</v>
      </c>
      <c r="D112" s="237" t="s">
        <v>258</v>
      </c>
      <c r="E112" s="237" t="s">
        <v>258</v>
      </c>
      <c r="F112" s="250">
        <v>1222</v>
      </c>
    </row>
    <row r="113" spans="1:6">
      <c r="A113" s="249"/>
      <c r="B113" s="232" t="s">
        <v>306</v>
      </c>
      <c r="C113" s="235">
        <v>106721</v>
      </c>
      <c r="D113" s="235">
        <v>94888</v>
      </c>
      <c r="E113" s="233">
        <v>104557</v>
      </c>
      <c r="F113" s="250">
        <v>94409</v>
      </c>
    </row>
    <row r="114" spans="1:6">
      <c r="A114" s="249"/>
      <c r="B114" s="232" t="s">
        <v>307</v>
      </c>
      <c r="C114" s="237" t="s">
        <v>258</v>
      </c>
      <c r="D114" s="237" t="s">
        <v>258</v>
      </c>
      <c r="E114" s="237" t="s">
        <v>258</v>
      </c>
      <c r="F114" s="250">
        <v>12338</v>
      </c>
    </row>
    <row r="115" spans="1:6">
      <c r="A115" s="249"/>
      <c r="B115" s="232" t="s">
        <v>308</v>
      </c>
      <c r="C115" s="237" t="s">
        <v>258</v>
      </c>
      <c r="D115" s="237" t="s">
        <v>258</v>
      </c>
      <c r="E115" s="248" t="s">
        <v>258</v>
      </c>
      <c r="F115" s="251">
        <v>65814</v>
      </c>
    </row>
    <row r="116" spans="1:6">
      <c r="A116" s="227" t="s">
        <v>34</v>
      </c>
      <c r="B116" s="244" t="s">
        <v>106</v>
      </c>
      <c r="C116" s="245">
        <v>500</v>
      </c>
      <c r="D116" s="246">
        <v>477</v>
      </c>
      <c r="E116" s="237" t="s">
        <v>258</v>
      </c>
      <c r="F116" s="230">
        <v>950</v>
      </c>
    </row>
    <row r="117" spans="1:6">
      <c r="A117" s="231"/>
      <c r="B117" s="232" t="s">
        <v>105</v>
      </c>
      <c r="C117" s="235">
        <v>15500</v>
      </c>
      <c r="D117" s="235">
        <v>14649</v>
      </c>
      <c r="E117" s="235">
        <v>10285</v>
      </c>
      <c r="F117" s="234">
        <v>11777</v>
      </c>
    </row>
    <row r="118" spans="1:6">
      <c r="A118" s="231"/>
      <c r="B118" s="232" t="s">
        <v>309</v>
      </c>
      <c r="C118" s="235">
        <v>4000</v>
      </c>
      <c r="D118" s="237" t="s">
        <v>258</v>
      </c>
      <c r="E118" s="237" t="s">
        <v>258</v>
      </c>
      <c r="F118" s="234">
        <v>5000</v>
      </c>
    </row>
    <row r="119" spans="1:6">
      <c r="A119" s="231"/>
      <c r="B119" s="232" t="s">
        <v>310</v>
      </c>
      <c r="C119" s="237" t="s">
        <v>258</v>
      </c>
      <c r="D119" s="237" t="s">
        <v>258</v>
      </c>
      <c r="E119" s="233">
        <v>24777</v>
      </c>
      <c r="F119" s="234">
        <v>27910</v>
      </c>
    </row>
    <row r="120" spans="1:6" ht="31.5">
      <c r="A120" s="231"/>
      <c r="B120" s="232" t="s">
        <v>311</v>
      </c>
      <c r="C120" s="237" t="s">
        <v>258</v>
      </c>
      <c r="D120" s="237" t="s">
        <v>258</v>
      </c>
      <c r="E120" s="235">
        <v>97873</v>
      </c>
      <c r="F120" s="234">
        <v>99280</v>
      </c>
    </row>
    <row r="121" spans="1:6">
      <c r="A121" s="227" t="s">
        <v>46</v>
      </c>
      <c r="B121" s="239" t="s">
        <v>312</v>
      </c>
      <c r="C121" s="228">
        <v>125337</v>
      </c>
      <c r="D121" s="229">
        <v>160092</v>
      </c>
      <c r="E121" s="229">
        <v>136427</v>
      </c>
      <c r="F121" s="230">
        <v>129220</v>
      </c>
    </row>
    <row r="122" spans="1:6">
      <c r="A122" s="231"/>
      <c r="B122" s="232" t="s">
        <v>103</v>
      </c>
      <c r="C122" s="235">
        <v>122590</v>
      </c>
      <c r="D122" s="237" t="s">
        <v>258</v>
      </c>
      <c r="E122" s="235">
        <v>119974</v>
      </c>
      <c r="F122" s="234">
        <v>135421</v>
      </c>
    </row>
    <row r="123" spans="1:6">
      <c r="A123" s="231"/>
      <c r="B123" s="232" t="s">
        <v>102</v>
      </c>
      <c r="C123" s="235">
        <v>577165</v>
      </c>
      <c r="D123" s="233">
        <v>577320</v>
      </c>
      <c r="E123" s="233">
        <v>246823</v>
      </c>
      <c r="F123" s="234">
        <v>220783</v>
      </c>
    </row>
    <row r="124" spans="1:6" ht="31.5">
      <c r="A124" s="231"/>
      <c r="B124" s="232" t="s">
        <v>313</v>
      </c>
      <c r="C124" s="235">
        <v>7245</v>
      </c>
      <c r="D124" s="235">
        <v>9033</v>
      </c>
      <c r="E124" s="235">
        <v>8507</v>
      </c>
      <c r="F124" s="234">
        <v>7815</v>
      </c>
    </row>
    <row r="125" spans="1:6">
      <c r="A125" s="231"/>
      <c r="B125" s="232" t="s">
        <v>100</v>
      </c>
      <c r="C125" s="237" t="s">
        <v>258</v>
      </c>
      <c r="D125" s="237" t="s">
        <v>258</v>
      </c>
      <c r="E125" s="235">
        <v>358425</v>
      </c>
      <c r="F125" s="234">
        <v>241052</v>
      </c>
    </row>
    <row r="126" spans="1:6">
      <c r="A126" s="231"/>
      <c r="B126" s="232" t="s">
        <v>99</v>
      </c>
      <c r="C126" s="235">
        <v>778</v>
      </c>
      <c r="D126" s="237" t="s">
        <v>258</v>
      </c>
      <c r="E126" s="233">
        <v>3011</v>
      </c>
      <c r="F126" s="234">
        <v>3164</v>
      </c>
    </row>
    <row r="127" spans="1:6">
      <c r="A127" s="231"/>
      <c r="B127" s="232" t="s">
        <v>314</v>
      </c>
      <c r="C127" s="235">
        <v>35591</v>
      </c>
      <c r="D127" s="233">
        <v>34719</v>
      </c>
      <c r="E127" s="233">
        <v>34251</v>
      </c>
      <c r="F127" s="234">
        <v>34889</v>
      </c>
    </row>
    <row r="128" spans="1:6">
      <c r="A128" s="231"/>
      <c r="B128" s="232" t="s">
        <v>97</v>
      </c>
      <c r="C128" s="235">
        <v>18000</v>
      </c>
      <c r="D128" s="233">
        <v>15940</v>
      </c>
      <c r="E128" s="233">
        <v>18267</v>
      </c>
      <c r="F128" s="234">
        <v>7451</v>
      </c>
    </row>
    <row r="129" spans="1:6">
      <c r="A129" s="231"/>
      <c r="B129" s="232" t="s">
        <v>315</v>
      </c>
      <c r="C129" s="237" t="s">
        <v>258</v>
      </c>
      <c r="D129" s="237" t="s">
        <v>258</v>
      </c>
      <c r="E129" s="233">
        <v>134707</v>
      </c>
      <c r="F129" s="234">
        <v>130820</v>
      </c>
    </row>
    <row r="130" spans="1:6">
      <c r="A130" s="231"/>
      <c r="B130" s="232" t="s">
        <v>101</v>
      </c>
      <c r="C130" s="235">
        <v>3474</v>
      </c>
      <c r="D130" s="233">
        <v>3642</v>
      </c>
      <c r="E130" s="233">
        <v>3642</v>
      </c>
      <c r="F130" s="234">
        <v>3613</v>
      </c>
    </row>
    <row r="131" spans="1:6">
      <c r="A131" s="231"/>
      <c r="B131" s="232" t="s">
        <v>96</v>
      </c>
      <c r="C131" s="237" t="s">
        <v>258</v>
      </c>
      <c r="D131" s="237" t="s">
        <v>258</v>
      </c>
      <c r="E131" s="233">
        <v>58977</v>
      </c>
      <c r="F131" s="234">
        <v>48921</v>
      </c>
    </row>
    <row r="132" spans="1:6">
      <c r="A132" s="231"/>
      <c r="B132" s="232" t="s">
        <v>316</v>
      </c>
      <c r="C132" s="235">
        <v>200</v>
      </c>
      <c r="D132" s="235">
        <v>200</v>
      </c>
      <c r="E132" s="235">
        <v>200</v>
      </c>
      <c r="F132" s="234">
        <v>200</v>
      </c>
    </row>
    <row r="133" spans="1:6">
      <c r="A133" s="231"/>
      <c r="B133" s="232" t="s">
        <v>98</v>
      </c>
      <c r="C133" s="235">
        <v>250000</v>
      </c>
      <c r="D133" s="235">
        <v>200000</v>
      </c>
      <c r="E133" s="235">
        <v>202000</v>
      </c>
      <c r="F133" s="234">
        <v>198800</v>
      </c>
    </row>
    <row r="134" spans="1:6">
      <c r="A134" s="231"/>
      <c r="B134" s="232" t="s">
        <v>317</v>
      </c>
      <c r="C134" s="252">
        <v>89483</v>
      </c>
      <c r="D134" s="253">
        <v>91780</v>
      </c>
      <c r="E134" s="253">
        <v>97043</v>
      </c>
      <c r="F134" s="234">
        <v>101192</v>
      </c>
    </row>
    <row r="135" spans="1:6">
      <c r="A135" s="227" t="s">
        <v>45</v>
      </c>
      <c r="B135" s="239" t="s">
        <v>318</v>
      </c>
      <c r="C135" s="228">
        <v>56565</v>
      </c>
      <c r="D135" s="229">
        <v>56243</v>
      </c>
      <c r="E135" s="229">
        <v>53571</v>
      </c>
      <c r="F135" s="230">
        <v>53400</v>
      </c>
    </row>
    <row r="136" spans="1:6">
      <c r="A136" s="231"/>
      <c r="B136" s="232" t="s">
        <v>94</v>
      </c>
      <c r="C136" s="235">
        <v>11368</v>
      </c>
      <c r="D136" s="233">
        <v>11089</v>
      </c>
      <c r="E136" s="233">
        <v>18587</v>
      </c>
      <c r="F136" s="234">
        <v>21639</v>
      </c>
    </row>
    <row r="137" spans="1:6">
      <c r="A137" s="231"/>
      <c r="B137" s="232" t="s">
        <v>319</v>
      </c>
      <c r="C137" s="235">
        <v>5889</v>
      </c>
      <c r="D137" s="233">
        <v>6834</v>
      </c>
      <c r="E137" s="233">
        <v>7506</v>
      </c>
      <c r="F137" s="234">
        <v>6835</v>
      </c>
    </row>
    <row r="138" spans="1:6">
      <c r="A138" s="231"/>
      <c r="B138" s="232" t="s">
        <v>91</v>
      </c>
      <c r="C138" s="235">
        <v>200000</v>
      </c>
      <c r="D138" s="235">
        <v>155913</v>
      </c>
      <c r="E138" s="235">
        <v>161412</v>
      </c>
      <c r="F138" s="234">
        <v>187358</v>
      </c>
    </row>
    <row r="139" spans="1:6">
      <c r="A139" s="231"/>
      <c r="B139" s="232" t="s">
        <v>320</v>
      </c>
      <c r="C139" s="235">
        <v>201138</v>
      </c>
      <c r="D139" s="233">
        <v>176551</v>
      </c>
      <c r="E139" s="233">
        <v>150852</v>
      </c>
      <c r="F139" s="234">
        <v>173188</v>
      </c>
    </row>
    <row r="140" spans="1:6">
      <c r="A140" s="231"/>
      <c r="B140" s="232" t="s">
        <v>93</v>
      </c>
      <c r="C140" s="235">
        <v>59378</v>
      </c>
      <c r="D140" s="233">
        <v>69148</v>
      </c>
      <c r="E140" s="233">
        <v>80034</v>
      </c>
      <c r="F140" s="234">
        <v>78264</v>
      </c>
    </row>
    <row r="141" spans="1:6">
      <c r="A141" s="231"/>
      <c r="B141" s="232" t="s">
        <v>90</v>
      </c>
      <c r="C141" s="235">
        <v>14786</v>
      </c>
      <c r="D141" s="235">
        <v>14191</v>
      </c>
      <c r="E141" s="235">
        <v>12115</v>
      </c>
      <c r="F141" s="234">
        <v>12115</v>
      </c>
    </row>
    <row r="142" spans="1:6">
      <c r="A142" s="231"/>
      <c r="B142" s="240" t="s">
        <v>95</v>
      </c>
      <c r="C142" s="254">
        <v>634</v>
      </c>
      <c r="D142" s="243">
        <v>674</v>
      </c>
      <c r="E142" s="235">
        <v>757</v>
      </c>
      <c r="F142" s="234">
        <v>794</v>
      </c>
    </row>
    <row r="143" spans="1:6">
      <c r="A143" s="231"/>
      <c r="B143" s="232" t="s">
        <v>89</v>
      </c>
      <c r="C143" s="235">
        <v>31920</v>
      </c>
      <c r="D143" s="233">
        <v>28740</v>
      </c>
      <c r="E143" s="233">
        <v>34000</v>
      </c>
      <c r="F143" s="234">
        <v>38000</v>
      </c>
    </row>
    <row r="144" spans="1:6">
      <c r="A144" s="231"/>
      <c r="B144" s="232" t="s">
        <v>92</v>
      </c>
      <c r="C144" s="237" t="s">
        <v>258</v>
      </c>
      <c r="D144" s="233">
        <v>276601</v>
      </c>
      <c r="E144" s="233">
        <v>265676</v>
      </c>
      <c r="F144" s="234">
        <v>242760</v>
      </c>
    </row>
    <row r="145" spans="1:6">
      <c r="A145" s="231"/>
      <c r="B145" s="232" t="s">
        <v>88</v>
      </c>
      <c r="C145" s="235">
        <v>11928</v>
      </c>
      <c r="D145" s="233">
        <v>20000</v>
      </c>
      <c r="E145" s="233">
        <v>18111</v>
      </c>
      <c r="F145" s="234">
        <v>10000</v>
      </c>
    </row>
    <row r="146" spans="1:6">
      <c r="A146" s="255"/>
      <c r="B146" s="256" t="s">
        <v>321</v>
      </c>
      <c r="C146" s="257" t="s">
        <v>258</v>
      </c>
      <c r="D146" s="248" t="s">
        <v>258</v>
      </c>
      <c r="E146" s="248" t="s">
        <v>258</v>
      </c>
      <c r="F146" s="258">
        <v>14896</v>
      </c>
    </row>
    <row r="148" spans="1:6">
      <c r="A148" s="265" t="s">
        <v>345</v>
      </c>
    </row>
    <row r="149" spans="1:6" s="1" customFormat="1" ht="15">
      <c r="A149" s="4" t="s">
        <v>244</v>
      </c>
      <c r="B149" s="3"/>
      <c r="C149" s="3"/>
      <c r="D149" s="3"/>
      <c r="E149" s="3"/>
      <c r="F149" s="3"/>
    </row>
  </sheetData>
  <hyperlinks>
    <hyperlink ref="A1" location="Contents!A1" display="Contents "/>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N14"/>
  <sheetViews>
    <sheetView workbookViewId="0">
      <selection activeCell="C32" sqref="C32"/>
    </sheetView>
  </sheetViews>
  <sheetFormatPr defaultRowHeight="15"/>
  <cols>
    <col min="1" max="1" width="12.28515625" style="1" customWidth="1"/>
    <col min="2" max="2" width="9.140625" style="1"/>
    <col min="3" max="3" width="15.85546875" style="1" customWidth="1"/>
    <col min="4" max="4" width="9.140625" style="1"/>
    <col min="5" max="5" width="15.5703125" style="1" customWidth="1"/>
    <col min="6" max="6" width="9.140625" style="1"/>
    <col min="7" max="7" width="13.28515625" style="1" customWidth="1"/>
    <col min="8" max="16384" width="9.140625" style="1"/>
  </cols>
  <sheetData>
    <row r="1" spans="1:14">
      <c r="A1" s="28" t="s">
        <v>42</v>
      </c>
    </row>
    <row r="2" spans="1:14" ht="15.75">
      <c r="A2" s="2" t="s">
        <v>353</v>
      </c>
    </row>
    <row r="3" spans="1:14" ht="16.5" thickBot="1">
      <c r="A3" s="2"/>
    </row>
    <row r="4" spans="1:14" ht="15.75">
      <c r="A4" s="103"/>
      <c r="B4" s="467" t="s">
        <v>39</v>
      </c>
      <c r="C4" s="468"/>
      <c r="D4" s="469" t="s">
        <v>165</v>
      </c>
      <c r="E4" s="468"/>
      <c r="F4" s="469" t="s">
        <v>352</v>
      </c>
      <c r="G4" s="468"/>
    </row>
    <row r="5" spans="1:14" ht="16.5" thickBot="1">
      <c r="A5" s="102"/>
      <c r="B5" s="101" t="s">
        <v>164</v>
      </c>
      <c r="C5" s="99" t="s">
        <v>163</v>
      </c>
      <c r="D5" s="100" t="s">
        <v>164</v>
      </c>
      <c r="E5" s="99" t="s">
        <v>163</v>
      </c>
      <c r="F5" s="100" t="s">
        <v>164</v>
      </c>
      <c r="G5" s="99" t="s">
        <v>163</v>
      </c>
    </row>
    <row r="6" spans="1:14" ht="15.75">
      <c r="A6" s="98">
        <v>2011</v>
      </c>
      <c r="B6" s="97">
        <v>32</v>
      </c>
      <c r="C6" s="95">
        <v>57660</v>
      </c>
      <c r="D6" s="96">
        <v>0</v>
      </c>
      <c r="E6" s="95">
        <v>0</v>
      </c>
      <c r="F6" s="96">
        <v>0</v>
      </c>
      <c r="G6" s="95">
        <v>0</v>
      </c>
    </row>
    <row r="7" spans="1:14" ht="15.75">
      <c r="A7" s="98">
        <v>2012</v>
      </c>
      <c r="B7" s="97">
        <v>45</v>
      </c>
      <c r="C7" s="95">
        <v>70116</v>
      </c>
      <c r="D7" s="96">
        <v>8</v>
      </c>
      <c r="E7" s="95">
        <v>4789</v>
      </c>
      <c r="F7" s="96">
        <v>0</v>
      </c>
      <c r="G7" s="95">
        <v>0</v>
      </c>
    </row>
    <row r="8" spans="1:14" ht="15.75">
      <c r="A8" s="98">
        <v>2013</v>
      </c>
      <c r="B8" s="97">
        <v>57</v>
      </c>
      <c r="C8" s="95">
        <v>102683</v>
      </c>
      <c r="D8" s="272">
        <v>5</v>
      </c>
      <c r="E8" s="95">
        <v>1757</v>
      </c>
      <c r="F8" s="272">
        <v>0</v>
      </c>
      <c r="G8" s="95">
        <v>0</v>
      </c>
    </row>
    <row r="9" spans="1:14" ht="16.5" thickBot="1">
      <c r="A9" s="94">
        <v>2014</v>
      </c>
      <c r="B9" s="93">
        <v>63</v>
      </c>
      <c r="C9" s="91">
        <v>115659</v>
      </c>
      <c r="D9" s="92">
        <v>5</v>
      </c>
      <c r="E9" s="91">
        <v>4044</v>
      </c>
      <c r="F9" s="92">
        <v>1</v>
      </c>
      <c r="G9" s="91">
        <v>450</v>
      </c>
    </row>
    <row r="10" spans="1:14" ht="15.75">
      <c r="A10" s="2"/>
    </row>
    <row r="11" spans="1:14">
      <c r="A11" s="438" t="s">
        <v>162</v>
      </c>
      <c r="B11" s="438"/>
      <c r="C11" s="438"/>
      <c r="D11" s="438"/>
      <c r="E11" s="438"/>
      <c r="F11" s="438"/>
      <c r="G11" s="438"/>
      <c r="H11" s="438"/>
      <c r="I11" s="438"/>
      <c r="J11" s="438"/>
      <c r="K11" s="438"/>
      <c r="L11" s="438"/>
      <c r="M11" s="438"/>
      <c r="N11" s="438"/>
    </row>
    <row r="12" spans="1:14">
      <c r="A12" s="438"/>
      <c r="B12" s="438"/>
      <c r="C12" s="438"/>
      <c r="D12" s="438"/>
      <c r="E12" s="438"/>
      <c r="F12" s="438"/>
      <c r="G12" s="438"/>
      <c r="H12" s="438"/>
      <c r="I12" s="438"/>
      <c r="J12" s="438"/>
      <c r="K12" s="438"/>
      <c r="L12" s="438"/>
      <c r="M12" s="438"/>
      <c r="N12" s="438"/>
    </row>
    <row r="13" spans="1:14">
      <c r="A13" s="3"/>
      <c r="B13" s="3"/>
      <c r="C13" s="3"/>
      <c r="D13" s="3"/>
      <c r="E13" s="3"/>
      <c r="F13" s="3"/>
      <c r="G13" s="3"/>
      <c r="H13" s="3"/>
      <c r="I13" s="3"/>
      <c r="J13" s="3"/>
      <c r="K13" s="3"/>
      <c r="L13" s="3"/>
      <c r="M13" s="3"/>
      <c r="N13" s="3"/>
    </row>
    <row r="14" spans="1:14">
      <c r="A14" s="4" t="s">
        <v>244</v>
      </c>
      <c r="B14" s="3"/>
      <c r="C14" s="3"/>
      <c r="D14" s="3"/>
      <c r="E14" s="3"/>
      <c r="F14" s="3"/>
      <c r="G14" s="3"/>
      <c r="H14" s="3"/>
      <c r="I14" s="3"/>
      <c r="J14" s="3"/>
      <c r="K14" s="3"/>
      <c r="L14" s="3"/>
      <c r="M14" s="3"/>
      <c r="N14" s="3"/>
    </row>
  </sheetData>
  <mergeCells count="4">
    <mergeCell ref="B4:C4"/>
    <mergeCell ref="D4:E4"/>
    <mergeCell ref="A11:N12"/>
    <mergeCell ref="F4:G4"/>
  </mergeCells>
  <hyperlinks>
    <hyperlink ref="A1" location="Contents!A1" display="Contents "/>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E58"/>
  <sheetViews>
    <sheetView zoomScale="85" zoomScaleNormal="85" workbookViewId="0">
      <pane xSplit="2" ySplit="5" topLeftCell="C27" activePane="bottomRight" state="frozen"/>
      <selection pane="topRight" activeCell="C1" sqref="C1"/>
      <selection pane="bottomLeft" activeCell="A6" sqref="A6"/>
      <selection pane="bottomRight" activeCell="R56" sqref="R56"/>
    </sheetView>
  </sheetViews>
  <sheetFormatPr defaultRowHeight="15"/>
  <cols>
    <col min="1" max="1" width="9.140625" style="106"/>
    <col min="2" max="2" width="41.140625" style="112" customWidth="1"/>
    <col min="3" max="3" width="10" style="144" bestFit="1" customWidth="1"/>
    <col min="4" max="4" width="9.140625" style="144" bestFit="1" customWidth="1"/>
    <col min="5" max="5" width="8.5703125" style="144" bestFit="1" customWidth="1"/>
    <col min="6" max="6" width="10" style="144" bestFit="1" customWidth="1"/>
    <col min="7" max="7" width="9.140625" style="144"/>
    <col min="8" max="8" width="7.140625" style="144" bestFit="1" customWidth="1"/>
    <col min="9" max="9" width="10" style="144" bestFit="1" customWidth="1"/>
    <col min="10" max="10" width="9.140625" style="144"/>
    <col min="11" max="11" width="7.140625" style="144" bestFit="1" customWidth="1"/>
    <col min="12" max="12" width="10" style="144" bestFit="1" customWidth="1"/>
    <col min="13" max="13" width="9.140625" style="144"/>
    <col min="14" max="14" width="7" style="144" bestFit="1" customWidth="1"/>
    <col min="15" max="15" width="10.42578125" style="144" bestFit="1" customWidth="1"/>
    <col min="16" max="16" width="7" style="144" customWidth="1"/>
    <col min="17" max="17" width="9.28515625" style="144" bestFit="1" customWidth="1"/>
    <col min="18" max="18" width="9.28515625" style="144" customWidth="1"/>
    <col min="19" max="19" width="10" style="144" bestFit="1" customWidth="1"/>
    <col min="20" max="20" width="9.140625" style="144"/>
    <col min="21" max="21" width="7.140625" style="144" bestFit="1" customWidth="1"/>
    <col min="22" max="22" width="10" style="144" bestFit="1" customWidth="1"/>
    <col min="23" max="23" width="9.140625" style="144"/>
    <col min="24" max="24" width="7" style="144" bestFit="1" customWidth="1"/>
    <col min="25" max="25" width="10" style="106" bestFit="1" customWidth="1"/>
    <col min="26" max="26" width="9.140625" style="106"/>
    <col min="27" max="27" width="7.140625" style="106" bestFit="1" customWidth="1"/>
    <col min="28" max="28" width="10.42578125" style="132" bestFit="1" customWidth="1"/>
    <col min="29" max="30" width="9.140625" style="132"/>
    <col min="31" max="16384" width="9.140625" style="106"/>
  </cols>
  <sheetData>
    <row r="1" spans="1:30" s="3" customFormat="1">
      <c r="A1" s="110" t="s">
        <v>42</v>
      </c>
      <c r="B1" s="141"/>
      <c r="C1" s="141"/>
      <c r="D1" s="141"/>
      <c r="E1" s="141"/>
      <c r="F1" s="141"/>
      <c r="G1" s="141"/>
      <c r="H1" s="141"/>
      <c r="I1" s="141"/>
      <c r="J1" s="141"/>
      <c r="K1" s="141"/>
      <c r="L1" s="141"/>
      <c r="M1" s="141"/>
      <c r="N1" s="141"/>
      <c r="O1" s="141"/>
      <c r="P1" s="141"/>
      <c r="Q1" s="141"/>
      <c r="R1" s="141"/>
      <c r="S1" s="141"/>
      <c r="T1" s="141"/>
      <c r="U1" s="141"/>
      <c r="V1" s="141"/>
      <c r="W1" s="141"/>
      <c r="AA1" s="128"/>
      <c r="AB1" s="128"/>
      <c r="AC1" s="128"/>
    </row>
    <row r="2" spans="1:30" s="3" customFormat="1" ht="15.75">
      <c r="A2" s="111" t="s">
        <v>323</v>
      </c>
      <c r="B2" s="141"/>
      <c r="C2" s="141"/>
      <c r="D2" s="141"/>
      <c r="E2" s="141"/>
      <c r="F2" s="141"/>
      <c r="G2" s="141"/>
      <c r="H2" s="141"/>
      <c r="I2" s="141"/>
      <c r="J2" s="141"/>
      <c r="K2" s="141"/>
      <c r="L2" s="141"/>
      <c r="M2" s="141"/>
      <c r="N2" s="141"/>
      <c r="O2" s="141"/>
      <c r="P2" s="141"/>
      <c r="Q2" s="141"/>
      <c r="R2" s="141"/>
      <c r="S2" s="141"/>
      <c r="T2" s="141"/>
      <c r="U2" s="141"/>
      <c r="V2" s="141"/>
      <c r="W2" s="141"/>
      <c r="AA2" s="128"/>
      <c r="AB2" s="128"/>
      <c r="AC2" s="128"/>
    </row>
    <row r="3" spans="1:30" s="3" customFormat="1" ht="16.5" thickBot="1">
      <c r="B3" s="111"/>
      <c r="C3" s="141"/>
      <c r="D3" s="141"/>
      <c r="E3" s="141"/>
      <c r="F3" s="141"/>
      <c r="G3" s="141"/>
      <c r="H3" s="141"/>
      <c r="I3" s="141"/>
      <c r="J3" s="141"/>
      <c r="K3" s="141"/>
      <c r="L3" s="141"/>
      <c r="M3" s="141"/>
      <c r="N3" s="141"/>
      <c r="O3" s="141"/>
      <c r="P3" s="141"/>
      <c r="Q3" s="141"/>
      <c r="R3" s="141"/>
      <c r="S3" s="141"/>
      <c r="T3" s="141"/>
      <c r="U3" s="141"/>
      <c r="V3" s="141"/>
      <c r="W3" s="141"/>
      <c r="X3" s="141"/>
      <c r="AB3" s="128"/>
      <c r="AC3" s="128"/>
      <c r="AD3" s="128"/>
    </row>
    <row r="4" spans="1:30" s="109" customFormat="1" ht="37.5" customHeight="1">
      <c r="A4" s="487" t="s">
        <v>371</v>
      </c>
      <c r="B4" s="482" t="s">
        <v>351</v>
      </c>
      <c r="C4" s="476" t="s">
        <v>172</v>
      </c>
      <c r="D4" s="477"/>
      <c r="E4" s="477"/>
      <c r="F4" s="478" t="s">
        <v>173</v>
      </c>
      <c r="G4" s="477"/>
      <c r="H4" s="479"/>
      <c r="I4" s="477" t="s">
        <v>174</v>
      </c>
      <c r="J4" s="477"/>
      <c r="K4" s="477"/>
      <c r="L4" s="478" t="s">
        <v>175</v>
      </c>
      <c r="M4" s="477"/>
      <c r="N4" s="479"/>
      <c r="O4" s="477" t="s">
        <v>209</v>
      </c>
      <c r="P4" s="480"/>
      <c r="Q4" s="480"/>
      <c r="R4" s="480"/>
      <c r="S4" s="478" t="s">
        <v>166</v>
      </c>
      <c r="T4" s="477"/>
      <c r="U4" s="479"/>
      <c r="V4" s="477" t="s">
        <v>167</v>
      </c>
      <c r="W4" s="477"/>
      <c r="X4" s="477"/>
      <c r="Y4" s="473" t="s">
        <v>168</v>
      </c>
      <c r="Z4" s="474"/>
      <c r="AA4" s="475"/>
      <c r="AB4" s="470" t="s">
        <v>61</v>
      </c>
      <c r="AC4" s="471"/>
      <c r="AD4" s="472"/>
    </row>
    <row r="5" spans="1:30" s="107" customFormat="1" ht="15.75">
      <c r="A5" s="488"/>
      <c r="B5" s="483"/>
      <c r="C5" s="142" t="s">
        <v>169</v>
      </c>
      <c r="D5" s="143" t="s">
        <v>170</v>
      </c>
      <c r="E5" s="143" t="s">
        <v>171</v>
      </c>
      <c r="F5" s="373" t="s">
        <v>169</v>
      </c>
      <c r="G5" s="143" t="s">
        <v>170</v>
      </c>
      <c r="H5" s="374" t="s">
        <v>171</v>
      </c>
      <c r="I5" s="143" t="s">
        <v>169</v>
      </c>
      <c r="J5" s="143" t="s">
        <v>170</v>
      </c>
      <c r="K5" s="143" t="s">
        <v>171</v>
      </c>
      <c r="L5" s="373" t="s">
        <v>169</v>
      </c>
      <c r="M5" s="143" t="s">
        <v>170</v>
      </c>
      <c r="N5" s="374" t="s">
        <v>171</v>
      </c>
      <c r="O5" s="143" t="s">
        <v>169</v>
      </c>
      <c r="P5" s="143" t="s">
        <v>211</v>
      </c>
      <c r="Q5" s="143" t="s">
        <v>170</v>
      </c>
      <c r="R5" s="143" t="s">
        <v>171</v>
      </c>
      <c r="S5" s="373" t="s">
        <v>169</v>
      </c>
      <c r="T5" s="143" t="s">
        <v>170</v>
      </c>
      <c r="U5" s="374" t="s">
        <v>171</v>
      </c>
      <c r="V5" s="143" t="s">
        <v>169</v>
      </c>
      <c r="W5" s="143" t="s">
        <v>170</v>
      </c>
      <c r="X5" s="143" t="s">
        <v>171</v>
      </c>
      <c r="Y5" s="408" t="s">
        <v>169</v>
      </c>
      <c r="Z5" s="108" t="s">
        <v>170</v>
      </c>
      <c r="AA5" s="409" t="s">
        <v>171</v>
      </c>
      <c r="AB5" s="407" t="s">
        <v>169</v>
      </c>
      <c r="AC5" s="129" t="s">
        <v>170</v>
      </c>
      <c r="AD5" s="340" t="s">
        <v>171</v>
      </c>
    </row>
    <row r="6" spans="1:30" s="104" customFormat="1">
      <c r="A6" s="481">
        <v>2011</v>
      </c>
      <c r="B6" s="364" t="s">
        <v>53</v>
      </c>
      <c r="C6" s="134">
        <v>9</v>
      </c>
      <c r="D6" s="113">
        <v>590</v>
      </c>
      <c r="E6" s="113">
        <v>1213</v>
      </c>
      <c r="F6" s="375">
        <v>9</v>
      </c>
      <c r="G6" s="113">
        <v>77</v>
      </c>
      <c r="H6" s="376">
        <v>169</v>
      </c>
      <c r="I6" s="145">
        <v>27</v>
      </c>
      <c r="J6" s="113">
        <v>78.000000000000014</v>
      </c>
      <c r="K6" s="113">
        <v>171.99999999999997</v>
      </c>
      <c r="L6" s="375">
        <v>0</v>
      </c>
      <c r="M6" s="130">
        <v>0</v>
      </c>
      <c r="N6" s="399">
        <v>0</v>
      </c>
      <c r="O6" s="145">
        <v>18</v>
      </c>
      <c r="P6" s="113">
        <v>64.000000000000014</v>
      </c>
      <c r="Q6" s="113">
        <v>145</v>
      </c>
      <c r="R6" s="145">
        <v>268</v>
      </c>
      <c r="S6" s="402">
        <v>0</v>
      </c>
      <c r="T6" s="113">
        <v>0</v>
      </c>
      <c r="U6" s="399">
        <v>0</v>
      </c>
      <c r="V6" s="113">
        <v>1</v>
      </c>
      <c r="W6" s="113">
        <v>2</v>
      </c>
      <c r="X6" s="145">
        <v>24</v>
      </c>
      <c r="Y6" s="402">
        <v>2</v>
      </c>
      <c r="Z6" s="113">
        <v>1532</v>
      </c>
      <c r="AA6" s="399">
        <v>1580</v>
      </c>
      <c r="AB6" s="130">
        <f>C6+F6+I6+L6+S6+V6+Y6+O6</f>
        <v>66</v>
      </c>
      <c r="AC6" s="130">
        <f>D6+G6+J6+M6+T6+W6+Z6+Q6</f>
        <v>2424</v>
      </c>
      <c r="AD6" s="341">
        <f>E6+H6+K6+N6+U6+X6+AA6+R6</f>
        <v>3426</v>
      </c>
    </row>
    <row r="7" spans="1:30" s="104" customFormat="1">
      <c r="A7" s="481"/>
      <c r="B7" s="365" t="s">
        <v>52</v>
      </c>
      <c r="C7" s="135">
        <v>8</v>
      </c>
      <c r="D7" s="114">
        <v>235</v>
      </c>
      <c r="E7" s="114">
        <v>546</v>
      </c>
      <c r="F7" s="377">
        <v>5</v>
      </c>
      <c r="G7" s="114">
        <v>25</v>
      </c>
      <c r="H7" s="378">
        <v>57</v>
      </c>
      <c r="I7" s="104">
        <v>33</v>
      </c>
      <c r="J7" s="114">
        <v>110.00000000000001</v>
      </c>
      <c r="K7" s="114">
        <v>252.00000000000006</v>
      </c>
      <c r="L7" s="377">
        <v>1</v>
      </c>
      <c r="M7" s="114">
        <v>1</v>
      </c>
      <c r="N7" s="400">
        <v>4</v>
      </c>
      <c r="O7" s="104">
        <v>32</v>
      </c>
      <c r="P7" s="114">
        <v>43.000000000000007</v>
      </c>
      <c r="Q7" s="114">
        <v>103.00000000000001</v>
      </c>
      <c r="R7" s="104">
        <v>202</v>
      </c>
      <c r="S7" s="403">
        <v>1</v>
      </c>
      <c r="T7" s="114">
        <v>18</v>
      </c>
      <c r="U7" s="400">
        <v>59</v>
      </c>
      <c r="V7" s="114">
        <v>0</v>
      </c>
      <c r="W7" s="114">
        <v>0</v>
      </c>
      <c r="X7" s="104">
        <v>0</v>
      </c>
      <c r="Y7" s="403">
        <v>0</v>
      </c>
      <c r="Z7" s="114">
        <v>0</v>
      </c>
      <c r="AA7" s="400">
        <v>0</v>
      </c>
      <c r="AB7" s="131">
        <f t="shared" ref="AB7:AB17" si="0">C7+F7+I7+L7+S7+V7+Y7+O7</f>
        <v>80</v>
      </c>
      <c r="AC7" s="131">
        <f t="shared" ref="AC7:AC17" si="1">D7+G7+J7+M7+T7+W7+Z7+Q7</f>
        <v>492</v>
      </c>
      <c r="AD7" s="342">
        <f t="shared" ref="AD7:AD17" si="2">E7+H7+K7+N7+U7+X7+AA7+R7</f>
        <v>1120</v>
      </c>
    </row>
    <row r="8" spans="1:30" s="104" customFormat="1">
      <c r="A8" s="481"/>
      <c r="B8" s="365" t="s">
        <v>39</v>
      </c>
      <c r="C8" s="135">
        <v>31</v>
      </c>
      <c r="D8" s="104">
        <v>3240</v>
      </c>
      <c r="E8" s="104">
        <v>6736.9999999999991</v>
      </c>
      <c r="F8" s="377">
        <v>13</v>
      </c>
      <c r="G8" s="114">
        <v>103.99999999999999</v>
      </c>
      <c r="H8" s="378">
        <v>204</v>
      </c>
      <c r="I8" s="104">
        <v>18</v>
      </c>
      <c r="J8" s="114">
        <v>110</v>
      </c>
      <c r="K8" s="114">
        <v>214</v>
      </c>
      <c r="L8" s="377">
        <v>3</v>
      </c>
      <c r="M8" s="114">
        <v>87</v>
      </c>
      <c r="N8" s="400">
        <v>174</v>
      </c>
      <c r="O8" s="104">
        <v>61</v>
      </c>
      <c r="P8" s="104">
        <v>169</v>
      </c>
      <c r="Q8" s="104">
        <v>303</v>
      </c>
      <c r="R8" s="104">
        <v>606</v>
      </c>
      <c r="S8" s="377">
        <v>9</v>
      </c>
      <c r="T8" s="104">
        <v>113</v>
      </c>
      <c r="U8" s="400">
        <v>717</v>
      </c>
      <c r="V8" s="114">
        <v>0</v>
      </c>
      <c r="W8" s="114">
        <v>0</v>
      </c>
      <c r="X8" s="104">
        <v>0</v>
      </c>
      <c r="Y8" s="403">
        <v>3</v>
      </c>
      <c r="Z8" s="114">
        <v>2122</v>
      </c>
      <c r="AA8" s="400">
        <v>2143</v>
      </c>
      <c r="AB8" s="131">
        <f t="shared" si="0"/>
        <v>138</v>
      </c>
      <c r="AC8" s="131">
        <f t="shared" si="1"/>
        <v>6079</v>
      </c>
      <c r="AD8" s="342">
        <f t="shared" si="2"/>
        <v>10795</v>
      </c>
    </row>
    <row r="9" spans="1:30" s="104" customFormat="1">
      <c r="A9" s="481"/>
      <c r="B9" s="365" t="s">
        <v>51</v>
      </c>
      <c r="C9" s="135">
        <v>17</v>
      </c>
      <c r="D9" s="114">
        <v>647</v>
      </c>
      <c r="E9" s="114">
        <v>1732</v>
      </c>
      <c r="F9" s="377">
        <v>23</v>
      </c>
      <c r="G9" s="114">
        <v>231</v>
      </c>
      <c r="H9" s="378">
        <v>550</v>
      </c>
      <c r="I9" s="104">
        <v>174</v>
      </c>
      <c r="J9" s="114">
        <v>606</v>
      </c>
      <c r="K9" s="114">
        <v>1419.9999999999995</v>
      </c>
      <c r="L9" s="377">
        <v>0</v>
      </c>
      <c r="M9" s="131">
        <v>0</v>
      </c>
      <c r="N9" s="400">
        <v>0</v>
      </c>
      <c r="O9" s="104">
        <v>642</v>
      </c>
      <c r="P9" s="114">
        <v>901.9999999999992</v>
      </c>
      <c r="Q9" s="114">
        <v>2708.9999999999973</v>
      </c>
      <c r="R9" s="104">
        <v>5059.9999999999973</v>
      </c>
      <c r="S9" s="403">
        <v>12</v>
      </c>
      <c r="T9" s="114">
        <v>91.000000000000014</v>
      </c>
      <c r="U9" s="400">
        <v>411.99999999999994</v>
      </c>
      <c r="V9" s="114">
        <v>0</v>
      </c>
      <c r="W9" s="114">
        <v>0</v>
      </c>
      <c r="X9" s="104">
        <v>0</v>
      </c>
      <c r="Y9" s="403">
        <v>1</v>
      </c>
      <c r="Z9" s="114">
        <v>353</v>
      </c>
      <c r="AA9" s="400">
        <v>364</v>
      </c>
      <c r="AB9" s="131">
        <f t="shared" si="0"/>
        <v>869</v>
      </c>
      <c r="AC9" s="131">
        <f t="shared" si="1"/>
        <v>4636.9999999999973</v>
      </c>
      <c r="AD9" s="342">
        <f t="shared" si="2"/>
        <v>9537.9999999999964</v>
      </c>
    </row>
    <row r="10" spans="1:30" s="104" customFormat="1">
      <c r="A10" s="481"/>
      <c r="B10" s="365" t="s">
        <v>50</v>
      </c>
      <c r="C10" s="135">
        <v>11</v>
      </c>
      <c r="D10" s="114">
        <v>591</v>
      </c>
      <c r="E10" s="114">
        <v>1379</v>
      </c>
      <c r="F10" s="377">
        <v>6</v>
      </c>
      <c r="G10" s="114">
        <v>57</v>
      </c>
      <c r="H10" s="378">
        <v>134</v>
      </c>
      <c r="I10" s="104">
        <v>42</v>
      </c>
      <c r="J10" s="114">
        <v>154</v>
      </c>
      <c r="K10" s="114">
        <v>372</v>
      </c>
      <c r="L10" s="377">
        <v>0</v>
      </c>
      <c r="M10" s="131">
        <v>0</v>
      </c>
      <c r="N10" s="400">
        <v>0</v>
      </c>
      <c r="O10" s="104">
        <v>46</v>
      </c>
      <c r="P10" s="114">
        <v>87.000000000000014</v>
      </c>
      <c r="Q10" s="114">
        <v>208.00000000000006</v>
      </c>
      <c r="R10" s="104">
        <v>420.00000000000006</v>
      </c>
      <c r="S10" s="403">
        <v>5</v>
      </c>
      <c r="T10" s="114">
        <v>27</v>
      </c>
      <c r="U10" s="400">
        <v>143</v>
      </c>
      <c r="V10" s="114">
        <v>0</v>
      </c>
      <c r="W10" s="114">
        <v>0</v>
      </c>
      <c r="X10" s="104">
        <v>0</v>
      </c>
      <c r="Y10" s="403">
        <v>1</v>
      </c>
      <c r="Z10" s="114">
        <v>556</v>
      </c>
      <c r="AA10" s="400">
        <v>570</v>
      </c>
      <c r="AB10" s="131">
        <f t="shared" si="0"/>
        <v>111</v>
      </c>
      <c r="AC10" s="131">
        <f t="shared" si="1"/>
        <v>1593</v>
      </c>
      <c r="AD10" s="342">
        <f t="shared" si="2"/>
        <v>3018</v>
      </c>
    </row>
    <row r="11" spans="1:30" s="104" customFormat="1">
      <c r="A11" s="481"/>
      <c r="B11" s="365" t="s">
        <v>49</v>
      </c>
      <c r="C11" s="135">
        <v>12</v>
      </c>
      <c r="D11" s="114">
        <v>462.99999999999994</v>
      </c>
      <c r="E11" s="114">
        <v>1083</v>
      </c>
      <c r="F11" s="377">
        <v>16</v>
      </c>
      <c r="G11" s="114">
        <v>120</v>
      </c>
      <c r="H11" s="378">
        <v>286</v>
      </c>
      <c r="I11" s="104">
        <v>80</v>
      </c>
      <c r="J11" s="114">
        <v>288.99999999999994</v>
      </c>
      <c r="K11" s="114">
        <v>697.99999999999977</v>
      </c>
      <c r="L11" s="377">
        <v>1</v>
      </c>
      <c r="M11" s="114">
        <v>60</v>
      </c>
      <c r="N11" s="400">
        <v>158</v>
      </c>
      <c r="O11" s="104">
        <v>193</v>
      </c>
      <c r="P11" s="114">
        <v>349.00000000000023</v>
      </c>
      <c r="Q11" s="114">
        <v>972</v>
      </c>
      <c r="R11" s="104">
        <v>2068.0000000000009</v>
      </c>
      <c r="S11" s="403">
        <v>6</v>
      </c>
      <c r="T11" s="114">
        <v>81</v>
      </c>
      <c r="U11" s="400">
        <v>314</v>
      </c>
      <c r="V11" s="114">
        <v>0</v>
      </c>
      <c r="W11" s="114">
        <v>0</v>
      </c>
      <c r="X11" s="104">
        <v>0</v>
      </c>
      <c r="Y11" s="403">
        <v>0</v>
      </c>
      <c r="Z11" s="114">
        <v>0</v>
      </c>
      <c r="AA11" s="400">
        <v>0</v>
      </c>
      <c r="AB11" s="131">
        <f t="shared" si="0"/>
        <v>308</v>
      </c>
      <c r="AC11" s="131">
        <f t="shared" si="1"/>
        <v>1985</v>
      </c>
      <c r="AD11" s="342">
        <f t="shared" si="2"/>
        <v>4607.0000000000009</v>
      </c>
    </row>
    <row r="12" spans="1:30" s="104" customFormat="1">
      <c r="A12" s="481"/>
      <c r="B12" s="365" t="s">
        <v>48</v>
      </c>
      <c r="C12" s="135">
        <v>4</v>
      </c>
      <c r="D12" s="114">
        <v>225</v>
      </c>
      <c r="E12" s="114">
        <v>533</v>
      </c>
      <c r="F12" s="377">
        <v>3</v>
      </c>
      <c r="G12" s="114">
        <v>26</v>
      </c>
      <c r="H12" s="378">
        <v>59</v>
      </c>
      <c r="I12" s="104">
        <v>29</v>
      </c>
      <c r="J12" s="114">
        <v>98.999999999999986</v>
      </c>
      <c r="K12" s="114">
        <v>216</v>
      </c>
      <c r="L12" s="377">
        <v>0</v>
      </c>
      <c r="M12" s="131">
        <v>0</v>
      </c>
      <c r="N12" s="400">
        <v>0</v>
      </c>
      <c r="O12" s="104">
        <v>22</v>
      </c>
      <c r="P12" s="114">
        <v>45</v>
      </c>
      <c r="Q12" s="114">
        <v>96</v>
      </c>
      <c r="R12" s="104">
        <v>194.00000000000006</v>
      </c>
      <c r="S12" s="403">
        <v>0</v>
      </c>
      <c r="T12" s="114">
        <v>0</v>
      </c>
      <c r="U12" s="400">
        <v>0</v>
      </c>
      <c r="V12" s="114">
        <v>0</v>
      </c>
      <c r="W12" s="114">
        <v>0</v>
      </c>
      <c r="X12" s="104">
        <v>0</v>
      </c>
      <c r="Y12" s="403">
        <v>0</v>
      </c>
      <c r="Z12" s="114">
        <v>0</v>
      </c>
      <c r="AA12" s="400">
        <v>0</v>
      </c>
      <c r="AB12" s="131">
        <f t="shared" si="0"/>
        <v>58</v>
      </c>
      <c r="AC12" s="131">
        <f t="shared" si="1"/>
        <v>446</v>
      </c>
      <c r="AD12" s="342">
        <f t="shared" si="2"/>
        <v>1002</v>
      </c>
    </row>
    <row r="13" spans="1:30" s="104" customFormat="1">
      <c r="A13" s="481"/>
      <c r="B13" s="365" t="s">
        <v>47</v>
      </c>
      <c r="C13" s="135">
        <v>13</v>
      </c>
      <c r="D13" s="114">
        <v>494.99999999999994</v>
      </c>
      <c r="E13" s="114">
        <v>1068</v>
      </c>
      <c r="F13" s="377">
        <v>7</v>
      </c>
      <c r="G13" s="114">
        <v>57</v>
      </c>
      <c r="H13" s="378">
        <v>130</v>
      </c>
      <c r="I13" s="104">
        <v>50</v>
      </c>
      <c r="J13" s="114">
        <v>139</v>
      </c>
      <c r="K13" s="114">
        <v>311</v>
      </c>
      <c r="L13" s="377">
        <v>0</v>
      </c>
      <c r="M13" s="131">
        <v>0</v>
      </c>
      <c r="N13" s="400">
        <v>0</v>
      </c>
      <c r="O13" s="104">
        <v>55</v>
      </c>
      <c r="P13" s="114">
        <v>86.000000000000014</v>
      </c>
      <c r="Q13" s="114">
        <v>184.00000000000011</v>
      </c>
      <c r="R13" s="104">
        <v>353.99999999999994</v>
      </c>
      <c r="S13" s="403">
        <v>1</v>
      </c>
      <c r="T13" s="114">
        <v>5</v>
      </c>
      <c r="U13" s="400">
        <v>32</v>
      </c>
      <c r="V13" s="114">
        <v>1</v>
      </c>
      <c r="W13" s="114">
        <v>7</v>
      </c>
      <c r="X13" s="104">
        <v>16</v>
      </c>
      <c r="Y13" s="403">
        <v>1</v>
      </c>
      <c r="Z13" s="114">
        <v>131</v>
      </c>
      <c r="AA13" s="400">
        <v>140</v>
      </c>
      <c r="AB13" s="131">
        <f t="shared" si="0"/>
        <v>128</v>
      </c>
      <c r="AC13" s="131">
        <f t="shared" si="1"/>
        <v>1018.0000000000001</v>
      </c>
      <c r="AD13" s="342">
        <f t="shared" si="2"/>
        <v>2051</v>
      </c>
    </row>
    <row r="14" spans="1:30" s="104" customFormat="1">
      <c r="A14" s="481"/>
      <c r="B14" s="365" t="s">
        <v>34</v>
      </c>
      <c r="C14" s="135">
        <v>10</v>
      </c>
      <c r="D14" s="114">
        <v>231</v>
      </c>
      <c r="E14" s="114">
        <v>576</v>
      </c>
      <c r="F14" s="377">
        <v>11</v>
      </c>
      <c r="G14" s="114">
        <v>74</v>
      </c>
      <c r="H14" s="378">
        <v>164</v>
      </c>
      <c r="I14" s="104">
        <v>23</v>
      </c>
      <c r="J14" s="114">
        <v>60.999999999999993</v>
      </c>
      <c r="K14" s="114">
        <v>141</v>
      </c>
      <c r="L14" s="377">
        <v>0</v>
      </c>
      <c r="M14" s="131">
        <v>0</v>
      </c>
      <c r="N14" s="400">
        <v>0</v>
      </c>
      <c r="O14" s="104">
        <v>36</v>
      </c>
      <c r="P14" s="114">
        <v>48</v>
      </c>
      <c r="Q14" s="114">
        <v>130</v>
      </c>
      <c r="R14" s="104">
        <v>285.99999999999994</v>
      </c>
      <c r="S14" s="403">
        <v>0</v>
      </c>
      <c r="T14" s="114">
        <v>0</v>
      </c>
      <c r="U14" s="400">
        <v>0</v>
      </c>
      <c r="V14" s="114">
        <v>0</v>
      </c>
      <c r="W14" s="114">
        <v>0</v>
      </c>
      <c r="X14" s="104">
        <v>0</v>
      </c>
      <c r="Y14" s="403">
        <v>1</v>
      </c>
      <c r="Z14" s="114">
        <v>40</v>
      </c>
      <c r="AA14" s="400">
        <v>96</v>
      </c>
      <c r="AB14" s="131">
        <f t="shared" si="0"/>
        <v>81</v>
      </c>
      <c r="AC14" s="131">
        <f t="shared" si="1"/>
        <v>536</v>
      </c>
      <c r="AD14" s="342">
        <f t="shared" si="2"/>
        <v>1263</v>
      </c>
    </row>
    <row r="15" spans="1:30" s="104" customFormat="1">
      <c r="A15" s="481"/>
      <c r="B15" s="365" t="s">
        <v>46</v>
      </c>
      <c r="C15" s="135">
        <v>12</v>
      </c>
      <c r="D15" s="114">
        <v>535</v>
      </c>
      <c r="E15" s="114">
        <v>1271</v>
      </c>
      <c r="F15" s="377">
        <v>16</v>
      </c>
      <c r="G15" s="114">
        <v>120.00000000000001</v>
      </c>
      <c r="H15" s="378">
        <v>277.99999999999994</v>
      </c>
      <c r="I15" s="104">
        <v>77</v>
      </c>
      <c r="J15" s="114">
        <v>235.00000000000003</v>
      </c>
      <c r="K15" s="114">
        <v>521.99999999999989</v>
      </c>
      <c r="L15" s="377">
        <v>1</v>
      </c>
      <c r="M15" s="114">
        <v>1</v>
      </c>
      <c r="N15" s="400">
        <v>2</v>
      </c>
      <c r="O15" s="104">
        <v>159</v>
      </c>
      <c r="P15" s="114">
        <v>228.00000000000003</v>
      </c>
      <c r="Q15" s="114">
        <v>550</v>
      </c>
      <c r="R15" s="104">
        <v>1105.9999999999998</v>
      </c>
      <c r="S15" s="403">
        <v>11</v>
      </c>
      <c r="T15" s="114">
        <v>136</v>
      </c>
      <c r="U15" s="400">
        <v>704.00000000000011</v>
      </c>
      <c r="V15" s="114">
        <v>1</v>
      </c>
      <c r="W15" s="114">
        <v>3</v>
      </c>
      <c r="X15" s="104">
        <v>14</v>
      </c>
      <c r="Y15" s="403">
        <v>1</v>
      </c>
      <c r="Z15" s="114">
        <v>65</v>
      </c>
      <c r="AA15" s="400">
        <v>88</v>
      </c>
      <c r="AB15" s="131">
        <f t="shared" si="0"/>
        <v>278</v>
      </c>
      <c r="AC15" s="131">
        <f t="shared" si="1"/>
        <v>1645</v>
      </c>
      <c r="AD15" s="342">
        <f t="shared" si="2"/>
        <v>3985</v>
      </c>
    </row>
    <row r="16" spans="1:30" s="104" customFormat="1">
      <c r="A16" s="481"/>
      <c r="B16" s="366" t="s">
        <v>45</v>
      </c>
      <c r="C16" s="137">
        <v>8</v>
      </c>
      <c r="D16" s="133">
        <v>311</v>
      </c>
      <c r="E16" s="133">
        <v>626.99999999999989</v>
      </c>
      <c r="F16" s="379">
        <v>8</v>
      </c>
      <c r="G16" s="133">
        <v>57</v>
      </c>
      <c r="H16" s="380">
        <v>122</v>
      </c>
      <c r="I16" s="146">
        <v>52</v>
      </c>
      <c r="J16" s="133">
        <v>148.00000000000003</v>
      </c>
      <c r="K16" s="133">
        <v>313.99999999999989</v>
      </c>
      <c r="L16" s="379">
        <v>1</v>
      </c>
      <c r="M16" s="133">
        <v>1</v>
      </c>
      <c r="N16" s="401">
        <v>2</v>
      </c>
      <c r="O16" s="146">
        <v>94</v>
      </c>
      <c r="P16" s="133">
        <v>118.00000000000007</v>
      </c>
      <c r="Q16" s="133">
        <v>280.00000000000017</v>
      </c>
      <c r="R16" s="146">
        <v>546.99999999999989</v>
      </c>
      <c r="S16" s="404">
        <v>3</v>
      </c>
      <c r="T16" s="133">
        <v>47</v>
      </c>
      <c r="U16" s="401">
        <v>274</v>
      </c>
      <c r="V16" s="133">
        <v>0</v>
      </c>
      <c r="W16" s="133">
        <v>0</v>
      </c>
      <c r="X16" s="146">
        <v>0</v>
      </c>
      <c r="Y16" s="404">
        <v>0</v>
      </c>
      <c r="Z16" s="133">
        <v>0</v>
      </c>
      <c r="AA16" s="401">
        <v>0</v>
      </c>
      <c r="AB16" s="131">
        <f t="shared" si="0"/>
        <v>166</v>
      </c>
      <c r="AC16" s="131">
        <f t="shared" si="1"/>
        <v>844.00000000000023</v>
      </c>
      <c r="AD16" s="342">
        <f t="shared" si="2"/>
        <v>1885.9999999999995</v>
      </c>
    </row>
    <row r="17" spans="1:30" s="105" customFormat="1" ht="16.5" thickBot="1">
      <c r="A17" s="481"/>
      <c r="B17" s="349" t="s">
        <v>31</v>
      </c>
      <c r="C17" s="350">
        <f>SUM(C6:C16)</f>
        <v>135</v>
      </c>
      <c r="D17" s="107">
        <f t="shared" ref="D17:AA17" si="3">SUM(D6:D16)</f>
        <v>7563</v>
      </c>
      <c r="E17" s="107">
        <f t="shared" si="3"/>
        <v>16765</v>
      </c>
      <c r="F17" s="381">
        <f t="shared" si="3"/>
        <v>117</v>
      </c>
      <c r="G17" s="107">
        <f t="shared" si="3"/>
        <v>948</v>
      </c>
      <c r="H17" s="382">
        <f t="shared" si="3"/>
        <v>2153</v>
      </c>
      <c r="I17" s="107">
        <f t="shared" si="3"/>
        <v>605</v>
      </c>
      <c r="J17" s="107">
        <f t="shared" si="3"/>
        <v>2029</v>
      </c>
      <c r="K17" s="107">
        <f t="shared" si="3"/>
        <v>4631.9999999999991</v>
      </c>
      <c r="L17" s="381">
        <f t="shared" si="3"/>
        <v>7</v>
      </c>
      <c r="M17" s="107">
        <f t="shared" si="3"/>
        <v>150</v>
      </c>
      <c r="N17" s="382">
        <f t="shared" si="3"/>
        <v>340</v>
      </c>
      <c r="O17" s="107">
        <v>1358</v>
      </c>
      <c r="P17" s="107">
        <v>2138.9999999999986</v>
      </c>
      <c r="Q17" s="107">
        <v>5679.9999999999982</v>
      </c>
      <c r="R17" s="107">
        <v>11111.000000000004</v>
      </c>
      <c r="S17" s="381">
        <f t="shared" si="3"/>
        <v>48</v>
      </c>
      <c r="T17" s="107">
        <f t="shared" si="3"/>
        <v>518</v>
      </c>
      <c r="U17" s="382">
        <f t="shared" si="3"/>
        <v>2655</v>
      </c>
      <c r="V17" s="107">
        <f t="shared" si="3"/>
        <v>3</v>
      </c>
      <c r="W17" s="107">
        <f t="shared" si="3"/>
        <v>12</v>
      </c>
      <c r="X17" s="107">
        <f t="shared" si="3"/>
        <v>54</v>
      </c>
      <c r="Y17" s="381">
        <f t="shared" si="3"/>
        <v>10</v>
      </c>
      <c r="Z17" s="107">
        <f t="shared" si="3"/>
        <v>4799</v>
      </c>
      <c r="AA17" s="382">
        <f t="shared" si="3"/>
        <v>4981</v>
      </c>
      <c r="AB17" s="351">
        <f t="shared" si="0"/>
        <v>2283</v>
      </c>
      <c r="AC17" s="351">
        <f t="shared" si="1"/>
        <v>21699</v>
      </c>
      <c r="AD17" s="352">
        <f t="shared" si="2"/>
        <v>42691</v>
      </c>
    </row>
    <row r="18" spans="1:30">
      <c r="A18" s="484">
        <v>2012</v>
      </c>
      <c r="B18" s="367" t="s">
        <v>53</v>
      </c>
      <c r="C18" s="353">
        <v>10</v>
      </c>
      <c r="D18" s="354">
        <v>611</v>
      </c>
      <c r="E18" s="355">
        <v>1254</v>
      </c>
      <c r="F18" s="383">
        <v>7</v>
      </c>
      <c r="G18" s="355">
        <v>45</v>
      </c>
      <c r="H18" s="384">
        <v>104</v>
      </c>
      <c r="I18" s="355">
        <v>25</v>
      </c>
      <c r="J18" s="354">
        <v>77</v>
      </c>
      <c r="K18" s="355">
        <v>163</v>
      </c>
      <c r="L18" s="383">
        <v>0</v>
      </c>
      <c r="M18" s="355">
        <v>0</v>
      </c>
      <c r="N18" s="384">
        <v>0</v>
      </c>
      <c r="O18" s="354">
        <v>20</v>
      </c>
      <c r="P18" s="355">
        <v>68</v>
      </c>
      <c r="Q18" s="354">
        <v>152</v>
      </c>
      <c r="R18" s="355">
        <v>279</v>
      </c>
      <c r="S18" s="405">
        <v>0</v>
      </c>
      <c r="T18" s="354">
        <v>0</v>
      </c>
      <c r="U18" s="406">
        <v>0</v>
      </c>
      <c r="V18" s="354">
        <v>0</v>
      </c>
      <c r="W18" s="355">
        <v>0</v>
      </c>
      <c r="X18" s="354">
        <v>0</v>
      </c>
      <c r="Y18" s="405">
        <v>3</v>
      </c>
      <c r="Z18" s="354">
        <v>1692</v>
      </c>
      <c r="AA18" s="406">
        <v>1747</v>
      </c>
      <c r="AB18" s="356">
        <f>C18+F18+I18+L18+S18+V18+Y18+O18</f>
        <v>65</v>
      </c>
      <c r="AC18" s="356">
        <f>D18+G18+J18+M18+T18+W18+Z18+Q18</f>
        <v>2577</v>
      </c>
      <c r="AD18" s="357">
        <f>E18+H18+K18+N18+U18+X18+AA18+R18</f>
        <v>3547</v>
      </c>
    </row>
    <row r="19" spans="1:30">
      <c r="A19" s="481"/>
      <c r="B19" s="368" t="s">
        <v>52</v>
      </c>
      <c r="C19" s="135">
        <v>7</v>
      </c>
      <c r="D19" s="136">
        <v>204</v>
      </c>
      <c r="E19" s="104">
        <v>507</v>
      </c>
      <c r="F19" s="385">
        <v>5</v>
      </c>
      <c r="G19" s="104">
        <v>25</v>
      </c>
      <c r="H19" s="386">
        <v>56</v>
      </c>
      <c r="I19" s="104">
        <v>31</v>
      </c>
      <c r="J19" s="136">
        <v>102.99999999999997</v>
      </c>
      <c r="K19" s="104">
        <v>236.99999999999997</v>
      </c>
      <c r="L19" s="385">
        <v>1</v>
      </c>
      <c r="M19" s="104">
        <v>1</v>
      </c>
      <c r="N19" s="386">
        <v>4</v>
      </c>
      <c r="O19" s="136">
        <v>27</v>
      </c>
      <c r="P19" s="104">
        <v>41.999999999999993</v>
      </c>
      <c r="Q19" s="136">
        <v>101</v>
      </c>
      <c r="R19" s="104">
        <v>200.99999999999997</v>
      </c>
      <c r="S19" s="377">
        <v>1</v>
      </c>
      <c r="T19" s="136">
        <v>18</v>
      </c>
      <c r="U19" s="400">
        <v>59</v>
      </c>
      <c r="V19" s="136">
        <v>0</v>
      </c>
      <c r="W19" s="104">
        <v>0</v>
      </c>
      <c r="X19" s="136">
        <v>0</v>
      </c>
      <c r="Y19" s="377">
        <v>0</v>
      </c>
      <c r="Z19" s="136">
        <v>0</v>
      </c>
      <c r="AA19" s="400">
        <v>0</v>
      </c>
      <c r="AB19" s="131">
        <f t="shared" ref="AB19:AB29" si="4">C19+F19+I19+L19+S19+V19+Y19+O19</f>
        <v>72</v>
      </c>
      <c r="AC19" s="131">
        <f t="shared" ref="AC19:AC29" si="5">D19+G19+J19+M19+T19+W19+Z19+Q19</f>
        <v>452</v>
      </c>
      <c r="AD19" s="342">
        <f t="shared" ref="AD19:AD29" si="6">E19+H19+K19+N19+U19+X19+AA19+R19</f>
        <v>1064</v>
      </c>
    </row>
    <row r="20" spans="1:30">
      <c r="A20" s="481"/>
      <c r="B20" s="368" t="s">
        <v>39</v>
      </c>
      <c r="C20" s="135">
        <v>31</v>
      </c>
      <c r="D20" s="136">
        <v>3240</v>
      </c>
      <c r="E20" s="104">
        <v>6732.9999999999991</v>
      </c>
      <c r="F20" s="385">
        <v>12</v>
      </c>
      <c r="G20" s="104">
        <v>100</v>
      </c>
      <c r="H20" s="386">
        <v>198.99999999999994</v>
      </c>
      <c r="I20" s="104">
        <v>18</v>
      </c>
      <c r="J20" s="136">
        <v>110.99999999999999</v>
      </c>
      <c r="K20" s="104">
        <v>217</v>
      </c>
      <c r="L20" s="385">
        <v>3</v>
      </c>
      <c r="M20" s="104">
        <v>87</v>
      </c>
      <c r="N20" s="386">
        <v>174</v>
      </c>
      <c r="O20" s="136">
        <v>51</v>
      </c>
      <c r="P20" s="104">
        <v>150</v>
      </c>
      <c r="Q20" s="136">
        <v>271.99999999999994</v>
      </c>
      <c r="R20" s="104">
        <v>536.00000000000011</v>
      </c>
      <c r="S20" s="377">
        <v>8</v>
      </c>
      <c r="T20" s="136">
        <v>116.00000000000001</v>
      </c>
      <c r="U20" s="400">
        <v>571</v>
      </c>
      <c r="V20" s="136">
        <v>0</v>
      </c>
      <c r="W20" s="104">
        <v>0</v>
      </c>
      <c r="X20" s="136">
        <v>0</v>
      </c>
      <c r="Y20" s="377">
        <v>4</v>
      </c>
      <c r="Z20" s="136">
        <v>1832</v>
      </c>
      <c r="AA20" s="400">
        <v>1883</v>
      </c>
      <c r="AB20" s="131">
        <f t="shared" si="4"/>
        <v>127</v>
      </c>
      <c r="AC20" s="131">
        <f t="shared" si="5"/>
        <v>5758</v>
      </c>
      <c r="AD20" s="342">
        <f t="shared" si="6"/>
        <v>10313</v>
      </c>
    </row>
    <row r="21" spans="1:30">
      <c r="A21" s="481"/>
      <c r="B21" s="368" t="s">
        <v>51</v>
      </c>
      <c r="C21" s="135">
        <v>19</v>
      </c>
      <c r="D21" s="136">
        <v>693.00000000000011</v>
      </c>
      <c r="E21" s="104">
        <v>1859.9999999999998</v>
      </c>
      <c r="F21" s="385">
        <v>21</v>
      </c>
      <c r="G21" s="104">
        <v>214</v>
      </c>
      <c r="H21" s="386">
        <v>508</v>
      </c>
      <c r="I21" s="104">
        <v>181</v>
      </c>
      <c r="J21" s="136">
        <v>628.99999999999989</v>
      </c>
      <c r="K21" s="104">
        <v>1461.0000000000002</v>
      </c>
      <c r="L21" s="385">
        <v>1</v>
      </c>
      <c r="M21" s="104">
        <v>5</v>
      </c>
      <c r="N21" s="386">
        <v>10</v>
      </c>
      <c r="O21" s="136">
        <v>740</v>
      </c>
      <c r="P21" s="104">
        <v>1013.0000000000002</v>
      </c>
      <c r="Q21" s="136">
        <v>3071.000000000005</v>
      </c>
      <c r="R21" s="104">
        <v>5762.0000000000045</v>
      </c>
      <c r="S21" s="377">
        <v>12</v>
      </c>
      <c r="T21" s="136">
        <v>93</v>
      </c>
      <c r="U21" s="400">
        <v>417.99999999999994</v>
      </c>
      <c r="V21" s="136">
        <v>1</v>
      </c>
      <c r="W21" s="104">
        <v>2</v>
      </c>
      <c r="X21" s="136">
        <v>12</v>
      </c>
      <c r="Y21" s="377">
        <v>1</v>
      </c>
      <c r="Z21" s="136">
        <v>353</v>
      </c>
      <c r="AA21" s="400">
        <v>364</v>
      </c>
      <c r="AB21" s="131">
        <f t="shared" si="4"/>
        <v>976</v>
      </c>
      <c r="AC21" s="131">
        <f t="shared" si="5"/>
        <v>5060.0000000000055</v>
      </c>
      <c r="AD21" s="342">
        <f t="shared" si="6"/>
        <v>10395.000000000004</v>
      </c>
    </row>
    <row r="22" spans="1:30">
      <c r="A22" s="481"/>
      <c r="B22" s="368" t="s">
        <v>50</v>
      </c>
      <c r="C22" s="135">
        <v>12</v>
      </c>
      <c r="D22" s="136">
        <v>658.00000000000011</v>
      </c>
      <c r="E22" s="104">
        <v>1560</v>
      </c>
      <c r="F22" s="385">
        <v>5</v>
      </c>
      <c r="G22" s="104">
        <v>38</v>
      </c>
      <c r="H22" s="386">
        <v>91</v>
      </c>
      <c r="I22" s="104">
        <v>45</v>
      </c>
      <c r="J22" s="136">
        <v>158</v>
      </c>
      <c r="K22" s="104">
        <v>386.00000000000017</v>
      </c>
      <c r="L22" s="385">
        <v>0</v>
      </c>
      <c r="M22" s="104">
        <v>0</v>
      </c>
      <c r="N22" s="386">
        <v>0</v>
      </c>
      <c r="O22" s="136">
        <v>58</v>
      </c>
      <c r="P22" s="104">
        <v>109</v>
      </c>
      <c r="Q22" s="136">
        <v>261</v>
      </c>
      <c r="R22" s="104">
        <v>526.00000000000011</v>
      </c>
      <c r="S22" s="377">
        <v>5</v>
      </c>
      <c r="T22" s="136">
        <v>28</v>
      </c>
      <c r="U22" s="400">
        <v>130</v>
      </c>
      <c r="V22" s="136">
        <v>0</v>
      </c>
      <c r="W22" s="104">
        <v>0</v>
      </c>
      <c r="X22" s="136">
        <v>0</v>
      </c>
      <c r="Y22" s="377">
        <v>1</v>
      </c>
      <c r="Z22" s="136">
        <v>556</v>
      </c>
      <c r="AA22" s="400">
        <v>570</v>
      </c>
      <c r="AB22" s="131">
        <f t="shared" si="4"/>
        <v>126</v>
      </c>
      <c r="AC22" s="131">
        <f t="shared" si="5"/>
        <v>1699</v>
      </c>
      <c r="AD22" s="342">
        <f t="shared" si="6"/>
        <v>3263</v>
      </c>
    </row>
    <row r="23" spans="1:30">
      <c r="A23" s="481"/>
      <c r="B23" s="368" t="s">
        <v>49</v>
      </c>
      <c r="C23" s="135">
        <v>13</v>
      </c>
      <c r="D23" s="136">
        <v>462</v>
      </c>
      <c r="E23" s="104">
        <v>1088.9999999999998</v>
      </c>
      <c r="F23" s="385">
        <v>17</v>
      </c>
      <c r="G23" s="104">
        <v>124</v>
      </c>
      <c r="H23" s="386">
        <v>295</v>
      </c>
      <c r="I23" s="104">
        <v>70</v>
      </c>
      <c r="J23" s="136">
        <v>244</v>
      </c>
      <c r="K23" s="104">
        <v>593</v>
      </c>
      <c r="L23" s="385">
        <v>1</v>
      </c>
      <c r="M23" s="104">
        <v>60</v>
      </c>
      <c r="N23" s="386">
        <v>158</v>
      </c>
      <c r="O23" s="136">
        <v>162</v>
      </c>
      <c r="P23" s="104">
        <v>323.00000000000006</v>
      </c>
      <c r="Q23" s="136">
        <v>881</v>
      </c>
      <c r="R23" s="104">
        <v>1883.9999999999998</v>
      </c>
      <c r="S23" s="377">
        <v>6</v>
      </c>
      <c r="T23" s="136">
        <v>83</v>
      </c>
      <c r="U23" s="400">
        <v>326</v>
      </c>
      <c r="V23" s="136">
        <v>0</v>
      </c>
      <c r="W23" s="104">
        <v>0</v>
      </c>
      <c r="X23" s="136">
        <v>0</v>
      </c>
      <c r="Y23" s="377">
        <v>0</v>
      </c>
      <c r="Z23" s="136">
        <v>0</v>
      </c>
      <c r="AA23" s="400">
        <v>0</v>
      </c>
      <c r="AB23" s="131">
        <f t="shared" si="4"/>
        <v>269</v>
      </c>
      <c r="AC23" s="131">
        <f t="shared" si="5"/>
        <v>1854</v>
      </c>
      <c r="AD23" s="342">
        <f t="shared" si="6"/>
        <v>4345</v>
      </c>
    </row>
    <row r="24" spans="1:30">
      <c r="A24" s="481"/>
      <c r="B24" s="368" t="s">
        <v>48</v>
      </c>
      <c r="C24" s="135">
        <v>4</v>
      </c>
      <c r="D24" s="136">
        <v>255</v>
      </c>
      <c r="E24" s="104">
        <v>593</v>
      </c>
      <c r="F24" s="385">
        <v>3</v>
      </c>
      <c r="G24" s="104">
        <v>26</v>
      </c>
      <c r="H24" s="386">
        <v>59</v>
      </c>
      <c r="I24" s="104">
        <v>26</v>
      </c>
      <c r="J24" s="136">
        <v>86</v>
      </c>
      <c r="K24" s="104">
        <v>190.00000000000003</v>
      </c>
      <c r="L24" s="385">
        <v>2</v>
      </c>
      <c r="M24" s="104">
        <v>11</v>
      </c>
      <c r="N24" s="386">
        <v>27</v>
      </c>
      <c r="O24" s="136">
        <v>28</v>
      </c>
      <c r="P24" s="104">
        <v>53.000000000000014</v>
      </c>
      <c r="Q24" s="136">
        <v>113</v>
      </c>
      <c r="R24" s="104">
        <v>235.00000000000003</v>
      </c>
      <c r="S24" s="377">
        <v>0</v>
      </c>
      <c r="T24" s="136">
        <v>0</v>
      </c>
      <c r="U24" s="400">
        <v>0</v>
      </c>
      <c r="V24" s="136">
        <v>0</v>
      </c>
      <c r="W24" s="104">
        <v>0</v>
      </c>
      <c r="X24" s="136">
        <v>0</v>
      </c>
      <c r="Y24" s="377">
        <v>0</v>
      </c>
      <c r="Z24" s="136">
        <v>0</v>
      </c>
      <c r="AA24" s="400">
        <v>0</v>
      </c>
      <c r="AB24" s="131">
        <f t="shared" si="4"/>
        <v>63</v>
      </c>
      <c r="AC24" s="131">
        <f t="shared" si="5"/>
        <v>491</v>
      </c>
      <c r="AD24" s="342">
        <f t="shared" si="6"/>
        <v>1104</v>
      </c>
    </row>
    <row r="25" spans="1:30">
      <c r="A25" s="481"/>
      <c r="B25" s="368" t="s">
        <v>47</v>
      </c>
      <c r="C25" s="135">
        <v>13</v>
      </c>
      <c r="D25" s="136">
        <v>496</v>
      </c>
      <c r="E25" s="104">
        <v>1071</v>
      </c>
      <c r="F25" s="385">
        <v>7</v>
      </c>
      <c r="G25" s="104">
        <v>57</v>
      </c>
      <c r="H25" s="386">
        <v>130</v>
      </c>
      <c r="I25" s="104">
        <v>48</v>
      </c>
      <c r="J25" s="136">
        <v>128</v>
      </c>
      <c r="K25" s="104">
        <v>291</v>
      </c>
      <c r="L25" s="385">
        <v>0</v>
      </c>
      <c r="M25" s="104">
        <v>0</v>
      </c>
      <c r="N25" s="386">
        <v>0</v>
      </c>
      <c r="O25" s="136">
        <v>49</v>
      </c>
      <c r="P25" s="104">
        <v>80.999999999999986</v>
      </c>
      <c r="Q25" s="136">
        <v>176.00000000000003</v>
      </c>
      <c r="R25" s="104">
        <v>341</v>
      </c>
      <c r="S25" s="377">
        <v>1</v>
      </c>
      <c r="T25" s="136">
        <v>5</v>
      </c>
      <c r="U25" s="400">
        <v>32</v>
      </c>
      <c r="V25" s="136">
        <v>1</v>
      </c>
      <c r="W25" s="104">
        <v>7</v>
      </c>
      <c r="X25" s="136">
        <v>16</v>
      </c>
      <c r="Y25" s="377">
        <v>1</v>
      </c>
      <c r="Z25" s="136">
        <v>131</v>
      </c>
      <c r="AA25" s="400">
        <v>140</v>
      </c>
      <c r="AB25" s="131">
        <f t="shared" si="4"/>
        <v>120</v>
      </c>
      <c r="AC25" s="131">
        <f t="shared" si="5"/>
        <v>1000</v>
      </c>
      <c r="AD25" s="342">
        <f t="shared" si="6"/>
        <v>2021</v>
      </c>
    </row>
    <row r="26" spans="1:30">
      <c r="A26" s="481"/>
      <c r="B26" s="368" t="s">
        <v>34</v>
      </c>
      <c r="C26" s="135">
        <v>9</v>
      </c>
      <c r="D26" s="136">
        <v>238.00000000000003</v>
      </c>
      <c r="E26" s="104">
        <v>588</v>
      </c>
      <c r="F26" s="385">
        <v>11</v>
      </c>
      <c r="G26" s="104">
        <v>74</v>
      </c>
      <c r="H26" s="386">
        <v>164</v>
      </c>
      <c r="I26" s="104">
        <v>22</v>
      </c>
      <c r="J26" s="136">
        <v>57.000000000000007</v>
      </c>
      <c r="K26" s="104">
        <v>132.99999999999997</v>
      </c>
      <c r="L26" s="385">
        <v>0</v>
      </c>
      <c r="M26" s="104">
        <v>0</v>
      </c>
      <c r="N26" s="386">
        <v>0</v>
      </c>
      <c r="O26" s="136">
        <v>40</v>
      </c>
      <c r="P26" s="104">
        <v>53.000000000000014</v>
      </c>
      <c r="Q26" s="136">
        <v>145.00000000000003</v>
      </c>
      <c r="R26" s="104">
        <v>314.99999999999994</v>
      </c>
      <c r="S26" s="377">
        <v>0</v>
      </c>
      <c r="T26" s="136">
        <v>0</v>
      </c>
      <c r="U26" s="400">
        <v>0</v>
      </c>
      <c r="V26" s="136">
        <v>0</v>
      </c>
      <c r="W26" s="104">
        <v>0</v>
      </c>
      <c r="X26" s="136">
        <v>0</v>
      </c>
      <c r="Y26" s="377">
        <v>1</v>
      </c>
      <c r="Z26" s="136">
        <v>40</v>
      </c>
      <c r="AA26" s="400">
        <v>96</v>
      </c>
      <c r="AB26" s="131">
        <f t="shared" si="4"/>
        <v>83</v>
      </c>
      <c r="AC26" s="131">
        <f t="shared" si="5"/>
        <v>554</v>
      </c>
      <c r="AD26" s="342">
        <f t="shared" si="6"/>
        <v>1296</v>
      </c>
    </row>
    <row r="27" spans="1:30">
      <c r="A27" s="481"/>
      <c r="B27" s="368" t="s">
        <v>46</v>
      </c>
      <c r="C27" s="135">
        <v>12</v>
      </c>
      <c r="D27" s="136">
        <v>540.00000000000011</v>
      </c>
      <c r="E27" s="104">
        <v>1283</v>
      </c>
      <c r="F27" s="385">
        <v>17</v>
      </c>
      <c r="G27" s="104">
        <v>126.00000000000001</v>
      </c>
      <c r="H27" s="386">
        <v>291.00000000000011</v>
      </c>
      <c r="I27" s="104">
        <v>69</v>
      </c>
      <c r="J27" s="136">
        <v>219</v>
      </c>
      <c r="K27" s="104">
        <v>482</v>
      </c>
      <c r="L27" s="385">
        <v>3</v>
      </c>
      <c r="M27" s="104">
        <v>22</v>
      </c>
      <c r="N27" s="386">
        <v>52</v>
      </c>
      <c r="O27" s="136">
        <v>149</v>
      </c>
      <c r="P27" s="104">
        <v>226</v>
      </c>
      <c r="Q27" s="136">
        <v>561</v>
      </c>
      <c r="R27" s="104">
        <v>1136.0000000000007</v>
      </c>
      <c r="S27" s="377">
        <v>10</v>
      </c>
      <c r="T27" s="136">
        <v>122.00000000000001</v>
      </c>
      <c r="U27" s="400">
        <v>666</v>
      </c>
      <c r="V27" s="136">
        <v>1</v>
      </c>
      <c r="W27" s="104">
        <v>3</v>
      </c>
      <c r="X27" s="136">
        <v>14</v>
      </c>
      <c r="Y27" s="377">
        <v>0</v>
      </c>
      <c r="Z27" s="136">
        <v>0</v>
      </c>
      <c r="AA27" s="400">
        <v>0</v>
      </c>
      <c r="AB27" s="131">
        <f t="shared" si="4"/>
        <v>261</v>
      </c>
      <c r="AC27" s="131">
        <f t="shared" si="5"/>
        <v>1593.0000000000002</v>
      </c>
      <c r="AD27" s="342">
        <f t="shared" si="6"/>
        <v>3924.0000000000009</v>
      </c>
    </row>
    <row r="28" spans="1:30">
      <c r="A28" s="481"/>
      <c r="B28" s="369" t="s">
        <v>45</v>
      </c>
      <c r="C28" s="137">
        <v>8</v>
      </c>
      <c r="D28" s="138">
        <v>311</v>
      </c>
      <c r="E28" s="146">
        <v>638</v>
      </c>
      <c r="F28" s="387">
        <v>7</v>
      </c>
      <c r="G28" s="146">
        <v>53</v>
      </c>
      <c r="H28" s="388">
        <v>113</v>
      </c>
      <c r="I28" s="146">
        <v>47</v>
      </c>
      <c r="J28" s="138">
        <v>131.99999999999997</v>
      </c>
      <c r="K28" s="146">
        <v>284.99999999999994</v>
      </c>
      <c r="L28" s="387">
        <v>1</v>
      </c>
      <c r="M28" s="146">
        <v>1</v>
      </c>
      <c r="N28" s="388">
        <v>2</v>
      </c>
      <c r="O28" s="138">
        <v>84</v>
      </c>
      <c r="P28" s="146">
        <v>113.00000000000003</v>
      </c>
      <c r="Q28" s="138">
        <v>267</v>
      </c>
      <c r="R28" s="146">
        <v>531</v>
      </c>
      <c r="S28" s="379">
        <v>3</v>
      </c>
      <c r="T28" s="138">
        <v>53</v>
      </c>
      <c r="U28" s="401">
        <v>199</v>
      </c>
      <c r="V28" s="138">
        <v>0</v>
      </c>
      <c r="W28" s="146">
        <v>0</v>
      </c>
      <c r="X28" s="138">
        <v>0</v>
      </c>
      <c r="Y28" s="379">
        <v>1</v>
      </c>
      <c r="Z28" s="138">
        <v>21</v>
      </c>
      <c r="AA28" s="401">
        <v>42</v>
      </c>
      <c r="AB28" s="131">
        <f t="shared" si="4"/>
        <v>151</v>
      </c>
      <c r="AC28" s="131">
        <f t="shared" si="5"/>
        <v>838</v>
      </c>
      <c r="AD28" s="342">
        <f t="shared" si="6"/>
        <v>1810</v>
      </c>
    </row>
    <row r="29" spans="1:30" ht="16.5" thickBot="1">
      <c r="A29" s="485"/>
      <c r="B29" s="358" t="s">
        <v>31</v>
      </c>
      <c r="C29" s="359">
        <f>SUM(C18:C28)</f>
        <v>138</v>
      </c>
      <c r="D29" s="360">
        <f t="shared" ref="D29:AA29" si="7">SUM(D18:D28)</f>
        <v>7708</v>
      </c>
      <c r="E29" s="360">
        <f t="shared" si="7"/>
        <v>17176</v>
      </c>
      <c r="F29" s="389">
        <f t="shared" si="7"/>
        <v>112</v>
      </c>
      <c r="G29" s="360">
        <f t="shared" si="7"/>
        <v>882</v>
      </c>
      <c r="H29" s="390">
        <f t="shared" si="7"/>
        <v>2010</v>
      </c>
      <c r="I29" s="360">
        <f t="shared" si="7"/>
        <v>582</v>
      </c>
      <c r="J29" s="360">
        <f t="shared" si="7"/>
        <v>1943.9999999999998</v>
      </c>
      <c r="K29" s="360">
        <f t="shared" si="7"/>
        <v>4438</v>
      </c>
      <c r="L29" s="389">
        <f t="shared" si="7"/>
        <v>12</v>
      </c>
      <c r="M29" s="360">
        <f t="shared" si="7"/>
        <v>187</v>
      </c>
      <c r="N29" s="390">
        <f t="shared" si="7"/>
        <v>427</v>
      </c>
      <c r="O29" s="360">
        <v>1408</v>
      </c>
      <c r="P29" s="360">
        <v>2231.0000000000009</v>
      </c>
      <c r="Q29" s="360">
        <v>6000.0000000000155</v>
      </c>
      <c r="R29" s="360">
        <v>11745.999999999993</v>
      </c>
      <c r="S29" s="389">
        <f t="shared" si="7"/>
        <v>46</v>
      </c>
      <c r="T29" s="360">
        <f t="shared" si="7"/>
        <v>518</v>
      </c>
      <c r="U29" s="390">
        <f t="shared" si="7"/>
        <v>2401</v>
      </c>
      <c r="V29" s="360">
        <f t="shared" si="7"/>
        <v>3</v>
      </c>
      <c r="W29" s="360">
        <f t="shared" si="7"/>
        <v>12</v>
      </c>
      <c r="X29" s="360">
        <f t="shared" si="7"/>
        <v>42</v>
      </c>
      <c r="Y29" s="389">
        <f t="shared" si="7"/>
        <v>12</v>
      </c>
      <c r="Z29" s="360">
        <f t="shared" si="7"/>
        <v>4625</v>
      </c>
      <c r="AA29" s="390">
        <f t="shared" si="7"/>
        <v>4842</v>
      </c>
      <c r="AB29" s="361">
        <f t="shared" si="4"/>
        <v>2313</v>
      </c>
      <c r="AC29" s="361">
        <f t="shared" si="5"/>
        <v>21876.000000000015</v>
      </c>
      <c r="AD29" s="362">
        <f t="shared" si="6"/>
        <v>43081.999999999993</v>
      </c>
    </row>
    <row r="30" spans="1:30">
      <c r="A30" s="481">
        <v>2013</v>
      </c>
      <c r="B30" s="370" t="s">
        <v>53</v>
      </c>
      <c r="C30" s="135">
        <v>10</v>
      </c>
      <c r="D30" s="139">
        <v>632</v>
      </c>
      <c r="E30" s="104">
        <v>1296</v>
      </c>
      <c r="F30" s="391">
        <v>6</v>
      </c>
      <c r="G30" s="104">
        <v>40</v>
      </c>
      <c r="H30" s="392">
        <v>94</v>
      </c>
      <c r="I30" s="104">
        <v>27</v>
      </c>
      <c r="J30" s="139">
        <v>82.999999999999986</v>
      </c>
      <c r="K30" s="104">
        <v>176.00000000000003</v>
      </c>
      <c r="L30" s="391">
        <v>0</v>
      </c>
      <c r="M30" s="104">
        <v>0</v>
      </c>
      <c r="N30" s="392">
        <v>0</v>
      </c>
      <c r="O30" s="139">
        <v>16</v>
      </c>
      <c r="P30" s="104">
        <v>63.000000000000007</v>
      </c>
      <c r="Q30" s="139">
        <v>141</v>
      </c>
      <c r="R30" s="104">
        <v>259.99999999999994</v>
      </c>
      <c r="S30" s="377">
        <v>0</v>
      </c>
      <c r="T30" s="139">
        <v>0</v>
      </c>
      <c r="U30" s="400">
        <v>0</v>
      </c>
      <c r="V30" s="139">
        <v>0</v>
      </c>
      <c r="W30" s="104">
        <v>0</v>
      </c>
      <c r="X30" s="139">
        <v>0</v>
      </c>
      <c r="Y30" s="377">
        <v>2</v>
      </c>
      <c r="Z30" s="139">
        <v>1539</v>
      </c>
      <c r="AA30" s="400">
        <v>1587</v>
      </c>
      <c r="AB30" s="131">
        <f>C30+F30+I30+L30+S30+V30+Y30+O30</f>
        <v>61</v>
      </c>
      <c r="AC30" s="131">
        <f>D30+G30+J30+M30+T30+W30+Z30+Q30</f>
        <v>2435</v>
      </c>
      <c r="AD30" s="342">
        <f>E30+H30+K30+N30+U30+X30+AA30+R30</f>
        <v>3413</v>
      </c>
    </row>
    <row r="31" spans="1:30">
      <c r="A31" s="481"/>
      <c r="B31" s="370" t="s">
        <v>52</v>
      </c>
      <c r="C31" s="135">
        <v>7</v>
      </c>
      <c r="D31" s="139">
        <v>204</v>
      </c>
      <c r="E31" s="104">
        <v>512</v>
      </c>
      <c r="F31" s="391">
        <v>5</v>
      </c>
      <c r="G31" s="104">
        <v>26</v>
      </c>
      <c r="H31" s="392">
        <v>57</v>
      </c>
      <c r="I31" s="104">
        <v>32</v>
      </c>
      <c r="J31" s="139">
        <v>110</v>
      </c>
      <c r="K31" s="104">
        <v>256</v>
      </c>
      <c r="L31" s="391">
        <v>2</v>
      </c>
      <c r="M31" s="104">
        <v>4</v>
      </c>
      <c r="N31" s="392">
        <v>11</v>
      </c>
      <c r="O31" s="139">
        <v>27</v>
      </c>
      <c r="P31" s="104">
        <v>42.000000000000007</v>
      </c>
      <c r="Q31" s="139">
        <v>105</v>
      </c>
      <c r="R31" s="104">
        <v>210</v>
      </c>
      <c r="S31" s="377">
        <v>1</v>
      </c>
      <c r="T31" s="139">
        <v>18</v>
      </c>
      <c r="U31" s="400">
        <v>59</v>
      </c>
      <c r="V31" s="139">
        <v>0</v>
      </c>
      <c r="W31" s="104">
        <v>0</v>
      </c>
      <c r="X31" s="139">
        <v>0</v>
      </c>
      <c r="Y31" s="377">
        <v>0</v>
      </c>
      <c r="Z31" s="139">
        <v>0</v>
      </c>
      <c r="AA31" s="400">
        <v>0</v>
      </c>
      <c r="AB31" s="131">
        <f t="shared" ref="AB31:AB41" si="8">C31+F31+I31+L31+S31+V31+Y31+O31</f>
        <v>74</v>
      </c>
      <c r="AC31" s="131">
        <f t="shared" ref="AC31:AC41" si="9">D31+G31+J31+M31+T31+W31+Z31+Q31</f>
        <v>467</v>
      </c>
      <c r="AD31" s="342">
        <f t="shared" ref="AD31:AD41" si="10">E31+H31+K31+N31+U31+X31+AA31+R31</f>
        <v>1105</v>
      </c>
    </row>
    <row r="32" spans="1:30">
      <c r="A32" s="481"/>
      <c r="B32" s="370" t="s">
        <v>39</v>
      </c>
      <c r="C32" s="135">
        <v>32</v>
      </c>
      <c r="D32" s="139">
        <v>3391.0000000000005</v>
      </c>
      <c r="E32" s="104">
        <v>7063</v>
      </c>
      <c r="F32" s="391">
        <v>9</v>
      </c>
      <c r="G32" s="104">
        <v>71</v>
      </c>
      <c r="H32" s="392">
        <v>141</v>
      </c>
      <c r="I32" s="104">
        <v>18</v>
      </c>
      <c r="J32" s="139">
        <v>87.999999999999986</v>
      </c>
      <c r="K32" s="104">
        <v>182</v>
      </c>
      <c r="L32" s="391">
        <v>3</v>
      </c>
      <c r="M32" s="104">
        <v>87</v>
      </c>
      <c r="N32" s="392">
        <v>174</v>
      </c>
      <c r="O32" s="139">
        <v>69</v>
      </c>
      <c r="P32" s="104">
        <v>189.99999999999994</v>
      </c>
      <c r="Q32" s="139">
        <v>430.99999999999989</v>
      </c>
      <c r="R32" s="104">
        <v>809.00000000000023</v>
      </c>
      <c r="S32" s="377">
        <v>8</v>
      </c>
      <c r="T32" s="139">
        <v>117.99999999999999</v>
      </c>
      <c r="U32" s="400">
        <v>512</v>
      </c>
      <c r="V32" s="139">
        <v>0</v>
      </c>
      <c r="W32" s="104">
        <v>0</v>
      </c>
      <c r="X32" s="139">
        <v>0</v>
      </c>
      <c r="Y32" s="377">
        <v>5</v>
      </c>
      <c r="Z32" s="139">
        <v>1897</v>
      </c>
      <c r="AA32" s="400">
        <v>1948</v>
      </c>
      <c r="AB32" s="131">
        <f t="shared" si="8"/>
        <v>144</v>
      </c>
      <c r="AC32" s="131">
        <f t="shared" si="9"/>
        <v>6083</v>
      </c>
      <c r="AD32" s="342">
        <f t="shared" si="10"/>
        <v>10829</v>
      </c>
    </row>
    <row r="33" spans="1:30">
      <c r="A33" s="481"/>
      <c r="B33" s="370" t="s">
        <v>51</v>
      </c>
      <c r="C33" s="135">
        <v>19</v>
      </c>
      <c r="D33" s="139">
        <v>708</v>
      </c>
      <c r="E33" s="104">
        <v>1910.9999999999995</v>
      </c>
      <c r="F33" s="391">
        <v>20</v>
      </c>
      <c r="G33" s="104">
        <v>203</v>
      </c>
      <c r="H33" s="392">
        <v>484</v>
      </c>
      <c r="I33" s="104">
        <v>172</v>
      </c>
      <c r="J33" s="139">
        <v>620.99999999999977</v>
      </c>
      <c r="K33" s="104">
        <v>1448.9999999999995</v>
      </c>
      <c r="L33" s="391">
        <v>1</v>
      </c>
      <c r="M33" s="104">
        <v>1</v>
      </c>
      <c r="N33" s="392">
        <v>2</v>
      </c>
      <c r="O33" s="139">
        <v>719</v>
      </c>
      <c r="P33" s="104">
        <v>1000.0000000000002</v>
      </c>
      <c r="Q33" s="139">
        <v>3061.0000000000036</v>
      </c>
      <c r="R33" s="104">
        <v>5746.0000000000064</v>
      </c>
      <c r="S33" s="377">
        <v>12</v>
      </c>
      <c r="T33" s="139">
        <v>105.99999999999999</v>
      </c>
      <c r="U33" s="400">
        <v>450</v>
      </c>
      <c r="V33" s="139">
        <v>1</v>
      </c>
      <c r="W33" s="104">
        <v>2</v>
      </c>
      <c r="X33" s="139">
        <v>12</v>
      </c>
      <c r="Y33" s="377">
        <v>2</v>
      </c>
      <c r="Z33" s="139">
        <v>359</v>
      </c>
      <c r="AA33" s="400">
        <v>392</v>
      </c>
      <c r="AB33" s="131">
        <f t="shared" si="8"/>
        <v>946</v>
      </c>
      <c r="AC33" s="131">
        <f t="shared" si="9"/>
        <v>5061.0000000000036</v>
      </c>
      <c r="AD33" s="342">
        <f t="shared" si="10"/>
        <v>10446.000000000005</v>
      </c>
    </row>
    <row r="34" spans="1:30">
      <c r="A34" s="481"/>
      <c r="B34" s="370" t="s">
        <v>50</v>
      </c>
      <c r="C34" s="135">
        <v>11</v>
      </c>
      <c r="D34" s="139">
        <v>659</v>
      </c>
      <c r="E34" s="104">
        <v>1597</v>
      </c>
      <c r="F34" s="391">
        <v>5</v>
      </c>
      <c r="G34" s="104">
        <v>38</v>
      </c>
      <c r="H34" s="392">
        <v>93</v>
      </c>
      <c r="I34" s="104">
        <v>57</v>
      </c>
      <c r="J34" s="139">
        <v>187.00000000000003</v>
      </c>
      <c r="K34" s="104">
        <v>440.99999999999994</v>
      </c>
      <c r="L34" s="391">
        <v>2</v>
      </c>
      <c r="M34" s="104">
        <v>4</v>
      </c>
      <c r="N34" s="392">
        <v>8</v>
      </c>
      <c r="O34" s="139">
        <v>65</v>
      </c>
      <c r="P34" s="104">
        <v>119</v>
      </c>
      <c r="Q34" s="139">
        <v>289.00000000000006</v>
      </c>
      <c r="R34" s="104">
        <v>591.99999999999989</v>
      </c>
      <c r="S34" s="377">
        <v>7</v>
      </c>
      <c r="T34" s="139">
        <v>43</v>
      </c>
      <c r="U34" s="400">
        <v>227</v>
      </c>
      <c r="V34" s="139">
        <v>0</v>
      </c>
      <c r="W34" s="104">
        <v>0</v>
      </c>
      <c r="X34" s="139">
        <v>0</v>
      </c>
      <c r="Y34" s="377">
        <v>1</v>
      </c>
      <c r="Z34" s="139">
        <v>556</v>
      </c>
      <c r="AA34" s="400">
        <v>570</v>
      </c>
      <c r="AB34" s="131">
        <f t="shared" si="8"/>
        <v>148</v>
      </c>
      <c r="AC34" s="131">
        <f t="shared" si="9"/>
        <v>1776</v>
      </c>
      <c r="AD34" s="342">
        <f t="shared" si="10"/>
        <v>3528</v>
      </c>
    </row>
    <row r="35" spans="1:30">
      <c r="A35" s="481"/>
      <c r="B35" s="370" t="s">
        <v>49</v>
      </c>
      <c r="C35" s="135">
        <v>13</v>
      </c>
      <c r="D35" s="139">
        <v>463.99999999999994</v>
      </c>
      <c r="E35" s="104">
        <v>1094</v>
      </c>
      <c r="F35" s="391">
        <v>17</v>
      </c>
      <c r="G35" s="104">
        <v>122</v>
      </c>
      <c r="H35" s="392">
        <v>288.00000000000006</v>
      </c>
      <c r="I35" s="104">
        <v>68</v>
      </c>
      <c r="J35" s="139">
        <v>211.99999999999997</v>
      </c>
      <c r="K35" s="104">
        <v>484.99999999999994</v>
      </c>
      <c r="L35" s="391">
        <v>2</v>
      </c>
      <c r="M35" s="104">
        <v>109</v>
      </c>
      <c r="N35" s="392">
        <v>286</v>
      </c>
      <c r="O35" s="139">
        <v>179</v>
      </c>
      <c r="P35" s="104">
        <v>352.00000000000011</v>
      </c>
      <c r="Q35" s="139">
        <v>970.99999999999989</v>
      </c>
      <c r="R35" s="104">
        <v>2052.0000000000009</v>
      </c>
      <c r="S35" s="377">
        <v>5</v>
      </c>
      <c r="T35" s="139">
        <v>63</v>
      </c>
      <c r="U35" s="400">
        <v>256</v>
      </c>
      <c r="V35" s="139">
        <v>0</v>
      </c>
      <c r="W35" s="104">
        <v>0</v>
      </c>
      <c r="X35" s="139">
        <v>0</v>
      </c>
      <c r="Y35" s="377">
        <v>1</v>
      </c>
      <c r="Z35" s="139">
        <v>20</v>
      </c>
      <c r="AA35" s="400">
        <v>40</v>
      </c>
      <c r="AB35" s="131">
        <f t="shared" si="8"/>
        <v>285</v>
      </c>
      <c r="AC35" s="131">
        <f t="shared" si="9"/>
        <v>1961</v>
      </c>
      <c r="AD35" s="342">
        <f t="shared" si="10"/>
        <v>4501.0000000000009</v>
      </c>
    </row>
    <row r="36" spans="1:30">
      <c r="A36" s="481"/>
      <c r="B36" s="370" t="s">
        <v>48</v>
      </c>
      <c r="C36" s="135">
        <v>4</v>
      </c>
      <c r="D36" s="139">
        <v>255</v>
      </c>
      <c r="E36" s="104">
        <v>593</v>
      </c>
      <c r="F36" s="391">
        <v>3</v>
      </c>
      <c r="G36" s="104">
        <v>26</v>
      </c>
      <c r="H36" s="392">
        <v>59</v>
      </c>
      <c r="I36" s="104">
        <v>24</v>
      </c>
      <c r="J36" s="139">
        <v>75</v>
      </c>
      <c r="K36" s="104">
        <v>162.99999999999997</v>
      </c>
      <c r="L36" s="391">
        <v>5</v>
      </c>
      <c r="M36" s="104">
        <v>23</v>
      </c>
      <c r="N36" s="392">
        <v>51</v>
      </c>
      <c r="O36" s="139">
        <v>29</v>
      </c>
      <c r="P36" s="104">
        <v>55.000000000000014</v>
      </c>
      <c r="Q36" s="139">
        <v>119.00000000000001</v>
      </c>
      <c r="R36" s="104">
        <v>244</v>
      </c>
      <c r="S36" s="377">
        <v>0</v>
      </c>
      <c r="T36" s="139">
        <v>0</v>
      </c>
      <c r="U36" s="400">
        <v>0</v>
      </c>
      <c r="V36" s="139">
        <v>0</v>
      </c>
      <c r="W36" s="104">
        <v>0</v>
      </c>
      <c r="X36" s="139">
        <v>0</v>
      </c>
      <c r="Y36" s="377">
        <v>0</v>
      </c>
      <c r="Z36" s="139">
        <v>0</v>
      </c>
      <c r="AA36" s="400">
        <v>0</v>
      </c>
      <c r="AB36" s="131">
        <f t="shared" si="8"/>
        <v>65</v>
      </c>
      <c r="AC36" s="131">
        <f t="shared" si="9"/>
        <v>498</v>
      </c>
      <c r="AD36" s="342">
        <f t="shared" si="10"/>
        <v>1110</v>
      </c>
    </row>
    <row r="37" spans="1:30">
      <c r="A37" s="481"/>
      <c r="B37" s="370" t="s">
        <v>47</v>
      </c>
      <c r="C37" s="135">
        <v>13</v>
      </c>
      <c r="D37" s="139">
        <v>493.00000000000006</v>
      </c>
      <c r="E37" s="104">
        <v>1085</v>
      </c>
      <c r="F37" s="391">
        <v>6</v>
      </c>
      <c r="G37" s="104">
        <v>49</v>
      </c>
      <c r="H37" s="392">
        <v>111.99999999999999</v>
      </c>
      <c r="I37" s="104">
        <v>48</v>
      </c>
      <c r="J37" s="139">
        <v>130.00000000000003</v>
      </c>
      <c r="K37" s="104">
        <v>299</v>
      </c>
      <c r="L37" s="391">
        <v>0</v>
      </c>
      <c r="M37" s="104">
        <v>0</v>
      </c>
      <c r="N37" s="392">
        <v>0</v>
      </c>
      <c r="O37" s="139">
        <v>51</v>
      </c>
      <c r="P37" s="104">
        <v>82</v>
      </c>
      <c r="Q37" s="139">
        <v>194</v>
      </c>
      <c r="R37" s="104">
        <v>372.00000000000006</v>
      </c>
      <c r="S37" s="377">
        <v>1</v>
      </c>
      <c r="T37" s="139">
        <v>9</v>
      </c>
      <c r="U37" s="400">
        <v>51</v>
      </c>
      <c r="V37" s="139">
        <v>1</v>
      </c>
      <c r="W37" s="104">
        <v>7</v>
      </c>
      <c r="X37" s="139">
        <v>16</v>
      </c>
      <c r="Y37" s="377">
        <v>1</v>
      </c>
      <c r="Z37" s="139">
        <v>131</v>
      </c>
      <c r="AA37" s="400">
        <v>140</v>
      </c>
      <c r="AB37" s="131">
        <f t="shared" si="8"/>
        <v>121</v>
      </c>
      <c r="AC37" s="131">
        <f t="shared" si="9"/>
        <v>1013</v>
      </c>
      <c r="AD37" s="342">
        <f t="shared" si="10"/>
        <v>2075</v>
      </c>
    </row>
    <row r="38" spans="1:30">
      <c r="A38" s="481"/>
      <c r="B38" s="370" t="s">
        <v>34</v>
      </c>
      <c r="C38" s="135">
        <v>9</v>
      </c>
      <c r="D38" s="139">
        <v>238.00000000000003</v>
      </c>
      <c r="E38" s="104">
        <v>588</v>
      </c>
      <c r="F38" s="391">
        <v>10</v>
      </c>
      <c r="G38" s="104">
        <v>63</v>
      </c>
      <c r="H38" s="392">
        <v>139</v>
      </c>
      <c r="I38" s="104">
        <v>22</v>
      </c>
      <c r="J38" s="139">
        <v>58</v>
      </c>
      <c r="K38" s="104">
        <v>135</v>
      </c>
      <c r="L38" s="391">
        <v>0</v>
      </c>
      <c r="M38" s="104">
        <v>0</v>
      </c>
      <c r="N38" s="392">
        <v>0</v>
      </c>
      <c r="O38" s="139">
        <v>42</v>
      </c>
      <c r="P38" s="104">
        <v>61.000000000000014</v>
      </c>
      <c r="Q38" s="139">
        <v>153.00000000000003</v>
      </c>
      <c r="R38" s="104">
        <v>329.99999999999994</v>
      </c>
      <c r="S38" s="377">
        <v>0</v>
      </c>
      <c r="T38" s="139">
        <v>0</v>
      </c>
      <c r="U38" s="400">
        <v>0</v>
      </c>
      <c r="V38" s="139">
        <v>0</v>
      </c>
      <c r="W38" s="104">
        <v>0</v>
      </c>
      <c r="X38" s="139">
        <v>0</v>
      </c>
      <c r="Y38" s="377">
        <v>0</v>
      </c>
      <c r="Z38" s="139">
        <v>0</v>
      </c>
      <c r="AA38" s="400">
        <v>0</v>
      </c>
      <c r="AB38" s="131">
        <f t="shared" si="8"/>
        <v>83</v>
      </c>
      <c r="AC38" s="131">
        <f t="shared" si="9"/>
        <v>512</v>
      </c>
      <c r="AD38" s="342">
        <f t="shared" si="10"/>
        <v>1192</v>
      </c>
    </row>
    <row r="39" spans="1:30">
      <c r="A39" s="481"/>
      <c r="B39" s="370" t="s">
        <v>46</v>
      </c>
      <c r="C39" s="135">
        <v>12</v>
      </c>
      <c r="D39" s="139">
        <v>538</v>
      </c>
      <c r="E39" s="104">
        <v>1284</v>
      </c>
      <c r="F39" s="391">
        <v>18</v>
      </c>
      <c r="G39" s="104">
        <v>142.99999999999994</v>
      </c>
      <c r="H39" s="392">
        <v>330.00000000000006</v>
      </c>
      <c r="I39" s="104">
        <v>73</v>
      </c>
      <c r="J39" s="139">
        <v>238.99999999999994</v>
      </c>
      <c r="K39" s="104">
        <v>526.99999999999989</v>
      </c>
      <c r="L39" s="391">
        <v>5</v>
      </c>
      <c r="M39" s="104">
        <v>52</v>
      </c>
      <c r="N39" s="392">
        <v>114</v>
      </c>
      <c r="O39" s="139">
        <v>145</v>
      </c>
      <c r="P39" s="104">
        <v>222.00000000000006</v>
      </c>
      <c r="Q39" s="139">
        <v>554</v>
      </c>
      <c r="R39" s="104">
        <v>1113.0000000000002</v>
      </c>
      <c r="S39" s="377">
        <v>9</v>
      </c>
      <c r="T39" s="139">
        <v>87</v>
      </c>
      <c r="U39" s="400">
        <v>569</v>
      </c>
      <c r="V39" s="139">
        <v>1</v>
      </c>
      <c r="W39" s="104">
        <v>3</v>
      </c>
      <c r="X39" s="139">
        <v>14</v>
      </c>
      <c r="Y39" s="377">
        <v>0</v>
      </c>
      <c r="Z39" s="139">
        <v>0</v>
      </c>
      <c r="AA39" s="400">
        <v>0</v>
      </c>
      <c r="AB39" s="131">
        <f t="shared" si="8"/>
        <v>263</v>
      </c>
      <c r="AC39" s="131">
        <f t="shared" si="9"/>
        <v>1616</v>
      </c>
      <c r="AD39" s="342">
        <f t="shared" si="10"/>
        <v>3951</v>
      </c>
    </row>
    <row r="40" spans="1:30">
      <c r="A40" s="481"/>
      <c r="B40" s="371" t="s">
        <v>45</v>
      </c>
      <c r="C40" s="137">
        <v>8</v>
      </c>
      <c r="D40" s="140">
        <v>311</v>
      </c>
      <c r="E40" s="146">
        <v>638</v>
      </c>
      <c r="F40" s="393">
        <v>7</v>
      </c>
      <c r="G40" s="146">
        <v>56</v>
      </c>
      <c r="H40" s="394">
        <v>122.99999999999999</v>
      </c>
      <c r="I40" s="146">
        <v>40</v>
      </c>
      <c r="J40" s="140">
        <v>122.00000000000001</v>
      </c>
      <c r="K40" s="146">
        <v>263</v>
      </c>
      <c r="L40" s="393">
        <v>2</v>
      </c>
      <c r="M40" s="146">
        <v>3</v>
      </c>
      <c r="N40" s="394">
        <v>6</v>
      </c>
      <c r="O40" s="140">
        <v>95</v>
      </c>
      <c r="P40" s="146">
        <v>124</v>
      </c>
      <c r="Q40" s="140">
        <v>292.99999999999994</v>
      </c>
      <c r="R40" s="146">
        <v>583.00000000000011</v>
      </c>
      <c r="S40" s="379">
        <v>3</v>
      </c>
      <c r="T40" s="140">
        <v>53</v>
      </c>
      <c r="U40" s="401">
        <v>199</v>
      </c>
      <c r="V40" s="140">
        <v>0</v>
      </c>
      <c r="W40" s="146">
        <v>0</v>
      </c>
      <c r="X40" s="140">
        <v>0</v>
      </c>
      <c r="Y40" s="379">
        <v>1</v>
      </c>
      <c r="Z40" s="140">
        <v>18</v>
      </c>
      <c r="AA40" s="401">
        <v>42</v>
      </c>
      <c r="AB40" s="131">
        <f t="shared" si="8"/>
        <v>156</v>
      </c>
      <c r="AC40" s="131">
        <f t="shared" si="9"/>
        <v>856</v>
      </c>
      <c r="AD40" s="342">
        <f t="shared" si="10"/>
        <v>1854</v>
      </c>
    </row>
    <row r="41" spans="1:30" ht="16.5" thickBot="1">
      <c r="A41" s="481"/>
      <c r="B41" s="349" t="s">
        <v>31</v>
      </c>
      <c r="C41" s="350">
        <f>SUM(C30:C40)</f>
        <v>138</v>
      </c>
      <c r="D41" s="107">
        <f t="shared" ref="D41:AA41" si="11">SUM(D30:D40)</f>
        <v>7893</v>
      </c>
      <c r="E41" s="107">
        <f t="shared" si="11"/>
        <v>17661</v>
      </c>
      <c r="F41" s="381">
        <f t="shared" si="11"/>
        <v>106</v>
      </c>
      <c r="G41" s="107">
        <f t="shared" si="11"/>
        <v>837</v>
      </c>
      <c r="H41" s="382">
        <f t="shared" si="11"/>
        <v>1920</v>
      </c>
      <c r="I41" s="107">
        <f t="shared" si="11"/>
        <v>581</v>
      </c>
      <c r="J41" s="107">
        <f t="shared" si="11"/>
        <v>1924.9999999999998</v>
      </c>
      <c r="K41" s="107">
        <f t="shared" si="11"/>
        <v>4375.9999999999991</v>
      </c>
      <c r="L41" s="381">
        <f t="shared" si="11"/>
        <v>22</v>
      </c>
      <c r="M41" s="107">
        <f t="shared" si="11"/>
        <v>283</v>
      </c>
      <c r="N41" s="382">
        <f t="shared" si="11"/>
        <v>652</v>
      </c>
      <c r="O41" s="107">
        <v>1437</v>
      </c>
      <c r="P41" s="107">
        <v>2310.0000000000018</v>
      </c>
      <c r="Q41" s="107">
        <v>6311</v>
      </c>
      <c r="R41" s="107">
        <v>12310.999999999984</v>
      </c>
      <c r="S41" s="381">
        <f t="shared" si="11"/>
        <v>46</v>
      </c>
      <c r="T41" s="107">
        <f t="shared" si="11"/>
        <v>497</v>
      </c>
      <c r="U41" s="382">
        <f t="shared" si="11"/>
        <v>2323</v>
      </c>
      <c r="V41" s="107">
        <f t="shared" si="11"/>
        <v>3</v>
      </c>
      <c r="W41" s="107">
        <f t="shared" si="11"/>
        <v>12</v>
      </c>
      <c r="X41" s="107">
        <f t="shared" si="11"/>
        <v>42</v>
      </c>
      <c r="Y41" s="381">
        <f t="shared" si="11"/>
        <v>13</v>
      </c>
      <c r="Z41" s="107">
        <f t="shared" si="11"/>
        <v>4520</v>
      </c>
      <c r="AA41" s="382">
        <f t="shared" si="11"/>
        <v>4719</v>
      </c>
      <c r="AB41" s="351">
        <f t="shared" si="8"/>
        <v>2346</v>
      </c>
      <c r="AC41" s="351">
        <f t="shared" si="9"/>
        <v>22278</v>
      </c>
      <c r="AD41" s="352">
        <f t="shared" si="10"/>
        <v>44003.999999999985</v>
      </c>
    </row>
    <row r="42" spans="1:30">
      <c r="A42" s="484">
        <v>2014</v>
      </c>
      <c r="B42" s="372" t="s">
        <v>53</v>
      </c>
      <c r="C42" s="353">
        <v>10</v>
      </c>
      <c r="D42" s="363">
        <v>632</v>
      </c>
      <c r="E42" s="355">
        <v>1296</v>
      </c>
      <c r="F42" s="395">
        <v>6</v>
      </c>
      <c r="G42" s="355">
        <v>40</v>
      </c>
      <c r="H42" s="396">
        <v>96</v>
      </c>
      <c r="I42" s="355">
        <v>24</v>
      </c>
      <c r="J42" s="363">
        <v>77</v>
      </c>
      <c r="K42" s="355">
        <v>165.00000000000003</v>
      </c>
      <c r="L42" s="395">
        <v>0</v>
      </c>
      <c r="M42" s="355">
        <v>0</v>
      </c>
      <c r="N42" s="396">
        <v>0</v>
      </c>
      <c r="O42" s="363">
        <v>14</v>
      </c>
      <c r="P42" s="355">
        <v>63</v>
      </c>
      <c r="Q42" s="363">
        <v>141</v>
      </c>
      <c r="R42" s="355">
        <v>260</v>
      </c>
      <c r="S42" s="405">
        <v>0</v>
      </c>
      <c r="T42" s="363">
        <v>0</v>
      </c>
      <c r="U42" s="406">
        <v>0</v>
      </c>
      <c r="V42" s="363">
        <v>0</v>
      </c>
      <c r="W42" s="355">
        <v>0</v>
      </c>
      <c r="X42" s="363">
        <v>0</v>
      </c>
      <c r="Y42" s="405">
        <v>2</v>
      </c>
      <c r="Z42" s="363">
        <v>1539</v>
      </c>
      <c r="AA42" s="406">
        <v>1587</v>
      </c>
      <c r="AB42" s="356">
        <f>C42+F42+I42+L42+O42+S42+V42+Y42</f>
        <v>56</v>
      </c>
      <c r="AC42" s="356">
        <f>D42+G42+J42+M42+Q42+T42+W42+Z42</f>
        <v>2429</v>
      </c>
      <c r="AD42" s="357">
        <f>E42+H42+K42+N42+R42+U42+X42+AA42</f>
        <v>3404</v>
      </c>
    </row>
    <row r="43" spans="1:30">
      <c r="A43" s="481"/>
      <c r="B43" s="370" t="s">
        <v>52</v>
      </c>
      <c r="C43" s="135">
        <v>7</v>
      </c>
      <c r="D43" s="139">
        <v>208</v>
      </c>
      <c r="E43" s="104">
        <v>531</v>
      </c>
      <c r="F43" s="391">
        <v>5</v>
      </c>
      <c r="G43" s="104">
        <v>23</v>
      </c>
      <c r="H43" s="392">
        <v>51</v>
      </c>
      <c r="I43" s="104">
        <v>31</v>
      </c>
      <c r="J43" s="139">
        <v>108.00000000000003</v>
      </c>
      <c r="K43" s="104">
        <v>248</v>
      </c>
      <c r="L43" s="391">
        <v>3</v>
      </c>
      <c r="M43" s="104">
        <v>10</v>
      </c>
      <c r="N43" s="392">
        <v>25</v>
      </c>
      <c r="O43" s="139">
        <v>27</v>
      </c>
      <c r="P43" s="104">
        <v>41</v>
      </c>
      <c r="Q43" s="139">
        <v>102.00000000000001</v>
      </c>
      <c r="R43" s="104">
        <v>215</v>
      </c>
      <c r="S43" s="377">
        <v>1</v>
      </c>
      <c r="T43" s="139">
        <v>18</v>
      </c>
      <c r="U43" s="400">
        <v>59</v>
      </c>
      <c r="V43" s="139">
        <v>0</v>
      </c>
      <c r="W43" s="104">
        <v>0</v>
      </c>
      <c r="X43" s="139">
        <v>0</v>
      </c>
      <c r="Y43" s="377">
        <v>0</v>
      </c>
      <c r="Z43" s="139">
        <v>0</v>
      </c>
      <c r="AA43" s="400">
        <v>0</v>
      </c>
      <c r="AB43" s="131">
        <f t="shared" ref="AB43:AB52" si="12">C43+F43+I43+L43+O43+S43+V43+Y43</f>
        <v>74</v>
      </c>
      <c r="AC43" s="131">
        <f t="shared" ref="AC43:AC53" si="13">D43+G43+J43+M43+Q43+T43+W43+Z43</f>
        <v>469</v>
      </c>
      <c r="AD43" s="342">
        <f t="shared" ref="AD43:AD53" si="14">E43+H43+K43+N43+R43+U43+X43+AA43</f>
        <v>1129</v>
      </c>
    </row>
    <row r="44" spans="1:30">
      <c r="A44" s="481"/>
      <c r="B44" s="370" t="s">
        <v>39</v>
      </c>
      <c r="C44" s="135">
        <v>31</v>
      </c>
      <c r="D44" s="139">
        <v>3361</v>
      </c>
      <c r="E44" s="104">
        <v>7001.9999999999982</v>
      </c>
      <c r="F44" s="391">
        <v>8</v>
      </c>
      <c r="G44" s="104">
        <v>65</v>
      </c>
      <c r="H44" s="392">
        <v>126.99999999999999</v>
      </c>
      <c r="I44" s="104">
        <v>19</v>
      </c>
      <c r="J44" s="139">
        <v>104</v>
      </c>
      <c r="K44" s="104">
        <v>211.99999999999994</v>
      </c>
      <c r="L44" s="391">
        <v>5</v>
      </c>
      <c r="M44" s="104">
        <v>101</v>
      </c>
      <c r="N44" s="392">
        <v>208</v>
      </c>
      <c r="O44" s="139">
        <v>69</v>
      </c>
      <c r="P44" s="104">
        <v>198.00000000000003</v>
      </c>
      <c r="Q44" s="139">
        <v>443.99999999999989</v>
      </c>
      <c r="R44" s="104">
        <v>840.99999999999989</v>
      </c>
      <c r="S44" s="377">
        <v>8</v>
      </c>
      <c r="T44" s="139">
        <v>117.99999999999999</v>
      </c>
      <c r="U44" s="400">
        <v>512</v>
      </c>
      <c r="V44" s="139">
        <v>0</v>
      </c>
      <c r="W44" s="104">
        <v>0</v>
      </c>
      <c r="X44" s="139">
        <v>0</v>
      </c>
      <c r="Y44" s="377">
        <v>4</v>
      </c>
      <c r="Z44" s="139">
        <v>1832</v>
      </c>
      <c r="AA44" s="400">
        <v>1883</v>
      </c>
      <c r="AB44" s="131">
        <f t="shared" si="12"/>
        <v>144</v>
      </c>
      <c r="AC44" s="131">
        <f t="shared" si="13"/>
        <v>6025</v>
      </c>
      <c r="AD44" s="342">
        <f t="shared" si="14"/>
        <v>10784.999999999998</v>
      </c>
    </row>
    <row r="45" spans="1:30">
      <c r="A45" s="481"/>
      <c r="B45" s="370" t="s">
        <v>51</v>
      </c>
      <c r="C45" s="135">
        <v>20</v>
      </c>
      <c r="D45" s="139">
        <v>723.99999999999989</v>
      </c>
      <c r="E45" s="104">
        <v>1944</v>
      </c>
      <c r="F45" s="391">
        <v>17</v>
      </c>
      <c r="G45" s="104">
        <v>169</v>
      </c>
      <c r="H45" s="392">
        <v>421</v>
      </c>
      <c r="I45" s="104">
        <v>175</v>
      </c>
      <c r="J45" s="139">
        <v>641.99999999999989</v>
      </c>
      <c r="K45" s="104">
        <v>1476.9999999999993</v>
      </c>
      <c r="L45" s="391">
        <v>1</v>
      </c>
      <c r="M45" s="104">
        <v>2</v>
      </c>
      <c r="N45" s="392">
        <v>4</v>
      </c>
      <c r="O45" s="139">
        <v>694</v>
      </c>
      <c r="P45" s="104">
        <v>975.00000000000011</v>
      </c>
      <c r="Q45" s="139">
        <v>2965.9999999999968</v>
      </c>
      <c r="R45" s="104">
        <v>5570.0000000000055</v>
      </c>
      <c r="S45" s="377">
        <v>13</v>
      </c>
      <c r="T45" s="139">
        <v>114.00000000000001</v>
      </c>
      <c r="U45" s="400">
        <v>493.00000000000006</v>
      </c>
      <c r="V45" s="139">
        <v>2</v>
      </c>
      <c r="W45" s="104">
        <v>6</v>
      </c>
      <c r="X45" s="139">
        <v>32</v>
      </c>
      <c r="Y45" s="377">
        <v>1</v>
      </c>
      <c r="Z45" s="139">
        <v>353</v>
      </c>
      <c r="AA45" s="400">
        <v>364</v>
      </c>
      <c r="AB45" s="131">
        <f t="shared" si="12"/>
        <v>923</v>
      </c>
      <c r="AC45" s="131">
        <f t="shared" si="13"/>
        <v>4975.9999999999964</v>
      </c>
      <c r="AD45" s="342">
        <f t="shared" si="14"/>
        <v>10305.000000000004</v>
      </c>
    </row>
    <row r="46" spans="1:30">
      <c r="A46" s="481"/>
      <c r="B46" s="370" t="s">
        <v>50</v>
      </c>
      <c r="C46" s="135">
        <v>11</v>
      </c>
      <c r="D46" s="139">
        <v>659</v>
      </c>
      <c r="E46" s="104">
        <v>1597</v>
      </c>
      <c r="F46" s="391">
        <v>5</v>
      </c>
      <c r="G46" s="104">
        <v>38</v>
      </c>
      <c r="H46" s="392">
        <v>93</v>
      </c>
      <c r="I46" s="104">
        <v>57</v>
      </c>
      <c r="J46" s="139">
        <v>181</v>
      </c>
      <c r="K46" s="104">
        <v>420.99999999999994</v>
      </c>
      <c r="L46" s="391">
        <v>2</v>
      </c>
      <c r="M46" s="104">
        <v>12</v>
      </c>
      <c r="N46" s="392">
        <v>29</v>
      </c>
      <c r="O46" s="139">
        <v>59</v>
      </c>
      <c r="P46" s="104">
        <v>112.00000000000003</v>
      </c>
      <c r="Q46" s="139">
        <v>272</v>
      </c>
      <c r="R46" s="104">
        <v>549.00000000000011</v>
      </c>
      <c r="S46" s="377">
        <v>5</v>
      </c>
      <c r="T46" s="139">
        <v>33</v>
      </c>
      <c r="U46" s="400">
        <v>170</v>
      </c>
      <c r="V46" s="139">
        <v>0</v>
      </c>
      <c r="W46" s="104">
        <v>0</v>
      </c>
      <c r="X46" s="139">
        <v>0</v>
      </c>
      <c r="Y46" s="377">
        <v>1</v>
      </c>
      <c r="Z46" s="139">
        <v>556</v>
      </c>
      <c r="AA46" s="400">
        <v>570</v>
      </c>
      <c r="AB46" s="131">
        <f t="shared" si="12"/>
        <v>140</v>
      </c>
      <c r="AC46" s="131">
        <f t="shared" si="13"/>
        <v>1751</v>
      </c>
      <c r="AD46" s="342">
        <f t="shared" si="14"/>
        <v>3429</v>
      </c>
    </row>
    <row r="47" spans="1:30">
      <c r="A47" s="481"/>
      <c r="B47" s="370" t="s">
        <v>49</v>
      </c>
      <c r="C47" s="135">
        <v>11</v>
      </c>
      <c r="D47" s="139">
        <v>416</v>
      </c>
      <c r="E47" s="104">
        <v>975</v>
      </c>
      <c r="F47" s="391">
        <v>11</v>
      </c>
      <c r="G47" s="104">
        <v>81</v>
      </c>
      <c r="H47" s="392">
        <v>190</v>
      </c>
      <c r="I47" s="104">
        <v>63</v>
      </c>
      <c r="J47" s="139">
        <v>208</v>
      </c>
      <c r="K47" s="104">
        <v>485</v>
      </c>
      <c r="L47" s="391">
        <v>6</v>
      </c>
      <c r="M47" s="104">
        <v>131</v>
      </c>
      <c r="N47" s="392">
        <v>335</v>
      </c>
      <c r="O47" s="139">
        <v>175</v>
      </c>
      <c r="P47" s="104">
        <v>346</v>
      </c>
      <c r="Q47" s="139">
        <v>950.00000000000034</v>
      </c>
      <c r="R47" s="104">
        <v>1999.0000000000011</v>
      </c>
      <c r="S47" s="377">
        <v>5</v>
      </c>
      <c r="T47" s="139">
        <v>63</v>
      </c>
      <c r="U47" s="400">
        <v>267</v>
      </c>
      <c r="V47" s="139">
        <v>1</v>
      </c>
      <c r="W47" s="104">
        <v>1</v>
      </c>
      <c r="X47" s="139">
        <v>4</v>
      </c>
      <c r="Y47" s="377">
        <v>1</v>
      </c>
      <c r="Z47" s="139">
        <v>20</v>
      </c>
      <c r="AA47" s="400">
        <v>40</v>
      </c>
      <c r="AB47" s="131">
        <f t="shared" si="12"/>
        <v>273</v>
      </c>
      <c r="AC47" s="131">
        <f t="shared" si="13"/>
        <v>1870.0000000000005</v>
      </c>
      <c r="AD47" s="342">
        <f t="shared" si="14"/>
        <v>4295.0000000000009</v>
      </c>
    </row>
    <row r="48" spans="1:30">
      <c r="A48" s="481"/>
      <c r="B48" s="370" t="s">
        <v>48</v>
      </c>
      <c r="C48" s="135">
        <v>4</v>
      </c>
      <c r="D48" s="139">
        <v>255</v>
      </c>
      <c r="E48" s="104">
        <v>593</v>
      </c>
      <c r="F48" s="391">
        <v>2</v>
      </c>
      <c r="G48" s="104">
        <v>20</v>
      </c>
      <c r="H48" s="392">
        <v>48</v>
      </c>
      <c r="I48" s="104">
        <v>23</v>
      </c>
      <c r="J48" s="139">
        <v>75.000000000000014</v>
      </c>
      <c r="K48" s="104">
        <v>160.00000000000003</v>
      </c>
      <c r="L48" s="391">
        <v>7</v>
      </c>
      <c r="M48" s="104">
        <v>29.000000000000004</v>
      </c>
      <c r="N48" s="392">
        <v>69</v>
      </c>
      <c r="O48" s="139">
        <v>34</v>
      </c>
      <c r="P48" s="104">
        <v>58.000000000000007</v>
      </c>
      <c r="Q48" s="139">
        <v>135</v>
      </c>
      <c r="R48" s="104">
        <v>275.00000000000006</v>
      </c>
      <c r="S48" s="377">
        <v>0</v>
      </c>
      <c r="T48" s="139">
        <v>0</v>
      </c>
      <c r="U48" s="400">
        <v>0</v>
      </c>
      <c r="V48" s="139">
        <v>0</v>
      </c>
      <c r="W48" s="104">
        <v>0</v>
      </c>
      <c r="X48" s="139">
        <v>0</v>
      </c>
      <c r="Y48" s="377">
        <v>0</v>
      </c>
      <c r="Z48" s="139">
        <v>0</v>
      </c>
      <c r="AA48" s="400">
        <v>0</v>
      </c>
      <c r="AB48" s="131">
        <f t="shared" si="12"/>
        <v>70</v>
      </c>
      <c r="AC48" s="131">
        <f t="shared" si="13"/>
        <v>514</v>
      </c>
      <c r="AD48" s="342">
        <f t="shared" si="14"/>
        <v>1145</v>
      </c>
    </row>
    <row r="49" spans="1:31">
      <c r="A49" s="481"/>
      <c r="B49" s="370" t="s">
        <v>47</v>
      </c>
      <c r="C49" s="135">
        <v>13</v>
      </c>
      <c r="D49" s="139">
        <v>503</v>
      </c>
      <c r="E49" s="104">
        <v>1112</v>
      </c>
      <c r="F49" s="391">
        <v>4</v>
      </c>
      <c r="G49" s="104">
        <v>23</v>
      </c>
      <c r="H49" s="392">
        <v>49</v>
      </c>
      <c r="I49" s="104">
        <v>44</v>
      </c>
      <c r="J49" s="139">
        <v>119.99999999999999</v>
      </c>
      <c r="K49" s="104">
        <v>277</v>
      </c>
      <c r="L49" s="391">
        <v>0</v>
      </c>
      <c r="M49" s="104">
        <v>0</v>
      </c>
      <c r="N49" s="392">
        <v>0</v>
      </c>
      <c r="O49" s="139">
        <v>51</v>
      </c>
      <c r="P49" s="104">
        <v>78</v>
      </c>
      <c r="Q49" s="139">
        <v>176</v>
      </c>
      <c r="R49" s="104">
        <v>341</v>
      </c>
      <c r="S49" s="377">
        <v>1</v>
      </c>
      <c r="T49" s="139">
        <v>9</v>
      </c>
      <c r="U49" s="400">
        <v>51</v>
      </c>
      <c r="V49" s="139">
        <v>2</v>
      </c>
      <c r="W49" s="104">
        <v>11</v>
      </c>
      <c r="X49" s="139">
        <v>35</v>
      </c>
      <c r="Y49" s="377">
        <v>1</v>
      </c>
      <c r="Z49" s="139">
        <v>131</v>
      </c>
      <c r="AA49" s="400">
        <v>140</v>
      </c>
      <c r="AB49" s="131">
        <f t="shared" si="12"/>
        <v>116</v>
      </c>
      <c r="AC49" s="131">
        <f t="shared" si="13"/>
        <v>973</v>
      </c>
      <c r="AD49" s="342">
        <f t="shared" si="14"/>
        <v>2005</v>
      </c>
    </row>
    <row r="50" spans="1:31">
      <c r="A50" s="481"/>
      <c r="B50" s="370" t="s">
        <v>34</v>
      </c>
      <c r="C50" s="135">
        <v>9</v>
      </c>
      <c r="D50" s="139">
        <v>238</v>
      </c>
      <c r="E50" s="104">
        <v>588</v>
      </c>
      <c r="F50" s="391">
        <v>10</v>
      </c>
      <c r="G50" s="104">
        <v>70</v>
      </c>
      <c r="H50" s="392">
        <v>154</v>
      </c>
      <c r="I50" s="104">
        <v>19</v>
      </c>
      <c r="J50" s="139">
        <v>52.999999999999993</v>
      </c>
      <c r="K50" s="104">
        <v>125.99999999999999</v>
      </c>
      <c r="L50" s="391">
        <v>0</v>
      </c>
      <c r="M50" s="104">
        <v>0</v>
      </c>
      <c r="N50" s="392">
        <v>0</v>
      </c>
      <c r="O50" s="139">
        <v>43</v>
      </c>
      <c r="P50" s="104">
        <v>59.000000000000021</v>
      </c>
      <c r="Q50" s="139">
        <v>148.99999999999997</v>
      </c>
      <c r="R50" s="104">
        <v>325.00000000000006</v>
      </c>
      <c r="S50" s="377">
        <v>0</v>
      </c>
      <c r="T50" s="139">
        <v>0</v>
      </c>
      <c r="U50" s="400">
        <v>0</v>
      </c>
      <c r="V50" s="139">
        <v>0</v>
      </c>
      <c r="W50" s="104">
        <v>0</v>
      </c>
      <c r="X50" s="139">
        <v>0</v>
      </c>
      <c r="Y50" s="377">
        <v>0</v>
      </c>
      <c r="Z50" s="139">
        <v>0</v>
      </c>
      <c r="AA50" s="400">
        <v>0</v>
      </c>
      <c r="AB50" s="131">
        <f t="shared" si="12"/>
        <v>81</v>
      </c>
      <c r="AC50" s="131">
        <f t="shared" si="13"/>
        <v>510</v>
      </c>
      <c r="AD50" s="342">
        <f t="shared" si="14"/>
        <v>1193</v>
      </c>
    </row>
    <row r="51" spans="1:31">
      <c r="A51" s="481"/>
      <c r="B51" s="370" t="s">
        <v>46</v>
      </c>
      <c r="C51" s="135">
        <v>11</v>
      </c>
      <c r="D51" s="139">
        <v>515.00000000000011</v>
      </c>
      <c r="E51" s="104">
        <v>1230</v>
      </c>
      <c r="F51" s="391">
        <v>17</v>
      </c>
      <c r="G51" s="104">
        <v>136</v>
      </c>
      <c r="H51" s="392">
        <v>317</v>
      </c>
      <c r="I51" s="104">
        <v>69</v>
      </c>
      <c r="J51" s="139">
        <v>211</v>
      </c>
      <c r="K51" s="104">
        <v>461.99999999999994</v>
      </c>
      <c r="L51" s="391">
        <v>10</v>
      </c>
      <c r="M51" s="104">
        <v>76</v>
      </c>
      <c r="N51" s="392">
        <v>190</v>
      </c>
      <c r="O51" s="139">
        <v>145</v>
      </c>
      <c r="P51" s="104">
        <v>229.00000000000009</v>
      </c>
      <c r="Q51" s="139">
        <v>553.00000000000023</v>
      </c>
      <c r="R51" s="104">
        <v>1105</v>
      </c>
      <c r="S51" s="377">
        <v>10</v>
      </c>
      <c r="T51" s="139">
        <v>177.00000000000003</v>
      </c>
      <c r="U51" s="400">
        <v>645</v>
      </c>
      <c r="V51" s="139">
        <v>2</v>
      </c>
      <c r="W51" s="104">
        <v>7</v>
      </c>
      <c r="X51" s="139">
        <v>34</v>
      </c>
      <c r="Y51" s="377">
        <v>0</v>
      </c>
      <c r="Z51" s="139">
        <v>0</v>
      </c>
      <c r="AA51" s="400">
        <v>0</v>
      </c>
      <c r="AB51" s="131">
        <f t="shared" si="12"/>
        <v>264</v>
      </c>
      <c r="AC51" s="131">
        <f t="shared" si="13"/>
        <v>1675.0000000000005</v>
      </c>
      <c r="AD51" s="342">
        <f t="shared" si="14"/>
        <v>3983</v>
      </c>
    </row>
    <row r="52" spans="1:31">
      <c r="A52" s="481"/>
      <c r="B52" s="371" t="s">
        <v>45</v>
      </c>
      <c r="C52" s="137">
        <v>7</v>
      </c>
      <c r="D52" s="140">
        <v>298</v>
      </c>
      <c r="E52" s="146">
        <v>602</v>
      </c>
      <c r="F52" s="393">
        <v>7</v>
      </c>
      <c r="G52" s="146">
        <v>56.000000000000014</v>
      </c>
      <c r="H52" s="394">
        <v>124</v>
      </c>
      <c r="I52" s="146">
        <v>36</v>
      </c>
      <c r="J52" s="140">
        <v>114</v>
      </c>
      <c r="K52" s="146">
        <v>246</v>
      </c>
      <c r="L52" s="393">
        <v>2</v>
      </c>
      <c r="M52" s="146">
        <v>3</v>
      </c>
      <c r="N52" s="394">
        <v>6</v>
      </c>
      <c r="O52" s="140">
        <v>94</v>
      </c>
      <c r="P52" s="146">
        <v>123.99999999999999</v>
      </c>
      <c r="Q52" s="140">
        <v>289</v>
      </c>
      <c r="R52" s="146">
        <v>575</v>
      </c>
      <c r="S52" s="379">
        <v>3</v>
      </c>
      <c r="T52" s="140">
        <v>53</v>
      </c>
      <c r="U52" s="401">
        <v>199</v>
      </c>
      <c r="V52" s="140">
        <v>0</v>
      </c>
      <c r="W52" s="146">
        <v>0</v>
      </c>
      <c r="X52" s="140">
        <v>0</v>
      </c>
      <c r="Y52" s="379">
        <v>1</v>
      </c>
      <c r="Z52" s="140">
        <v>18</v>
      </c>
      <c r="AA52" s="401">
        <v>42</v>
      </c>
      <c r="AB52" s="262">
        <f t="shared" si="12"/>
        <v>150</v>
      </c>
      <c r="AC52" s="262">
        <f t="shared" si="13"/>
        <v>831</v>
      </c>
      <c r="AD52" s="343">
        <f t="shared" si="14"/>
        <v>1794</v>
      </c>
    </row>
    <row r="53" spans="1:31" ht="16.5" thickBot="1">
      <c r="A53" s="486"/>
      <c r="B53" s="344" t="s">
        <v>31</v>
      </c>
      <c r="C53" s="345">
        <v>134</v>
      </c>
      <c r="D53" s="346">
        <v>7809</v>
      </c>
      <c r="E53" s="346">
        <v>17470</v>
      </c>
      <c r="F53" s="397">
        <v>92</v>
      </c>
      <c r="G53" s="346">
        <v>721</v>
      </c>
      <c r="H53" s="398">
        <v>1670</v>
      </c>
      <c r="I53" s="346">
        <v>560</v>
      </c>
      <c r="J53" s="346">
        <v>1893</v>
      </c>
      <c r="K53" s="346">
        <v>4279</v>
      </c>
      <c r="L53" s="397">
        <v>36</v>
      </c>
      <c r="M53" s="346">
        <v>364</v>
      </c>
      <c r="N53" s="398">
        <v>866</v>
      </c>
      <c r="O53" s="346">
        <v>1405</v>
      </c>
      <c r="P53" s="346">
        <v>2283</v>
      </c>
      <c r="Q53" s="346">
        <v>6177</v>
      </c>
      <c r="R53" s="346">
        <v>12055</v>
      </c>
      <c r="S53" s="397">
        <v>46</v>
      </c>
      <c r="T53" s="346">
        <v>585</v>
      </c>
      <c r="U53" s="398">
        <v>2396</v>
      </c>
      <c r="V53" s="346">
        <v>7</v>
      </c>
      <c r="W53" s="346">
        <v>25</v>
      </c>
      <c r="X53" s="346">
        <v>105</v>
      </c>
      <c r="Y53" s="397">
        <v>11</v>
      </c>
      <c r="Z53" s="346">
        <v>4449</v>
      </c>
      <c r="AA53" s="398">
        <v>4626</v>
      </c>
      <c r="AB53" s="347">
        <f>C53+F53+I53+L53+O53+S53+V53+Y53</f>
        <v>2291</v>
      </c>
      <c r="AC53" s="347">
        <f t="shared" si="13"/>
        <v>22023</v>
      </c>
      <c r="AD53" s="348">
        <f t="shared" si="14"/>
        <v>43467</v>
      </c>
      <c r="AE53" s="144"/>
    </row>
    <row r="54" spans="1:31" ht="15.75">
      <c r="B54" s="260"/>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261"/>
      <c r="AC54" s="261"/>
      <c r="AD54" s="261"/>
    </row>
    <row r="55" spans="1:31">
      <c r="A55" s="263" t="s">
        <v>324</v>
      </c>
      <c r="B55" s="144"/>
      <c r="X55" s="106"/>
      <c r="AA55" s="132"/>
      <c r="AD55" s="106"/>
    </row>
    <row r="56" spans="1:31">
      <c r="A56" s="127" t="s">
        <v>208</v>
      </c>
      <c r="B56" s="144"/>
      <c r="X56" s="106"/>
      <c r="AA56" s="132"/>
      <c r="AD56" s="106"/>
    </row>
    <row r="57" spans="1:31">
      <c r="A57" s="112"/>
      <c r="B57" s="144"/>
      <c r="X57" s="106"/>
      <c r="AA57" s="132"/>
      <c r="AD57" s="106"/>
    </row>
    <row r="58" spans="1:31">
      <c r="A58" s="4" t="s">
        <v>244</v>
      </c>
      <c r="B58" s="144"/>
      <c r="X58" s="106"/>
      <c r="AA58" s="132"/>
      <c r="AD58" s="106"/>
    </row>
  </sheetData>
  <mergeCells count="15">
    <mergeCell ref="A6:A17"/>
    <mergeCell ref="B4:B5"/>
    <mergeCell ref="A18:A29"/>
    <mergeCell ref="A30:A41"/>
    <mergeCell ref="A42:A53"/>
    <mergeCell ref="A4:A5"/>
    <mergeCell ref="AB4:AD4"/>
    <mergeCell ref="Y4:AA4"/>
    <mergeCell ref="C4:E4"/>
    <mergeCell ref="F4:H4"/>
    <mergeCell ref="I4:K4"/>
    <mergeCell ref="L4:N4"/>
    <mergeCell ref="S4:U4"/>
    <mergeCell ref="O4:R4"/>
    <mergeCell ref="V4:X4"/>
  </mergeCells>
  <hyperlinks>
    <hyperlink ref="A1" location="Contents!A1" display="Contents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J20"/>
  <sheetViews>
    <sheetView workbookViewId="0">
      <selection activeCell="J8" sqref="J8"/>
    </sheetView>
  </sheetViews>
  <sheetFormatPr defaultRowHeight="15"/>
  <cols>
    <col min="1" max="1" width="21.42578125" customWidth="1"/>
    <col min="2" max="3" width="16.42578125" customWidth="1"/>
    <col min="4" max="4" width="13.42578125" bestFit="1" customWidth="1"/>
    <col min="5" max="5" width="15.42578125" customWidth="1"/>
    <col min="6" max="6" width="16.7109375" customWidth="1"/>
    <col min="7" max="7" width="15.42578125" customWidth="1"/>
    <col min="8" max="8" width="14.28515625" customWidth="1"/>
    <col min="9" max="9" width="15.42578125" customWidth="1"/>
    <col min="10" max="10" width="14.28515625" customWidth="1"/>
  </cols>
  <sheetData>
    <row r="1" spans="1:10" s="3" customFormat="1">
      <c r="A1" s="110" t="s">
        <v>42</v>
      </c>
    </row>
    <row r="2" spans="1:10" s="3" customFormat="1" ht="15.75">
      <c r="A2" s="111" t="s">
        <v>325</v>
      </c>
    </row>
    <row r="3" spans="1:10" ht="15.75" thickBot="1"/>
    <row r="4" spans="1:10" s="115" customFormat="1" ht="15.75">
      <c r="A4" s="149"/>
      <c r="B4" s="160"/>
      <c r="C4" s="493">
        <v>2011</v>
      </c>
      <c r="D4" s="494"/>
      <c r="E4" s="495">
        <v>2012</v>
      </c>
      <c r="F4" s="494"/>
      <c r="G4" s="489">
        <v>2013</v>
      </c>
      <c r="H4" s="494"/>
      <c r="I4" s="489">
        <v>2014</v>
      </c>
      <c r="J4" s="490"/>
    </row>
    <row r="5" spans="1:10" s="115" customFormat="1" ht="47.25">
      <c r="A5" s="150"/>
      <c r="B5" s="161"/>
      <c r="C5" s="163" t="s">
        <v>176</v>
      </c>
      <c r="D5" s="164" t="s">
        <v>177</v>
      </c>
      <c r="E5" s="171" t="s">
        <v>176</v>
      </c>
      <c r="F5" s="164" t="s">
        <v>177</v>
      </c>
      <c r="G5" s="156" t="s">
        <v>176</v>
      </c>
      <c r="H5" s="164" t="s">
        <v>177</v>
      </c>
      <c r="I5" s="156" t="s">
        <v>176</v>
      </c>
      <c r="J5" s="151" t="s">
        <v>177</v>
      </c>
    </row>
    <row r="6" spans="1:10" ht="15.75">
      <c r="A6" s="496" t="s">
        <v>53</v>
      </c>
      <c r="B6" s="497"/>
      <c r="C6" s="165">
        <v>0.46732981447619371</v>
      </c>
      <c r="D6" s="166">
        <v>0.32136548686268351</v>
      </c>
      <c r="E6" s="172">
        <v>0.50300081990175349</v>
      </c>
      <c r="F6" s="173">
        <v>0.36390743127065212</v>
      </c>
      <c r="G6" s="157">
        <v>0.49859872062459748</v>
      </c>
      <c r="H6" s="173">
        <v>0.34615855133825441</v>
      </c>
      <c r="I6" s="157">
        <v>0.57515250197273915</v>
      </c>
      <c r="J6" s="152">
        <v>0.40832390678893421</v>
      </c>
    </row>
    <row r="7" spans="1:10" ht="15.75">
      <c r="A7" s="491" t="s">
        <v>52</v>
      </c>
      <c r="B7" s="492"/>
      <c r="C7" s="167">
        <v>0.49019853232061161</v>
      </c>
      <c r="D7" s="168">
        <v>0.34250995775545173</v>
      </c>
      <c r="E7" s="174">
        <v>0.44267824196637046</v>
      </c>
      <c r="F7" s="175">
        <v>0.28282861041813856</v>
      </c>
      <c r="G7" s="158">
        <v>0.5395671588943376</v>
      </c>
      <c r="H7" s="175">
        <v>0.33077352194612275</v>
      </c>
      <c r="I7" s="158">
        <v>0.55829079840786711</v>
      </c>
      <c r="J7" s="153">
        <v>0.38276704110992188</v>
      </c>
    </row>
    <row r="8" spans="1:10" ht="15.75">
      <c r="A8" s="491" t="s">
        <v>39</v>
      </c>
      <c r="B8" s="492"/>
      <c r="C8" s="167">
        <v>0.62834826134419186</v>
      </c>
      <c r="D8" s="168">
        <v>0.46915432787007388</v>
      </c>
      <c r="E8" s="174">
        <v>0.72766210881646232</v>
      </c>
      <c r="F8" s="175">
        <v>0.55391027679635885</v>
      </c>
      <c r="G8" s="158">
        <v>0.72248995108536407</v>
      </c>
      <c r="H8" s="175">
        <v>0.54945023966479722</v>
      </c>
      <c r="I8" s="158">
        <v>0.73546904643941746</v>
      </c>
      <c r="J8" s="153">
        <v>0.51388967872802649</v>
      </c>
    </row>
    <row r="9" spans="1:10" ht="15.75">
      <c r="A9" s="491" t="s">
        <v>51</v>
      </c>
      <c r="B9" s="492"/>
      <c r="C9" s="167">
        <v>0.5713534659084728</v>
      </c>
      <c r="D9" s="168">
        <v>0.38402844446231943</v>
      </c>
      <c r="E9" s="174">
        <v>0.59086723730435853</v>
      </c>
      <c r="F9" s="175">
        <v>0.37972113103947386</v>
      </c>
      <c r="G9" s="158">
        <v>0.5760885951306397</v>
      </c>
      <c r="H9" s="175">
        <v>0.38644634820113444</v>
      </c>
      <c r="I9" s="158">
        <v>0.58568102418607326</v>
      </c>
      <c r="J9" s="153">
        <v>0.38523893445133051</v>
      </c>
    </row>
    <row r="10" spans="1:10" ht="15.75">
      <c r="A10" s="491" t="s">
        <v>50</v>
      </c>
      <c r="B10" s="492"/>
      <c r="C10" s="167">
        <v>0.60962810687218238</v>
      </c>
      <c r="D10" s="168">
        <v>0.44592735212775347</v>
      </c>
      <c r="E10" s="174">
        <v>0.61297178046072565</v>
      </c>
      <c r="F10" s="175">
        <v>0.44532358155410723</v>
      </c>
      <c r="G10" s="158">
        <v>0.68086233636355775</v>
      </c>
      <c r="H10" s="175">
        <v>0.46383548591263601</v>
      </c>
      <c r="I10" s="158">
        <v>0.60198881680688698</v>
      </c>
      <c r="J10" s="153">
        <v>0.45807139131921115</v>
      </c>
    </row>
    <row r="11" spans="1:10" ht="15.75">
      <c r="A11" s="491" t="s">
        <v>49</v>
      </c>
      <c r="B11" s="492"/>
      <c r="C11" s="167">
        <v>0.55416292389458377</v>
      </c>
      <c r="D11" s="168">
        <v>0.45556738708169475</v>
      </c>
      <c r="E11" s="174">
        <v>0.64712755790350207</v>
      </c>
      <c r="F11" s="175">
        <v>0.50748739694800915</v>
      </c>
      <c r="G11" s="158">
        <v>0.57812232971283339</v>
      </c>
      <c r="H11" s="175">
        <v>0.43546117479110202</v>
      </c>
      <c r="I11" s="158">
        <v>0.59019700684168686</v>
      </c>
      <c r="J11" s="153">
        <v>0.4859025025060934</v>
      </c>
    </row>
    <row r="12" spans="1:10" ht="15.75">
      <c r="A12" s="491" t="s">
        <v>48</v>
      </c>
      <c r="B12" s="492"/>
      <c r="C12" s="167">
        <v>0.54792407371093632</v>
      </c>
      <c r="D12" s="168">
        <v>0.3817900944761014</v>
      </c>
      <c r="E12" s="174">
        <v>0.63463001425391319</v>
      </c>
      <c r="F12" s="175">
        <v>0.39057564506920178</v>
      </c>
      <c r="G12" s="158">
        <v>0.56754540529195563</v>
      </c>
      <c r="H12" s="175">
        <v>0.3767091111385833</v>
      </c>
      <c r="I12" s="158">
        <v>0.52210152793076747</v>
      </c>
      <c r="J12" s="153">
        <v>0.36804472121265847</v>
      </c>
    </row>
    <row r="13" spans="1:10" ht="15.75">
      <c r="A13" s="491" t="s">
        <v>47</v>
      </c>
      <c r="B13" s="492"/>
      <c r="C13" s="167">
        <v>0.47097282735363816</v>
      </c>
      <c r="D13" s="168">
        <v>0.35094497720597073</v>
      </c>
      <c r="E13" s="174">
        <v>0.55609235946244062</v>
      </c>
      <c r="F13" s="175">
        <v>0.46013294426572965</v>
      </c>
      <c r="G13" s="158">
        <v>0.53454714689424898</v>
      </c>
      <c r="H13" s="175">
        <v>0.40640747074252231</v>
      </c>
      <c r="I13" s="158">
        <v>0.62339857175505464</v>
      </c>
      <c r="J13" s="153">
        <v>0.49318141894971856</v>
      </c>
    </row>
    <row r="14" spans="1:10" ht="15.75">
      <c r="A14" s="491" t="s">
        <v>34</v>
      </c>
      <c r="B14" s="492"/>
      <c r="C14" s="167">
        <v>0.4454646190848216</v>
      </c>
      <c r="D14" s="168">
        <v>0.33911261887048733</v>
      </c>
      <c r="E14" s="174">
        <v>0.45906028200456472</v>
      </c>
      <c r="F14" s="175">
        <v>0.31578418398968161</v>
      </c>
      <c r="G14" s="158">
        <v>0.42048105364615646</v>
      </c>
      <c r="H14" s="175">
        <v>0.31010732963082288</v>
      </c>
      <c r="I14" s="158">
        <v>0.46928902580341475</v>
      </c>
      <c r="J14" s="153">
        <v>0.32778763966484681</v>
      </c>
    </row>
    <row r="15" spans="1:10" ht="15.75">
      <c r="A15" s="491" t="s">
        <v>46</v>
      </c>
      <c r="B15" s="492"/>
      <c r="C15" s="167">
        <v>0.52737966087002552</v>
      </c>
      <c r="D15" s="168">
        <v>0.42430551934122818</v>
      </c>
      <c r="E15" s="174">
        <v>0.56983615558276057</v>
      </c>
      <c r="F15" s="175">
        <v>0.44151756752545634</v>
      </c>
      <c r="G15" s="158">
        <v>0.59204195604864562</v>
      </c>
      <c r="H15" s="175">
        <v>0.41904618646335995</v>
      </c>
      <c r="I15" s="158">
        <v>0.52208555190168027</v>
      </c>
      <c r="J15" s="153">
        <v>0.39622593270926437</v>
      </c>
    </row>
    <row r="16" spans="1:10" ht="15.75">
      <c r="A16" s="491" t="s">
        <v>45</v>
      </c>
      <c r="B16" s="492"/>
      <c r="C16" s="167">
        <v>0.48930062059172375</v>
      </c>
      <c r="D16" s="168">
        <v>0.38495048088160549</v>
      </c>
      <c r="E16" s="174">
        <v>0.5306066141728808</v>
      </c>
      <c r="F16" s="175">
        <v>0.40689345915157132</v>
      </c>
      <c r="G16" s="158">
        <v>0.54992821057093222</v>
      </c>
      <c r="H16" s="175">
        <v>0.38804544621222875</v>
      </c>
      <c r="I16" s="158">
        <v>0.56160901950670317</v>
      </c>
      <c r="J16" s="153">
        <v>0.44141787200075822</v>
      </c>
    </row>
    <row r="17" spans="1:10" ht="16.5" thickBot="1">
      <c r="A17" s="154" t="s">
        <v>31</v>
      </c>
      <c r="B17" s="162"/>
      <c r="C17" s="169">
        <v>0.57224875491614446</v>
      </c>
      <c r="D17" s="170">
        <v>0.42248021485754328</v>
      </c>
      <c r="E17" s="176">
        <v>0.64003749082396166</v>
      </c>
      <c r="F17" s="170">
        <v>0.47382408071239535</v>
      </c>
      <c r="G17" s="159">
        <v>0.6353794049985656</v>
      </c>
      <c r="H17" s="170">
        <v>0.4576297230117311</v>
      </c>
      <c r="I17" s="159">
        <v>0.64500616710885161</v>
      </c>
      <c r="J17" s="155">
        <v>0.4561452658461253</v>
      </c>
    </row>
    <row r="19" spans="1:10" ht="15.75">
      <c r="A19" s="4" t="s">
        <v>240</v>
      </c>
    </row>
    <row r="20" spans="1:10" ht="15.75">
      <c r="A20" s="4" t="s">
        <v>244</v>
      </c>
    </row>
  </sheetData>
  <mergeCells count="15">
    <mergeCell ref="A15:B15"/>
    <mergeCell ref="A16:B16"/>
    <mergeCell ref="A9:B9"/>
    <mergeCell ref="A10:B10"/>
    <mergeCell ref="A11:B11"/>
    <mergeCell ref="A12:B12"/>
    <mergeCell ref="A13:B13"/>
    <mergeCell ref="A14:B14"/>
    <mergeCell ref="I4:J4"/>
    <mergeCell ref="A8:B8"/>
    <mergeCell ref="C4:D4"/>
    <mergeCell ref="E4:F4"/>
    <mergeCell ref="G4:H4"/>
    <mergeCell ref="A6:B6"/>
    <mergeCell ref="A7:B7"/>
  </mergeCells>
  <hyperlinks>
    <hyperlink ref="A1" location="Contents!A1" display="Contents "/>
  </hyperlink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2"/>
  <sheetViews>
    <sheetView workbookViewId="0">
      <selection activeCell="I9" sqref="I9"/>
    </sheetView>
  </sheetViews>
  <sheetFormatPr defaultRowHeight="15"/>
  <cols>
    <col min="1" max="1" width="26.28515625" customWidth="1"/>
    <col min="3" max="3" width="14.5703125" customWidth="1"/>
    <col min="4" max="4" width="14.85546875" customWidth="1"/>
    <col min="5" max="5" width="16.7109375" customWidth="1"/>
    <col min="6" max="6" width="15" customWidth="1"/>
  </cols>
  <sheetData>
    <row r="1" spans="1:6" s="3" customFormat="1">
      <c r="A1" s="110" t="s">
        <v>42</v>
      </c>
    </row>
    <row r="2" spans="1:6" s="3" customFormat="1" ht="15.75">
      <c r="A2" s="111" t="s">
        <v>326</v>
      </c>
    </row>
    <row r="4" spans="1:6" ht="15.75" thickBot="1"/>
    <row r="5" spans="1:6" s="115" customFormat="1" ht="15.75">
      <c r="A5" s="149"/>
      <c r="B5" s="160"/>
      <c r="C5" s="489">
        <v>2013</v>
      </c>
      <c r="D5" s="498"/>
      <c r="E5" s="495">
        <v>2014</v>
      </c>
      <c r="F5" s="490"/>
    </row>
    <row r="6" spans="1:6" s="115" customFormat="1" ht="31.5">
      <c r="A6" s="150"/>
      <c r="B6" s="161"/>
      <c r="C6" s="156" t="s">
        <v>176</v>
      </c>
      <c r="D6" s="180" t="s">
        <v>177</v>
      </c>
      <c r="E6" s="171" t="s">
        <v>176</v>
      </c>
      <c r="F6" s="151" t="s">
        <v>177</v>
      </c>
    </row>
    <row r="7" spans="1:6" ht="15.75">
      <c r="A7" s="496" t="s">
        <v>53</v>
      </c>
      <c r="B7" s="497"/>
      <c r="C7" s="157">
        <v>0.19822268949143976</v>
      </c>
      <c r="D7" s="181">
        <v>0.12168688928975306</v>
      </c>
      <c r="E7" s="172">
        <v>0.12877006547928838</v>
      </c>
      <c r="F7" s="152">
        <v>9.6929640894804825E-2</v>
      </c>
    </row>
    <row r="8" spans="1:6" ht="15.75">
      <c r="A8" s="491" t="s">
        <v>52</v>
      </c>
      <c r="B8" s="492"/>
      <c r="C8" s="158">
        <v>0.16755496414962165</v>
      </c>
      <c r="D8" s="182">
        <v>0.11680658303625698</v>
      </c>
      <c r="E8" s="174">
        <v>0.23474098787540854</v>
      </c>
      <c r="F8" s="153">
        <v>0.16645870644749106</v>
      </c>
    </row>
    <row r="9" spans="1:6" ht="15.75">
      <c r="A9" s="491" t="s">
        <v>39</v>
      </c>
      <c r="B9" s="492"/>
      <c r="C9" s="158">
        <v>0.60505635878484998</v>
      </c>
      <c r="D9" s="182">
        <v>0.53124033838802698</v>
      </c>
      <c r="E9" s="174">
        <v>0.42883635922787489</v>
      </c>
      <c r="F9" s="153">
        <v>0.28901524418824348</v>
      </c>
    </row>
    <row r="10" spans="1:6" ht="15.75">
      <c r="A10" s="491" t="s">
        <v>51</v>
      </c>
      <c r="B10" s="492"/>
      <c r="C10" s="158">
        <v>0.27712636227223625</v>
      </c>
      <c r="D10" s="182">
        <v>0.21053538057063173</v>
      </c>
      <c r="E10" s="174">
        <v>0.33482653743728746</v>
      </c>
      <c r="F10" s="153">
        <v>0.26269216139317042</v>
      </c>
    </row>
    <row r="11" spans="1:6" ht="15.75">
      <c r="A11" s="491" t="s">
        <v>50</v>
      </c>
      <c r="B11" s="492"/>
      <c r="C11" s="158">
        <v>0.1803138158047782</v>
      </c>
      <c r="D11" s="182">
        <v>0.12460268729338525</v>
      </c>
      <c r="E11" s="174">
        <v>0.27550637647085752</v>
      </c>
      <c r="F11" s="153">
        <v>0.20667814833943079</v>
      </c>
    </row>
    <row r="12" spans="1:6" ht="15.75">
      <c r="A12" s="491" t="s">
        <v>49</v>
      </c>
      <c r="B12" s="492"/>
      <c r="C12" s="158">
        <v>0.27468580668921605</v>
      </c>
      <c r="D12" s="182">
        <v>0.20421377183967118</v>
      </c>
      <c r="E12" s="174">
        <v>0.25806858236653518</v>
      </c>
      <c r="F12" s="153">
        <v>0.17721678799708748</v>
      </c>
    </row>
    <row r="13" spans="1:6" ht="15.75">
      <c r="A13" s="491" t="s">
        <v>48</v>
      </c>
      <c r="B13" s="492"/>
      <c r="C13" s="158">
        <v>0.27679461408731132</v>
      </c>
      <c r="D13" s="182">
        <v>0.20785245794391788</v>
      </c>
      <c r="E13" s="174">
        <v>0.30227820944280226</v>
      </c>
      <c r="F13" s="153">
        <v>0.19325838202882736</v>
      </c>
    </row>
    <row r="14" spans="1:6" ht="15.75">
      <c r="A14" s="491" t="s">
        <v>47</v>
      </c>
      <c r="B14" s="492"/>
      <c r="C14" s="158">
        <v>0.24408157139108438</v>
      </c>
      <c r="D14" s="182">
        <v>0.19033253533934993</v>
      </c>
      <c r="E14" s="174">
        <v>0.22650183505362806</v>
      </c>
      <c r="F14" s="153">
        <v>0.22002707473734046</v>
      </c>
    </row>
    <row r="15" spans="1:6" ht="15.75">
      <c r="A15" s="491" t="s">
        <v>34</v>
      </c>
      <c r="B15" s="492"/>
      <c r="C15" s="158">
        <v>0.33634772006424313</v>
      </c>
      <c r="D15" s="182">
        <v>0.25458077897731074</v>
      </c>
      <c r="E15" s="174">
        <v>0.19042890994020795</v>
      </c>
      <c r="F15" s="153">
        <v>0.161468932481242</v>
      </c>
    </row>
    <row r="16" spans="1:6" ht="15.75">
      <c r="A16" s="491" t="s">
        <v>46</v>
      </c>
      <c r="B16" s="492"/>
      <c r="C16" s="158">
        <v>0.1950526006561196</v>
      </c>
      <c r="D16" s="182">
        <v>0.14518951322863341</v>
      </c>
      <c r="E16" s="174">
        <v>0.25173617374189228</v>
      </c>
      <c r="F16" s="153">
        <v>0.18893561237300749</v>
      </c>
    </row>
    <row r="17" spans="1:6" ht="15.75">
      <c r="A17" s="491" t="s">
        <v>45</v>
      </c>
      <c r="B17" s="492"/>
      <c r="C17" s="158">
        <v>0.12500855159307256</v>
      </c>
      <c r="D17" s="182">
        <v>9.4017274688301858E-2</v>
      </c>
      <c r="E17" s="174">
        <v>0.21086243925732109</v>
      </c>
      <c r="F17" s="153">
        <v>0.14551273421670965</v>
      </c>
    </row>
    <row r="18" spans="1:6" s="116" customFormat="1" ht="16.5" thickBot="1">
      <c r="A18" s="154" t="s">
        <v>31</v>
      </c>
      <c r="B18" s="179"/>
      <c r="C18" s="178">
        <v>0.30148724718527647</v>
      </c>
      <c r="D18" s="183">
        <v>0.21586305636970815</v>
      </c>
      <c r="E18" s="184">
        <v>0.28176688583753307</v>
      </c>
      <c r="F18" s="177">
        <v>0.2123412253311911</v>
      </c>
    </row>
    <row r="20" spans="1:6" ht="15.75">
      <c r="A20" s="4" t="s">
        <v>327</v>
      </c>
    </row>
    <row r="21" spans="1:6" ht="15.75">
      <c r="A21" s="4" t="s">
        <v>240</v>
      </c>
    </row>
    <row r="22" spans="1:6" ht="15.75">
      <c r="A22" s="4" t="s">
        <v>244</v>
      </c>
    </row>
  </sheetData>
  <mergeCells count="13">
    <mergeCell ref="A16:B16"/>
    <mergeCell ref="A17:B17"/>
    <mergeCell ref="A10:B10"/>
    <mergeCell ref="A11:B11"/>
    <mergeCell ref="A12:B12"/>
    <mergeCell ref="A13:B13"/>
    <mergeCell ref="A14:B14"/>
    <mergeCell ref="A15:B15"/>
    <mergeCell ref="A9:B9"/>
    <mergeCell ref="C5:D5"/>
    <mergeCell ref="E5:F5"/>
    <mergeCell ref="A7:B7"/>
    <mergeCell ref="A8:B8"/>
  </mergeCells>
  <hyperlinks>
    <hyperlink ref="A1" location="Contents!A1" display="Contents "/>
  </hyperlink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J22"/>
  <sheetViews>
    <sheetView workbookViewId="0">
      <selection activeCell="F34" sqref="F34"/>
    </sheetView>
  </sheetViews>
  <sheetFormatPr defaultRowHeight="15"/>
  <cols>
    <col min="1" max="1" width="32.140625" customWidth="1"/>
  </cols>
  <sheetData>
    <row r="1" spans="1:10" s="3" customFormat="1">
      <c r="A1" s="110" t="s">
        <v>42</v>
      </c>
    </row>
    <row r="2" spans="1:10" s="3" customFormat="1" ht="15.75">
      <c r="A2" s="111" t="s">
        <v>243</v>
      </c>
    </row>
    <row r="3" spans="1:10" ht="15.75" thickBot="1"/>
    <row r="4" spans="1:10" s="115" customFormat="1" ht="15.75">
      <c r="A4" s="217"/>
      <c r="B4" s="218"/>
      <c r="C4" s="489">
        <v>2011</v>
      </c>
      <c r="D4" s="498"/>
      <c r="E4" s="495">
        <v>2012</v>
      </c>
      <c r="F4" s="494"/>
      <c r="G4" s="495">
        <v>2013</v>
      </c>
      <c r="H4" s="494"/>
      <c r="I4" s="489">
        <v>2014</v>
      </c>
      <c r="J4" s="490"/>
    </row>
    <row r="5" spans="1:10" s="115" customFormat="1" ht="15.75">
      <c r="A5" s="219"/>
      <c r="B5" s="220"/>
      <c r="C5" s="156" t="s">
        <v>179</v>
      </c>
      <c r="D5" s="180" t="s">
        <v>178</v>
      </c>
      <c r="E5" s="171" t="s">
        <v>179</v>
      </c>
      <c r="F5" s="164" t="s">
        <v>178</v>
      </c>
      <c r="G5" s="171" t="s">
        <v>179</v>
      </c>
      <c r="H5" s="164" t="s">
        <v>178</v>
      </c>
      <c r="I5" s="156" t="s">
        <v>179</v>
      </c>
      <c r="J5" s="151" t="s">
        <v>178</v>
      </c>
    </row>
    <row r="6" spans="1:10" ht="15.75">
      <c r="A6" s="496" t="s">
        <v>53</v>
      </c>
      <c r="B6" s="497"/>
      <c r="C6" s="205">
        <v>0.17</v>
      </c>
      <c r="D6" s="206">
        <v>0.21</v>
      </c>
      <c r="E6" s="207">
        <v>0.17</v>
      </c>
      <c r="F6" s="208">
        <v>0.24</v>
      </c>
      <c r="G6" s="207">
        <v>0.3</v>
      </c>
      <c r="H6" s="208">
        <v>0.34</v>
      </c>
      <c r="I6" s="205">
        <v>0.25</v>
      </c>
      <c r="J6" s="209">
        <v>0.32</v>
      </c>
    </row>
    <row r="7" spans="1:10" ht="15.75">
      <c r="A7" s="491" t="s">
        <v>52</v>
      </c>
      <c r="B7" s="492"/>
      <c r="C7" s="210">
        <v>0.25</v>
      </c>
      <c r="D7" s="211">
        <v>0.36</v>
      </c>
      <c r="E7" s="212">
        <v>0.17</v>
      </c>
      <c r="F7" s="213">
        <v>0.22</v>
      </c>
      <c r="G7" s="212">
        <v>0.26</v>
      </c>
      <c r="H7" s="213">
        <v>0.28999999999999998</v>
      </c>
      <c r="I7" s="210">
        <v>0.28000000000000003</v>
      </c>
      <c r="J7" s="214">
        <v>0.36</v>
      </c>
    </row>
    <row r="8" spans="1:10" ht="15.75">
      <c r="A8" s="491" t="s">
        <v>39</v>
      </c>
      <c r="B8" s="492"/>
      <c r="C8" s="210">
        <v>0.44</v>
      </c>
      <c r="D8" s="211">
        <v>0.49</v>
      </c>
      <c r="E8" s="212">
        <v>0.42</v>
      </c>
      <c r="F8" s="213">
        <v>0.49</v>
      </c>
      <c r="G8" s="212">
        <v>0.63</v>
      </c>
      <c r="H8" s="213">
        <v>0.71</v>
      </c>
      <c r="I8" s="210">
        <v>0.63</v>
      </c>
      <c r="J8" s="214">
        <v>0.68</v>
      </c>
    </row>
    <row r="9" spans="1:10" ht="15.75">
      <c r="A9" s="491" t="s">
        <v>51</v>
      </c>
      <c r="B9" s="492"/>
      <c r="C9" s="210">
        <v>0.27</v>
      </c>
      <c r="D9" s="211">
        <v>0.44</v>
      </c>
      <c r="E9" s="212">
        <v>0.25</v>
      </c>
      <c r="F9" s="213">
        <v>0.4</v>
      </c>
      <c r="G9" s="212">
        <v>0.27</v>
      </c>
      <c r="H9" s="213">
        <v>0.42</v>
      </c>
      <c r="I9" s="210">
        <v>0.28000000000000003</v>
      </c>
      <c r="J9" s="214">
        <v>0.41</v>
      </c>
    </row>
    <row r="10" spans="1:10" ht="15.75">
      <c r="A10" s="491" t="s">
        <v>50</v>
      </c>
      <c r="B10" s="492"/>
      <c r="C10" s="210">
        <v>0.17</v>
      </c>
      <c r="D10" s="211">
        <v>0.24</v>
      </c>
      <c r="E10" s="212">
        <v>0.19</v>
      </c>
      <c r="F10" s="213">
        <v>0.24</v>
      </c>
      <c r="G10" s="212">
        <v>0.31</v>
      </c>
      <c r="H10" s="213">
        <v>0.37</v>
      </c>
      <c r="I10" s="210">
        <v>0.36</v>
      </c>
      <c r="J10" s="214">
        <v>0.5</v>
      </c>
    </row>
    <row r="11" spans="1:10" ht="15.75">
      <c r="A11" s="491" t="s">
        <v>49</v>
      </c>
      <c r="B11" s="492"/>
      <c r="C11" s="210">
        <v>0.28000000000000003</v>
      </c>
      <c r="D11" s="211">
        <v>0.41</v>
      </c>
      <c r="E11" s="212">
        <v>0.3</v>
      </c>
      <c r="F11" s="213">
        <v>0.45</v>
      </c>
      <c r="G11" s="212">
        <v>0.3</v>
      </c>
      <c r="H11" s="213">
        <v>0.42</v>
      </c>
      <c r="I11" s="210">
        <v>0.37</v>
      </c>
      <c r="J11" s="214">
        <v>0.53</v>
      </c>
    </row>
    <row r="12" spans="1:10" ht="15.75">
      <c r="A12" s="491" t="s">
        <v>48</v>
      </c>
      <c r="B12" s="492"/>
      <c r="C12" s="210">
        <v>0.32</v>
      </c>
      <c r="D12" s="211">
        <v>0.36</v>
      </c>
      <c r="E12" s="212">
        <v>0.3</v>
      </c>
      <c r="F12" s="213">
        <v>0.39</v>
      </c>
      <c r="G12" s="212">
        <v>0.54</v>
      </c>
      <c r="H12" s="213">
        <v>0.51</v>
      </c>
      <c r="I12" s="210">
        <v>0.36</v>
      </c>
      <c r="J12" s="214">
        <v>0.3</v>
      </c>
    </row>
    <row r="13" spans="1:10" ht="15.75">
      <c r="A13" s="491" t="s">
        <v>47</v>
      </c>
      <c r="B13" s="492"/>
      <c r="C13" s="210">
        <v>0.24</v>
      </c>
      <c r="D13" s="211">
        <v>0.34</v>
      </c>
      <c r="E13" s="212">
        <v>0.32</v>
      </c>
      <c r="F13" s="213">
        <v>0.48</v>
      </c>
      <c r="G13" s="212">
        <v>0.28999999999999998</v>
      </c>
      <c r="H13" s="213">
        <v>0.38</v>
      </c>
      <c r="I13" s="210">
        <v>0.35</v>
      </c>
      <c r="J13" s="214">
        <v>0.44</v>
      </c>
    </row>
    <row r="14" spans="1:10" ht="15.75">
      <c r="A14" s="491" t="s">
        <v>34</v>
      </c>
      <c r="B14" s="492"/>
      <c r="C14" s="210">
        <v>0.24</v>
      </c>
      <c r="D14" s="211">
        <v>0.33</v>
      </c>
      <c r="E14" s="212">
        <v>0.26</v>
      </c>
      <c r="F14" s="213">
        <v>0.31</v>
      </c>
      <c r="G14" s="212">
        <v>0.25</v>
      </c>
      <c r="H14" s="213">
        <v>0.24</v>
      </c>
      <c r="I14" s="210">
        <v>0.19</v>
      </c>
      <c r="J14" s="214">
        <v>0.24</v>
      </c>
    </row>
    <row r="15" spans="1:10" ht="15.75">
      <c r="A15" s="491" t="s">
        <v>46</v>
      </c>
      <c r="B15" s="492"/>
      <c r="C15" s="210">
        <v>0.24</v>
      </c>
      <c r="D15" s="211">
        <v>0.36</v>
      </c>
      <c r="E15" s="212">
        <v>0.27</v>
      </c>
      <c r="F15" s="213">
        <v>0.39</v>
      </c>
      <c r="G15" s="212">
        <v>0.27</v>
      </c>
      <c r="H15" s="213">
        <v>0.39</v>
      </c>
      <c r="I15" s="210">
        <v>0.28999999999999998</v>
      </c>
      <c r="J15" s="214">
        <v>0.43</v>
      </c>
    </row>
    <row r="16" spans="1:10" ht="15.75">
      <c r="A16" s="491" t="s">
        <v>45</v>
      </c>
      <c r="B16" s="492"/>
      <c r="C16" s="210">
        <v>0.21</v>
      </c>
      <c r="D16" s="211">
        <v>0.27</v>
      </c>
      <c r="E16" s="212">
        <v>0.28999999999999998</v>
      </c>
      <c r="F16" s="213">
        <v>0.41</v>
      </c>
      <c r="G16" s="212">
        <v>0.3</v>
      </c>
      <c r="H16" s="213">
        <v>0.35</v>
      </c>
      <c r="I16" s="210">
        <v>0.28000000000000003</v>
      </c>
      <c r="J16" s="214">
        <v>0.35</v>
      </c>
    </row>
    <row r="17" spans="1:10" s="116" customFormat="1" ht="16.5" thickBot="1">
      <c r="A17" s="154" t="s">
        <v>31</v>
      </c>
      <c r="B17" s="216"/>
      <c r="C17" s="159">
        <v>0.27</v>
      </c>
      <c r="D17" s="215">
        <v>0.4</v>
      </c>
      <c r="E17" s="176">
        <v>0.27</v>
      </c>
      <c r="F17" s="170">
        <v>0.41</v>
      </c>
      <c r="G17" s="176">
        <v>0.31</v>
      </c>
      <c r="H17" s="170">
        <v>0.42</v>
      </c>
      <c r="I17" s="159">
        <v>0.33</v>
      </c>
      <c r="J17" s="155">
        <v>0.45</v>
      </c>
    </row>
    <row r="18" spans="1:10">
      <c r="A18" s="125" t="s">
        <v>202</v>
      </c>
    </row>
    <row r="19" spans="1:10">
      <c r="A19" s="125" t="s">
        <v>201</v>
      </c>
    </row>
    <row r="20" spans="1:10">
      <c r="A20" s="125" t="s">
        <v>210</v>
      </c>
    </row>
    <row r="22" spans="1:10" ht="15.75">
      <c r="A22" s="4" t="s">
        <v>244</v>
      </c>
    </row>
  </sheetData>
  <mergeCells count="15">
    <mergeCell ref="I4:J4"/>
    <mergeCell ref="A15:B15"/>
    <mergeCell ref="A16:B16"/>
    <mergeCell ref="A9:B9"/>
    <mergeCell ref="A10:B10"/>
    <mergeCell ref="A11:B11"/>
    <mergeCell ref="A12:B12"/>
    <mergeCell ref="A13:B13"/>
    <mergeCell ref="A14:B14"/>
    <mergeCell ref="A8:B8"/>
    <mergeCell ref="C4:D4"/>
    <mergeCell ref="E4:F4"/>
    <mergeCell ref="G4:H4"/>
    <mergeCell ref="A6:B6"/>
    <mergeCell ref="A7:B7"/>
  </mergeCells>
  <hyperlinks>
    <hyperlink ref="A1" location="Contents!A1" display="Contents "/>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C17"/>
  <sheetViews>
    <sheetView workbookViewId="0">
      <selection activeCell="B7" sqref="B7:C17"/>
    </sheetView>
  </sheetViews>
  <sheetFormatPr defaultRowHeight="15"/>
  <sheetData>
    <row r="1" spans="1:3" ht="15.75">
      <c r="A1" s="110" t="s">
        <v>42</v>
      </c>
    </row>
    <row r="2" spans="1:3" ht="15.75">
      <c r="A2" s="111" t="s">
        <v>376</v>
      </c>
    </row>
    <row r="6" spans="1:3">
      <c r="C6" t="s">
        <v>377</v>
      </c>
    </row>
    <row r="7" spans="1:3">
      <c r="B7" t="s">
        <v>35</v>
      </c>
      <c r="C7">
        <f>117625.481229379/1000</f>
        <v>117.62548122937901</v>
      </c>
    </row>
    <row r="8" spans="1:3">
      <c r="B8" t="s">
        <v>41</v>
      </c>
      <c r="C8">
        <f>199940.410247936/1000</f>
        <v>199.940410247936</v>
      </c>
    </row>
    <row r="9" spans="1:3">
      <c r="B9" t="s">
        <v>34</v>
      </c>
      <c r="C9">
        <f>213740.314528633/1000</f>
        <v>213.74031452863301</v>
      </c>
    </row>
    <row r="10" spans="1:3">
      <c r="B10" t="s">
        <v>37</v>
      </c>
      <c r="C10">
        <f>230960.735613234/1000</f>
        <v>230.96073561323399</v>
      </c>
    </row>
    <row r="11" spans="1:3">
      <c r="B11" t="s">
        <v>215</v>
      </c>
      <c r="C11">
        <f>231998.590579389/1000</f>
        <v>231.998590579389</v>
      </c>
    </row>
    <row r="12" spans="1:3">
      <c r="B12" t="s">
        <v>213</v>
      </c>
      <c r="C12">
        <f>322107.310513751/1000</f>
        <v>322.10731051375097</v>
      </c>
    </row>
    <row r="13" spans="1:3">
      <c r="B13" t="s">
        <v>36</v>
      </c>
      <c r="C13">
        <f>387702.700406504/1000</f>
        <v>387.70270040650399</v>
      </c>
    </row>
    <row r="14" spans="1:3">
      <c r="B14" t="s">
        <v>32</v>
      </c>
      <c r="C14">
        <f>442942.737263168/1000</f>
        <v>442.942737263168</v>
      </c>
    </row>
    <row r="15" spans="1:3">
      <c r="B15" t="s">
        <v>33</v>
      </c>
      <c r="C15">
        <f>571174.59100934/1000</f>
        <v>571.17459100934002</v>
      </c>
    </row>
    <row r="16" spans="1:3">
      <c r="B16" t="s">
        <v>216</v>
      </c>
      <c r="C16">
        <f>756564.294971196/1000</f>
        <v>756.56429497119598</v>
      </c>
    </row>
    <row r="17" spans="2:3">
      <c r="B17" t="s">
        <v>39</v>
      </c>
      <c r="C17">
        <f>1166223.83363747/1000</f>
        <v>1166.2238336374699</v>
      </c>
    </row>
  </sheetData>
  <hyperlinks>
    <hyperlink ref="A1" location="Contents!A1" display="Contents "/>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5"/>
  <sheetData>
    <row r="1" spans="1:1" ht="15.75">
      <c r="A1" s="110" t="s">
        <v>42</v>
      </c>
    </row>
    <row r="2" spans="1:1" ht="15.75">
      <c r="A2" s="111" t="s">
        <v>378</v>
      </c>
    </row>
  </sheetData>
  <hyperlinks>
    <hyperlink ref="A1" location="Contents!A1" display="Contents "/>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A1:C20"/>
  <sheetViews>
    <sheetView workbookViewId="0">
      <selection activeCell="A3" sqref="A3"/>
    </sheetView>
  </sheetViews>
  <sheetFormatPr defaultRowHeight="15"/>
  <cols>
    <col min="1" max="1" width="11.85546875" customWidth="1"/>
  </cols>
  <sheetData>
    <row r="1" spans="1:3" ht="15.75">
      <c r="A1" s="28" t="s">
        <v>42</v>
      </c>
    </row>
    <row r="2" spans="1:3" ht="15.75">
      <c r="A2" s="111" t="s">
        <v>379</v>
      </c>
    </row>
    <row r="9" spans="1:3">
      <c r="C9" t="s">
        <v>239</v>
      </c>
    </row>
    <row r="10" spans="1:3">
      <c r="B10" s="203" t="s">
        <v>35</v>
      </c>
      <c r="C10" s="420">
        <v>0.8485034028679731</v>
      </c>
    </row>
    <row r="11" spans="1:3">
      <c r="B11" s="203" t="s">
        <v>215</v>
      </c>
      <c r="C11" s="420">
        <v>1.1277889397231486</v>
      </c>
    </row>
    <row r="12" spans="1:3">
      <c r="B12" s="203" t="s">
        <v>41</v>
      </c>
      <c r="C12" s="420">
        <v>1.4284927071427052</v>
      </c>
    </row>
    <row r="13" spans="1:3">
      <c r="B13" s="203" t="s">
        <v>34</v>
      </c>
      <c r="C13" s="420">
        <v>1.4957858184585391</v>
      </c>
    </row>
    <row r="14" spans="1:3">
      <c r="B14" s="203" t="s">
        <v>37</v>
      </c>
      <c r="C14" s="420">
        <v>1.5480149573937583</v>
      </c>
    </row>
    <row r="15" spans="1:3">
      <c r="B15" s="203" t="s">
        <v>213</v>
      </c>
      <c r="C15" s="420">
        <v>2.3573082252437123</v>
      </c>
    </row>
    <row r="16" spans="1:3">
      <c r="B16" s="203" t="s">
        <v>32</v>
      </c>
      <c r="C16" s="420">
        <v>2.8046598657842199</v>
      </c>
    </row>
    <row r="17" spans="2:3">
      <c r="B17" s="203" t="s">
        <v>33</v>
      </c>
      <c r="C17" s="420">
        <v>3.2563558833619735</v>
      </c>
    </row>
    <row r="18" spans="2:3">
      <c r="B18" s="203" t="s">
        <v>36</v>
      </c>
      <c r="C18" s="420">
        <v>3.3715623730912023</v>
      </c>
    </row>
    <row r="19" spans="2:3">
      <c r="B19" s="203" t="s">
        <v>39</v>
      </c>
      <c r="C19" s="420">
        <v>3.4623514343659161</v>
      </c>
    </row>
    <row r="20" spans="2:3">
      <c r="B20" s="203" t="s">
        <v>216</v>
      </c>
      <c r="C20" s="420">
        <v>5.3165730516657828</v>
      </c>
    </row>
  </sheetData>
  <hyperlinks>
    <hyperlink ref="A1" location="Contents!A1" display="Contents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tabSelected="1" zoomScaleNormal="100" workbookViewId="0">
      <selection activeCell="D1" sqref="D1"/>
    </sheetView>
  </sheetViews>
  <sheetFormatPr defaultRowHeight="18" customHeight="1"/>
  <cols>
    <col min="1" max="1" width="9.140625" style="119"/>
    <col min="2" max="2" width="15.28515625" style="118" customWidth="1"/>
    <col min="3" max="16384" width="9.140625" style="118"/>
  </cols>
  <sheetData>
    <row r="1" spans="1:3" ht="18" customHeight="1">
      <c r="A1" s="117" t="s">
        <v>25</v>
      </c>
    </row>
    <row r="2" spans="1:3" ht="18" customHeight="1">
      <c r="A2" s="117" t="s">
        <v>26</v>
      </c>
    </row>
    <row r="3" spans="1:3" ht="13.5" customHeight="1"/>
    <row r="4" spans="1:3" ht="18" customHeight="1">
      <c r="A4" s="119" t="s">
        <v>373</v>
      </c>
    </row>
    <row r="5" spans="1:3" ht="18" customHeight="1">
      <c r="B5" s="120" t="s">
        <v>180</v>
      </c>
      <c r="C5" s="119" t="s">
        <v>357</v>
      </c>
    </row>
    <row r="6" spans="1:3" ht="18" customHeight="1">
      <c r="B6" s="120" t="s">
        <v>182</v>
      </c>
      <c r="C6" s="119" t="s">
        <v>358</v>
      </c>
    </row>
    <row r="7" spans="1:3" ht="18" customHeight="1">
      <c r="B7" s="120" t="s">
        <v>183</v>
      </c>
      <c r="C7" s="119" t="s">
        <v>359</v>
      </c>
    </row>
    <row r="8" spans="1:3" ht="18" customHeight="1">
      <c r="B8" s="120" t="s">
        <v>184</v>
      </c>
      <c r="C8" s="119" t="s">
        <v>360</v>
      </c>
    </row>
    <row r="9" spans="1:3" ht="18" customHeight="1">
      <c r="B9" s="120" t="s">
        <v>185</v>
      </c>
      <c r="C9" s="119" t="s">
        <v>361</v>
      </c>
    </row>
    <row r="10" spans="1:3" ht="18" customHeight="1">
      <c r="B10" s="120" t="s">
        <v>186</v>
      </c>
      <c r="C10" s="119" t="s">
        <v>362</v>
      </c>
    </row>
    <row r="11" spans="1:3" ht="18" customHeight="1">
      <c r="B11" s="120" t="s">
        <v>187</v>
      </c>
      <c r="C11" s="119" t="s">
        <v>27</v>
      </c>
    </row>
    <row r="12" spans="1:3" ht="18" customHeight="1">
      <c r="B12" s="120" t="s">
        <v>188</v>
      </c>
      <c r="C12" s="119" t="s">
        <v>245</v>
      </c>
    </row>
    <row r="13" spans="1:3" ht="18" customHeight="1">
      <c r="B13" s="120" t="s">
        <v>189</v>
      </c>
      <c r="C13" s="119" t="s">
        <v>246</v>
      </c>
    </row>
    <row r="14" spans="1:3" ht="18" customHeight="1">
      <c r="B14" s="120" t="s">
        <v>190</v>
      </c>
      <c r="C14" s="119" t="s">
        <v>363</v>
      </c>
    </row>
    <row r="15" spans="1:3" ht="18" customHeight="1">
      <c r="B15" s="120" t="s">
        <v>191</v>
      </c>
      <c r="C15" s="121" t="s">
        <v>247</v>
      </c>
    </row>
    <row r="16" spans="1:3" ht="18" customHeight="1">
      <c r="B16" s="120" t="s">
        <v>192</v>
      </c>
      <c r="C16" s="119" t="s">
        <v>248</v>
      </c>
    </row>
    <row r="17" spans="1:3" ht="18" customHeight="1">
      <c r="B17" s="120" t="s">
        <v>193</v>
      </c>
      <c r="C17" s="119" t="s">
        <v>249</v>
      </c>
    </row>
    <row r="18" spans="1:3" ht="18" customHeight="1">
      <c r="B18" s="120" t="s">
        <v>194</v>
      </c>
      <c r="C18" s="119" t="s">
        <v>372</v>
      </c>
    </row>
    <row r="19" spans="1:3" ht="12.75" customHeight="1">
      <c r="B19" s="221"/>
    </row>
    <row r="20" spans="1:3" ht="18" customHeight="1">
      <c r="A20" s="119" t="s">
        <v>374</v>
      </c>
      <c r="C20" s="121"/>
    </row>
    <row r="21" spans="1:3" ht="18" customHeight="1">
      <c r="B21" s="120" t="s">
        <v>225</v>
      </c>
      <c r="C21" s="119" t="s">
        <v>388</v>
      </c>
    </row>
    <row r="22" spans="1:3" ht="18" customHeight="1">
      <c r="B22" s="222" t="s">
        <v>226</v>
      </c>
      <c r="C22" s="119" t="s">
        <v>389</v>
      </c>
    </row>
    <row r="23" spans="1:3" ht="18" customHeight="1">
      <c r="B23" s="120" t="s">
        <v>227</v>
      </c>
      <c r="C23" s="119" t="s">
        <v>390</v>
      </c>
    </row>
    <row r="24" spans="1:3" ht="18" customHeight="1">
      <c r="B24" s="222" t="s">
        <v>228</v>
      </c>
      <c r="C24" s="119" t="s">
        <v>391</v>
      </c>
    </row>
    <row r="25" spans="1:3" ht="18" customHeight="1">
      <c r="B25" s="120" t="s">
        <v>229</v>
      </c>
      <c r="C25" s="119" t="s">
        <v>392</v>
      </c>
    </row>
    <row r="26" spans="1:3" ht="18" customHeight="1">
      <c r="B26" s="120" t="s">
        <v>230</v>
      </c>
      <c r="C26" s="119" t="s">
        <v>393</v>
      </c>
    </row>
    <row r="27" spans="1:3" ht="18" customHeight="1">
      <c r="B27" s="120" t="s">
        <v>231</v>
      </c>
      <c r="C27" s="119" t="s">
        <v>237</v>
      </c>
    </row>
    <row r="28" spans="1:3" ht="18" customHeight="1">
      <c r="B28" s="120" t="s">
        <v>232</v>
      </c>
      <c r="C28" s="119" t="s">
        <v>250</v>
      </c>
    </row>
    <row r="29" spans="1:3" ht="18" customHeight="1">
      <c r="B29" s="120" t="s">
        <v>233</v>
      </c>
      <c r="C29" s="119" t="s">
        <v>251</v>
      </c>
    </row>
    <row r="30" spans="1:3" ht="18" customHeight="1">
      <c r="B30" s="120" t="s">
        <v>234</v>
      </c>
      <c r="C30" s="119" t="s">
        <v>252</v>
      </c>
    </row>
    <row r="31" spans="1:3" ht="18" customHeight="1">
      <c r="B31" s="120" t="s">
        <v>235</v>
      </c>
      <c r="C31" s="119" t="s">
        <v>238</v>
      </c>
    </row>
    <row r="32" spans="1:3" ht="18" customHeight="1">
      <c r="B32" s="120" t="s">
        <v>236</v>
      </c>
      <c r="C32" s="119" t="s">
        <v>394</v>
      </c>
    </row>
  </sheetData>
  <hyperlinks>
    <hyperlink ref="A1" location="Contact!A1" display="Contact "/>
    <hyperlink ref="B6" location="'Table 2 Trips LGD14'!A1" display="Table 2"/>
    <hyperlink ref="B7" location="'Table 3 Nights LGD14'!A1" display="Table 3"/>
    <hyperlink ref="B8" location="'Table 4 Expenditure LGD14'!A1" display="Table 4"/>
    <hyperlink ref="B9" location="'Table 5 Reason for Visit LGD14'!A1" display="Table 5"/>
    <hyperlink ref="B10" location="'Table 6 Place of Origin LGD14'!A1" display="Table 6"/>
    <hyperlink ref="B11" location="'Table 7 Employee Jobs LGD14'!A1" display="Table 7"/>
    <hyperlink ref="B12" location="'Table 8 Visitor Attraction LGD'!A1" display="Table 8"/>
    <hyperlink ref="B14" location="'Table 10 Cruise Ships'!A1" display="Table 10"/>
    <hyperlink ref="B13" location="'Table 9 Visitor Attraction LGD'!A1" display="Table 9"/>
    <hyperlink ref="A2" location="'Background Notes'!A1" display="Background Notes "/>
    <hyperlink ref="B15" location="'Table 11 Accommodation'!A1" display="Table 11"/>
    <hyperlink ref="B18" location="'Table 14 Self-catering occupanc'!A1" display="Table 14"/>
    <hyperlink ref="B16" location="'Table 12 Hotel occupancy'!A1" display="Table 12"/>
    <hyperlink ref="B17" location="'Table 13 Bed&amp;Breakfast occupanc'!A1" display="Table 13"/>
    <hyperlink ref="B5" location="'Table 1 Trips, Nights, Spend'!A1" display="Table 1"/>
    <hyperlink ref="B21" location="'Figure 1a'!A1" display="Figure 1a"/>
    <hyperlink ref="B22" location="'Figure 1b'!A1" display="Figure 1b"/>
    <hyperlink ref="B23" location="'Figure 2a'!A1" display="Figure 2a"/>
    <hyperlink ref="B24" location="'Figure 2b'!A1" display="Figure 2b"/>
    <hyperlink ref="B25" location="'Figure 3a'!A1" display="Figure 3a"/>
    <hyperlink ref="B26" location="'Figure 3b'!A1" display="Figure 3b"/>
    <hyperlink ref="B27" location="'Figures 4a-4c'!A1" display="Figures 4a-4c"/>
    <hyperlink ref="B28" location="'Figure 5a'!A1" display="Figure 5a"/>
    <hyperlink ref="B29" location="'Figure 5b'!A1" display="Figure 5b"/>
    <hyperlink ref="B30" location="'Figure 6a'!A1" display="Figure 6a"/>
    <hyperlink ref="B31" location="'Figure 7a'!A1" display="Figure 7a"/>
    <hyperlink ref="B32" location="'Figure 8a'!A1" display="Figure 8a"/>
  </hyperlinks>
  <pageMargins left="0.70866141732283472" right="0.70866141732283472" top="0.74803149606299213" bottom="0.74803149606299213" header="0.31496062992125984" footer="0.31496062992125984"/>
  <pageSetup paperSize="9" scale="63" orientation="portrait" r:id="rId1"/>
</worksheet>
</file>

<file path=xl/worksheets/sheet20.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5"/>
  <cols>
    <col min="1" max="1" width="10.85546875" customWidth="1"/>
  </cols>
  <sheetData>
    <row r="1" spans="1:1" ht="15.75">
      <c r="A1" s="28" t="s">
        <v>42</v>
      </c>
    </row>
    <row r="2" spans="1:1" ht="15.75">
      <c r="A2" s="111" t="s">
        <v>380</v>
      </c>
    </row>
  </sheetData>
  <hyperlinks>
    <hyperlink ref="A1" location="Contents!A1" display="Contents "/>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A1:C17"/>
  <sheetViews>
    <sheetView workbookViewId="0">
      <selection activeCell="K1" sqref="K1"/>
    </sheetView>
  </sheetViews>
  <sheetFormatPr defaultRowHeight="15"/>
  <cols>
    <col min="1" max="1" width="12.28515625" customWidth="1"/>
    <col min="3" max="3" width="11.140625" bestFit="1" customWidth="1"/>
  </cols>
  <sheetData>
    <row r="1" spans="1:3" ht="15.75">
      <c r="A1" s="28" t="s">
        <v>42</v>
      </c>
    </row>
    <row r="2" spans="1:3" ht="15.75">
      <c r="A2" s="111" t="s">
        <v>381</v>
      </c>
    </row>
    <row r="6" spans="1:3">
      <c r="C6" t="s">
        <v>214</v>
      </c>
    </row>
    <row r="7" spans="1:3">
      <c r="B7" t="s">
        <v>35</v>
      </c>
      <c r="C7">
        <v>22.470852665659297</v>
      </c>
    </row>
    <row r="8" spans="1:3">
      <c r="B8" t="s">
        <v>34</v>
      </c>
      <c r="C8">
        <v>26.589690632786617</v>
      </c>
    </row>
    <row r="9" spans="1:3">
      <c r="B9" t="s">
        <v>215</v>
      </c>
      <c r="C9">
        <v>28.279313731279423</v>
      </c>
    </row>
    <row r="10" spans="1:3">
      <c r="B10" t="s">
        <v>41</v>
      </c>
      <c r="C10">
        <v>37.22426715758229</v>
      </c>
    </row>
    <row r="11" spans="1:3">
      <c r="B11" t="s">
        <v>37</v>
      </c>
      <c r="C11">
        <v>39.738713647225552</v>
      </c>
    </row>
    <row r="12" spans="1:3">
      <c r="B12" t="s">
        <v>32</v>
      </c>
      <c r="C12">
        <v>44.333737155714502</v>
      </c>
    </row>
    <row r="13" spans="1:3">
      <c r="B13" t="s">
        <v>213</v>
      </c>
      <c r="C13">
        <v>53.784132318373203</v>
      </c>
    </row>
    <row r="14" spans="1:3">
      <c r="B14" t="s">
        <v>33</v>
      </c>
      <c r="C14">
        <v>54.282766940352609</v>
      </c>
    </row>
    <row r="15" spans="1:3">
      <c r="B15" t="s">
        <v>36</v>
      </c>
      <c r="C15">
        <v>63.748955762702302</v>
      </c>
    </row>
    <row r="16" spans="1:3">
      <c r="B16" t="s">
        <v>216</v>
      </c>
      <c r="C16">
        <v>133.28822715515244</v>
      </c>
    </row>
    <row r="17" spans="2:3">
      <c r="B17" t="s">
        <v>39</v>
      </c>
      <c r="C17">
        <v>247.49783563317175</v>
      </c>
    </row>
  </sheetData>
  <hyperlinks>
    <hyperlink ref="A1" location="Contents!A1" display="Contents "/>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5"/>
  <cols>
    <col min="1" max="1" width="11.7109375" customWidth="1"/>
  </cols>
  <sheetData>
    <row r="1" spans="1:1" ht="15.75">
      <c r="A1" s="28" t="s">
        <v>42</v>
      </c>
    </row>
    <row r="2" spans="1:1" ht="15.75">
      <c r="A2" s="111" t="s">
        <v>382</v>
      </c>
    </row>
  </sheetData>
  <hyperlinks>
    <hyperlink ref="A1" location="Contents!A1" display="Contents "/>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dimension ref="A1:F54"/>
  <sheetViews>
    <sheetView workbookViewId="0">
      <selection activeCell="B1" sqref="B1"/>
    </sheetView>
  </sheetViews>
  <sheetFormatPr defaultRowHeight="15"/>
  <cols>
    <col min="1" max="1" width="11.140625" customWidth="1"/>
  </cols>
  <sheetData>
    <row r="1" spans="1:6" ht="15.75">
      <c r="A1" s="28" t="s">
        <v>42</v>
      </c>
    </row>
    <row r="2" spans="1:6" ht="16.5">
      <c r="A2" s="202" t="s">
        <v>218</v>
      </c>
    </row>
    <row r="3" spans="1:6" ht="16.5">
      <c r="A3" s="202" t="s">
        <v>219</v>
      </c>
    </row>
    <row r="7" spans="1:6">
      <c r="D7" t="s">
        <v>217</v>
      </c>
      <c r="E7" t="s">
        <v>220</v>
      </c>
      <c r="F7" t="s">
        <v>63</v>
      </c>
    </row>
    <row r="8" spans="1:6">
      <c r="C8" t="s">
        <v>41</v>
      </c>
      <c r="D8" s="204">
        <v>0.33533782698722042</v>
      </c>
      <c r="E8" s="204">
        <v>0.50241207498567242</v>
      </c>
      <c r="F8" s="204">
        <v>9.187213962176792E-2</v>
      </c>
    </row>
    <row r="9" spans="1:6">
      <c r="C9" t="s">
        <v>215</v>
      </c>
      <c r="D9" s="204">
        <v>0.20214045986126744</v>
      </c>
      <c r="E9" s="204">
        <v>0.64922731346049822</v>
      </c>
      <c r="F9" s="204">
        <v>7.4572538022645365E-2</v>
      </c>
    </row>
    <row r="10" spans="1:6">
      <c r="C10" t="s">
        <v>39</v>
      </c>
      <c r="D10" s="204">
        <v>0.40230664380313486</v>
      </c>
      <c r="E10" s="204">
        <v>0.37414195309974507</v>
      </c>
      <c r="F10" s="204">
        <v>0.16363790316591784</v>
      </c>
    </row>
    <row r="11" spans="1:6">
      <c r="C11" t="s">
        <v>216</v>
      </c>
      <c r="D11" s="204">
        <v>0.59505863699529493</v>
      </c>
      <c r="E11" s="204">
        <v>0.28181266615155687</v>
      </c>
      <c r="F11" s="204">
        <v>3.751102276756467E-2</v>
      </c>
    </row>
    <row r="12" spans="1:6">
      <c r="C12" t="s">
        <v>37</v>
      </c>
      <c r="D12" s="204">
        <v>0.31850683991384438</v>
      </c>
      <c r="E12" s="204">
        <v>0.46332047054941761</v>
      </c>
      <c r="F12" s="204">
        <v>0.14912538977302306</v>
      </c>
    </row>
    <row r="13" spans="1:6">
      <c r="C13" t="s">
        <v>36</v>
      </c>
      <c r="D13" s="204">
        <v>0.45397416950919106</v>
      </c>
      <c r="E13" s="204">
        <v>0.4500956678413765</v>
      </c>
      <c r="F13" s="204">
        <v>5.5169754450287066E-2</v>
      </c>
    </row>
    <row r="14" spans="1:6">
      <c r="C14" t="s">
        <v>35</v>
      </c>
      <c r="D14" s="204">
        <v>0.29543245229660692</v>
      </c>
      <c r="E14" s="204">
        <v>0.55373706877414397</v>
      </c>
      <c r="F14" s="204">
        <v>0.12863847148349275</v>
      </c>
    </row>
    <row r="15" spans="1:6">
      <c r="C15" t="s">
        <v>213</v>
      </c>
      <c r="D15" s="204">
        <v>0.36477029798514538</v>
      </c>
      <c r="E15" s="204">
        <v>0.53082831894198901</v>
      </c>
      <c r="F15" s="204">
        <v>6.3669301065663486E-2</v>
      </c>
    </row>
    <row r="16" spans="1:6">
      <c r="C16" t="s">
        <v>34</v>
      </c>
      <c r="D16" s="204">
        <v>0.31502315268930597</v>
      </c>
      <c r="E16" s="204">
        <v>0.54080443532171329</v>
      </c>
      <c r="F16" s="204">
        <v>9.520617998517833E-2</v>
      </c>
    </row>
    <row r="17" spans="1:6">
      <c r="C17" t="s">
        <v>33</v>
      </c>
      <c r="D17" s="204">
        <v>0.51217892989725289</v>
      </c>
      <c r="E17" s="204">
        <v>0.39452142963844566</v>
      </c>
      <c r="F17" s="204">
        <v>4.0085558208551392E-2</v>
      </c>
    </row>
    <row r="18" spans="1:6">
      <c r="C18" t="s">
        <v>32</v>
      </c>
      <c r="D18" s="204">
        <v>0.43863011571737492</v>
      </c>
      <c r="E18" s="204">
        <v>0.4575628348384449</v>
      </c>
      <c r="F18" s="204">
        <v>4.8948631454939585E-2</v>
      </c>
    </row>
    <row r="27" spans="1:6" ht="16.5">
      <c r="A27" s="202" t="s">
        <v>221</v>
      </c>
    </row>
    <row r="54" spans="1:1" ht="16.5">
      <c r="A54" s="202" t="s">
        <v>222</v>
      </c>
    </row>
  </sheetData>
  <hyperlinks>
    <hyperlink ref="A1" location="Contents!A1" display="Contents "/>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dimension ref="A1:F16"/>
  <sheetViews>
    <sheetView workbookViewId="0">
      <selection activeCell="J3" sqref="J3"/>
    </sheetView>
  </sheetViews>
  <sheetFormatPr defaultRowHeight="15"/>
  <cols>
    <col min="1" max="1" width="11.28515625" customWidth="1"/>
  </cols>
  <sheetData>
    <row r="1" spans="1:6" ht="15.75">
      <c r="A1" s="28" t="s">
        <v>42</v>
      </c>
    </row>
    <row r="2" spans="1:6" ht="16.5">
      <c r="A2" s="202" t="s">
        <v>343</v>
      </c>
    </row>
    <row r="5" spans="1:6" ht="15.75">
      <c r="A5" s="421"/>
      <c r="B5" s="422" t="s">
        <v>331</v>
      </c>
      <c r="C5" s="422" t="s">
        <v>330</v>
      </c>
      <c r="D5" s="422" t="s">
        <v>329</v>
      </c>
      <c r="E5" s="422" t="s">
        <v>328</v>
      </c>
    </row>
    <row r="6" spans="1:6" ht="15.75">
      <c r="A6" s="421" t="s">
        <v>332</v>
      </c>
      <c r="B6" s="423">
        <v>2395</v>
      </c>
      <c r="C6" s="423">
        <v>840.99999999999989</v>
      </c>
      <c r="D6" s="423">
        <v>547</v>
      </c>
      <c r="E6" s="423">
        <v>7001.9999999999982</v>
      </c>
      <c r="F6" s="203"/>
    </row>
    <row r="7" spans="1:6" ht="15.75">
      <c r="A7" s="421" t="s">
        <v>333</v>
      </c>
      <c r="B7" s="423">
        <v>889</v>
      </c>
      <c r="C7" s="423">
        <v>5570.0000000000055</v>
      </c>
      <c r="D7" s="423">
        <v>1901.9999999999993</v>
      </c>
      <c r="E7" s="423">
        <v>1944</v>
      </c>
      <c r="F7" s="203"/>
    </row>
    <row r="8" spans="1:6" ht="15.75">
      <c r="A8" s="421" t="s">
        <v>334</v>
      </c>
      <c r="B8" s="423">
        <v>311</v>
      </c>
      <c r="C8" s="423">
        <v>1999.0000000000011</v>
      </c>
      <c r="D8" s="423">
        <v>1010</v>
      </c>
      <c r="E8" s="423">
        <v>975</v>
      </c>
      <c r="F8" s="203"/>
    </row>
    <row r="9" spans="1:6" ht="15.75">
      <c r="A9" s="421" t="s">
        <v>335</v>
      </c>
      <c r="B9" s="423">
        <v>679</v>
      </c>
      <c r="C9" s="423">
        <v>1105</v>
      </c>
      <c r="D9" s="423">
        <v>969</v>
      </c>
      <c r="E9" s="423">
        <v>1230</v>
      </c>
      <c r="F9" s="203"/>
    </row>
    <row r="10" spans="1:6" ht="15.75">
      <c r="A10" s="421" t="s">
        <v>336</v>
      </c>
      <c r="B10" s="423">
        <v>740</v>
      </c>
      <c r="C10" s="423">
        <v>549.00000000000011</v>
      </c>
      <c r="D10" s="423">
        <v>543</v>
      </c>
      <c r="E10" s="423">
        <v>1597</v>
      </c>
      <c r="F10" s="203"/>
    </row>
    <row r="11" spans="1:6" ht="15.75">
      <c r="A11" s="421" t="s">
        <v>337</v>
      </c>
      <c r="B11" s="423">
        <v>1587</v>
      </c>
      <c r="C11" s="423">
        <v>260</v>
      </c>
      <c r="D11" s="423">
        <v>261</v>
      </c>
      <c r="E11" s="423">
        <v>1296</v>
      </c>
      <c r="F11" s="203"/>
    </row>
    <row r="12" spans="1:6" ht="15.75">
      <c r="A12" s="421" t="s">
        <v>338</v>
      </c>
      <c r="B12" s="423">
        <v>226</v>
      </c>
      <c r="C12" s="423">
        <v>341</v>
      </c>
      <c r="D12" s="423">
        <v>326</v>
      </c>
      <c r="E12" s="423">
        <v>1112</v>
      </c>
      <c r="F12" s="203"/>
    </row>
    <row r="13" spans="1:6" ht="15.75">
      <c r="A13" s="421" t="s">
        <v>339</v>
      </c>
      <c r="B13" s="423">
        <v>241</v>
      </c>
      <c r="C13" s="423">
        <v>575</v>
      </c>
      <c r="D13" s="423">
        <v>376</v>
      </c>
      <c r="E13" s="423">
        <v>602</v>
      </c>
      <c r="F13" s="203"/>
    </row>
    <row r="14" spans="1:6" ht="15.75">
      <c r="A14" s="421" t="s">
        <v>340</v>
      </c>
      <c r="B14" s="423">
        <v>0</v>
      </c>
      <c r="C14" s="423">
        <v>325.00000000000006</v>
      </c>
      <c r="D14" s="423">
        <v>280</v>
      </c>
      <c r="E14" s="423">
        <v>588</v>
      </c>
      <c r="F14" s="203"/>
    </row>
    <row r="15" spans="1:6" ht="15.75">
      <c r="A15" s="421" t="s">
        <v>341</v>
      </c>
      <c r="B15" s="423">
        <v>0</v>
      </c>
      <c r="C15" s="423">
        <v>275.00000000000006</v>
      </c>
      <c r="D15" s="423">
        <v>277</v>
      </c>
      <c r="E15" s="423">
        <v>593</v>
      </c>
      <c r="F15" s="203"/>
    </row>
    <row r="16" spans="1:6" ht="15.75">
      <c r="A16" s="421" t="s">
        <v>383</v>
      </c>
      <c r="B16" s="423">
        <v>59</v>
      </c>
      <c r="C16" s="423">
        <v>215</v>
      </c>
      <c r="D16" s="423">
        <v>324</v>
      </c>
      <c r="E16" s="423">
        <v>531</v>
      </c>
      <c r="F16" s="203"/>
    </row>
  </sheetData>
  <hyperlinks>
    <hyperlink ref="A1" location="Contents!A1" display="Contents "/>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dimension ref="A1:H37"/>
  <sheetViews>
    <sheetView workbookViewId="0">
      <selection activeCell="L1" sqref="L1"/>
    </sheetView>
  </sheetViews>
  <sheetFormatPr defaultRowHeight="15"/>
  <cols>
    <col min="1" max="1" width="11" customWidth="1"/>
  </cols>
  <sheetData>
    <row r="1" spans="1:3" ht="15.75">
      <c r="A1" s="28" t="s">
        <v>42</v>
      </c>
    </row>
    <row r="2" spans="1:3" ht="16.5">
      <c r="A2" s="202" t="s">
        <v>342</v>
      </c>
    </row>
    <row r="4" spans="1:3">
      <c r="C4" t="s">
        <v>177</v>
      </c>
    </row>
    <row r="5" spans="1:3">
      <c r="B5" t="s">
        <v>39</v>
      </c>
      <c r="C5" s="264">
        <v>0.51388967872802649</v>
      </c>
    </row>
    <row r="6" spans="1:3">
      <c r="B6" t="s">
        <v>47</v>
      </c>
      <c r="C6" s="264">
        <v>0.49318141894971856</v>
      </c>
    </row>
    <row r="7" spans="1:3">
      <c r="B7" t="s">
        <v>49</v>
      </c>
      <c r="C7" s="264">
        <v>0.4859025025060934</v>
      </c>
    </row>
    <row r="8" spans="1:3">
      <c r="B8" t="s">
        <v>50</v>
      </c>
      <c r="C8" s="264">
        <v>0.45807139131921115</v>
      </c>
    </row>
    <row r="9" spans="1:3">
      <c r="B9" t="s">
        <v>45</v>
      </c>
      <c r="C9" s="264">
        <v>0.44141787200075822</v>
      </c>
    </row>
    <row r="10" spans="1:3">
      <c r="B10" t="s">
        <v>53</v>
      </c>
      <c r="C10" s="264">
        <v>0.40832390678893421</v>
      </c>
    </row>
    <row r="11" spans="1:3">
      <c r="B11" t="s">
        <v>46</v>
      </c>
      <c r="C11" s="264">
        <v>0.39622593270926437</v>
      </c>
    </row>
    <row r="12" spans="1:3">
      <c r="B12" t="s">
        <v>51</v>
      </c>
      <c r="C12" s="264">
        <v>0.38523893445133051</v>
      </c>
    </row>
    <row r="13" spans="1:3">
      <c r="B13" t="s">
        <v>52</v>
      </c>
      <c r="C13" s="264">
        <v>0.38276704110992188</v>
      </c>
    </row>
    <row r="14" spans="1:3">
      <c r="B14" t="s">
        <v>48</v>
      </c>
      <c r="C14" s="264">
        <v>0.36804472121265847</v>
      </c>
    </row>
    <row r="15" spans="1:3">
      <c r="B15" t="s">
        <v>34</v>
      </c>
      <c r="C15" s="264">
        <v>0.32778763966484681</v>
      </c>
    </row>
    <row r="37" spans="8:8" ht="16.5">
      <c r="H37" s="202"/>
    </row>
  </sheetData>
  <sortState ref="B5:C16">
    <sortCondition descending="1" ref="C5"/>
  </sortState>
  <hyperlinks>
    <hyperlink ref="A1" location="Contents!A1" display="Contents "/>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dimension ref="A1:A3"/>
  <sheetViews>
    <sheetView workbookViewId="0">
      <selection activeCell="O21" sqref="O21"/>
    </sheetView>
  </sheetViews>
  <sheetFormatPr defaultRowHeight="15"/>
  <cols>
    <col min="1" max="1" width="11.85546875" customWidth="1"/>
  </cols>
  <sheetData>
    <row r="1" spans="1:1" ht="15.75">
      <c r="A1" s="28" t="s">
        <v>42</v>
      </c>
    </row>
    <row r="2" spans="1:1" ht="16.5">
      <c r="A2" s="202" t="s">
        <v>344</v>
      </c>
    </row>
    <row r="3" spans="1:1">
      <c r="A3" s="116" t="s">
        <v>223</v>
      </c>
    </row>
  </sheetData>
  <hyperlinks>
    <hyperlink ref="A1" location="Contents!A1" display="Contents "/>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dimension ref="A1:C18"/>
  <sheetViews>
    <sheetView workbookViewId="0">
      <selection activeCell="J1" sqref="J1"/>
    </sheetView>
  </sheetViews>
  <sheetFormatPr defaultRowHeight="15"/>
  <cols>
    <col min="1" max="1" width="10.85546875" customWidth="1"/>
  </cols>
  <sheetData>
    <row r="1" spans="1:3" ht="15.75">
      <c r="A1" s="28" t="s">
        <v>42</v>
      </c>
    </row>
    <row r="2" spans="1:3" ht="16.5">
      <c r="A2" s="202" t="s">
        <v>224</v>
      </c>
    </row>
    <row r="7" spans="1:3">
      <c r="C7" t="s">
        <v>81</v>
      </c>
    </row>
    <row r="8" spans="1:3">
      <c r="B8" t="s">
        <v>39</v>
      </c>
      <c r="C8" s="203">
        <v>17319</v>
      </c>
    </row>
    <row r="9" spans="1:3">
      <c r="B9" t="s">
        <v>33</v>
      </c>
      <c r="C9" s="203">
        <v>4780</v>
      </c>
    </row>
    <row r="10" spans="1:3">
      <c r="B10" t="s">
        <v>38</v>
      </c>
      <c r="C10" s="203">
        <v>4751</v>
      </c>
    </row>
    <row r="11" spans="1:3">
      <c r="B11" t="s">
        <v>32</v>
      </c>
      <c r="C11" s="203">
        <v>4595</v>
      </c>
    </row>
    <row r="12" spans="1:3">
      <c r="B12" t="s">
        <v>37</v>
      </c>
      <c r="C12" s="203">
        <v>4227</v>
      </c>
    </row>
    <row r="13" spans="1:3">
      <c r="B13" t="s">
        <v>40</v>
      </c>
      <c r="C13" s="203">
        <v>4182</v>
      </c>
    </row>
    <row r="14" spans="1:3">
      <c r="B14" t="s">
        <v>41</v>
      </c>
      <c r="C14" s="203">
        <v>4074</v>
      </c>
    </row>
    <row r="15" spans="1:3">
      <c r="B15" t="s">
        <v>35</v>
      </c>
      <c r="C15" s="203">
        <v>3824</v>
      </c>
    </row>
    <row r="16" spans="1:3">
      <c r="B16" t="s">
        <v>213</v>
      </c>
      <c r="C16" s="203">
        <v>3678</v>
      </c>
    </row>
    <row r="17" spans="2:3">
      <c r="B17" t="s">
        <v>36</v>
      </c>
      <c r="C17" s="203">
        <v>3448</v>
      </c>
    </row>
    <row r="18" spans="2:3">
      <c r="B18" t="s">
        <v>34</v>
      </c>
      <c r="C18" s="203">
        <v>3165</v>
      </c>
    </row>
  </sheetData>
  <hyperlinks>
    <hyperlink ref="A1" location="Contents!A1" display="Contents "/>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dimension ref="A1:I10"/>
  <sheetViews>
    <sheetView workbookViewId="0">
      <selection activeCell="R19" sqref="R19"/>
    </sheetView>
  </sheetViews>
  <sheetFormatPr defaultRowHeight="15"/>
  <cols>
    <col min="1" max="1" width="10.85546875" customWidth="1"/>
  </cols>
  <sheetData>
    <row r="1" spans="1:9" ht="15.75">
      <c r="A1" s="28" t="s">
        <v>42</v>
      </c>
    </row>
    <row r="2" spans="1:9" ht="16.5">
      <c r="A2" s="202" t="s">
        <v>384</v>
      </c>
    </row>
    <row r="5" spans="1:9">
      <c r="A5" s="424"/>
      <c r="B5" s="424" t="s">
        <v>39</v>
      </c>
      <c r="C5" s="424" t="s">
        <v>39</v>
      </c>
      <c r="D5" s="424" t="s">
        <v>165</v>
      </c>
      <c r="E5" s="424" t="s">
        <v>165</v>
      </c>
      <c r="F5" s="424" t="s">
        <v>385</v>
      </c>
      <c r="G5" s="424" t="s">
        <v>385</v>
      </c>
      <c r="H5" s="424"/>
      <c r="I5" s="424"/>
    </row>
    <row r="6" spans="1:9">
      <c r="A6" s="424"/>
      <c r="B6" s="424" t="s">
        <v>386</v>
      </c>
      <c r="C6" s="424" t="s">
        <v>387</v>
      </c>
      <c r="D6" s="424" t="s">
        <v>386</v>
      </c>
      <c r="E6" s="424" t="s">
        <v>387</v>
      </c>
      <c r="F6" s="424" t="s">
        <v>386</v>
      </c>
      <c r="G6" s="424" t="s">
        <v>387</v>
      </c>
      <c r="H6" s="424"/>
      <c r="I6" s="424"/>
    </row>
    <row r="7" spans="1:9">
      <c r="A7" s="424">
        <v>2011</v>
      </c>
      <c r="B7" s="424">
        <v>32</v>
      </c>
      <c r="C7" s="424">
        <v>57660</v>
      </c>
      <c r="D7" s="424">
        <v>0</v>
      </c>
      <c r="E7" s="424">
        <v>0</v>
      </c>
      <c r="F7" s="424"/>
      <c r="G7" s="424"/>
      <c r="H7" s="424">
        <f t="shared" ref="H7:I9" si="0">B7+D7</f>
        <v>32</v>
      </c>
      <c r="I7" s="424">
        <f t="shared" si="0"/>
        <v>57660</v>
      </c>
    </row>
    <row r="8" spans="1:9">
      <c r="A8" s="424">
        <v>2012</v>
      </c>
      <c r="B8" s="424">
        <v>45</v>
      </c>
      <c r="C8" s="424">
        <v>70116</v>
      </c>
      <c r="D8" s="424">
        <v>8</v>
      </c>
      <c r="E8" s="424">
        <v>4789</v>
      </c>
      <c r="F8" s="424"/>
      <c r="G8" s="424"/>
      <c r="H8" s="424">
        <f t="shared" si="0"/>
        <v>53</v>
      </c>
      <c r="I8" s="424">
        <f t="shared" si="0"/>
        <v>74905</v>
      </c>
    </row>
    <row r="9" spans="1:9">
      <c r="A9" s="424">
        <v>2013</v>
      </c>
      <c r="B9" s="424">
        <v>57</v>
      </c>
      <c r="C9" s="424">
        <v>102683</v>
      </c>
      <c r="D9" s="424">
        <v>5</v>
      </c>
      <c r="E9" s="424">
        <v>1757</v>
      </c>
      <c r="F9" s="424"/>
      <c r="G9" s="424"/>
      <c r="H9" s="424">
        <f t="shared" si="0"/>
        <v>62</v>
      </c>
      <c r="I9" s="424">
        <f t="shared" si="0"/>
        <v>104440</v>
      </c>
    </row>
    <row r="10" spans="1:9">
      <c r="A10" s="424">
        <v>2014</v>
      </c>
      <c r="B10" s="424">
        <v>63</v>
      </c>
      <c r="C10" s="424">
        <v>115659</v>
      </c>
      <c r="D10" s="424">
        <v>5</v>
      </c>
      <c r="E10" s="424">
        <v>4044</v>
      </c>
      <c r="F10" s="424">
        <v>1</v>
      </c>
      <c r="G10" s="424">
        <v>450</v>
      </c>
      <c r="H10" s="424">
        <f>B10+D10+F10</f>
        <v>69</v>
      </c>
      <c r="I10" s="424">
        <f>C10+E10+G10</f>
        <v>120153</v>
      </c>
    </row>
  </sheetData>
  <hyperlinks>
    <hyperlink ref="A1" location="Contents!A1" display="Contents "/>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dimension ref="A1:A32"/>
  <sheetViews>
    <sheetView workbookViewId="0">
      <selection sqref="A1:XFD1048576"/>
    </sheetView>
  </sheetViews>
  <sheetFormatPr defaultRowHeight="15"/>
  <cols>
    <col min="1" max="1" width="163.85546875" style="430" customWidth="1"/>
    <col min="2" max="16384" width="9.140625" style="425"/>
  </cols>
  <sheetData>
    <row r="1" spans="1:1" ht="15.75">
      <c r="A1" s="426" t="s">
        <v>42</v>
      </c>
    </row>
    <row r="2" spans="1:1" ht="15.75">
      <c r="A2" s="427" t="s">
        <v>203</v>
      </c>
    </row>
    <row r="3" spans="1:1" ht="30">
      <c r="A3" s="428" t="s">
        <v>400</v>
      </c>
    </row>
    <row r="4" spans="1:1">
      <c r="A4" s="429"/>
    </row>
    <row r="5" spans="1:1">
      <c r="A5" s="126" t="s">
        <v>395</v>
      </c>
    </row>
    <row r="6" spans="1:1">
      <c r="A6" s="428" t="s">
        <v>204</v>
      </c>
    </row>
    <row r="7" spans="1:1">
      <c r="A7" s="428" t="s">
        <v>205</v>
      </c>
    </row>
    <row r="8" spans="1:1">
      <c r="A8" s="428" t="s">
        <v>206</v>
      </c>
    </row>
    <row r="9" spans="1:1">
      <c r="A9" s="428" t="s">
        <v>207</v>
      </c>
    </row>
    <row r="10" spans="1:1">
      <c r="A10" s="429"/>
    </row>
    <row r="11" spans="1:1" ht="60">
      <c r="A11" s="428" t="s">
        <v>401</v>
      </c>
    </row>
    <row r="12" spans="1:1">
      <c r="A12" s="429"/>
    </row>
    <row r="13" spans="1:1" ht="60">
      <c r="A13" s="428" t="s">
        <v>402</v>
      </c>
    </row>
    <row r="14" spans="1:1">
      <c r="A14" s="428"/>
    </row>
    <row r="15" spans="1:1" ht="60">
      <c r="A15" s="428" t="s">
        <v>403</v>
      </c>
    </row>
    <row r="16" spans="1:1">
      <c r="A16" s="428"/>
    </row>
    <row r="17" spans="1:1" ht="60">
      <c r="A17" s="428" t="s">
        <v>404</v>
      </c>
    </row>
    <row r="18" spans="1:1">
      <c r="A18" s="429"/>
    </row>
    <row r="19" spans="1:1" ht="30">
      <c r="A19" s="428" t="s">
        <v>405</v>
      </c>
    </row>
    <row r="20" spans="1:1">
      <c r="A20" s="429"/>
    </row>
    <row r="21" spans="1:1" ht="60">
      <c r="A21" s="126" t="s">
        <v>396</v>
      </c>
    </row>
    <row r="22" spans="1:1">
      <c r="A22" s="428"/>
    </row>
    <row r="23" spans="1:1" ht="30">
      <c r="A23" s="126" t="s">
        <v>397</v>
      </c>
    </row>
    <row r="24" spans="1:1">
      <c r="A24" s="428"/>
    </row>
    <row r="25" spans="1:1" ht="75">
      <c r="A25" s="428" t="s">
        <v>399</v>
      </c>
    </row>
    <row r="26" spans="1:1">
      <c r="A26" s="428"/>
    </row>
    <row r="27" spans="1:1">
      <c r="A27" s="429"/>
    </row>
    <row r="28" spans="1:1" ht="45">
      <c r="A28" s="126" t="s">
        <v>398</v>
      </c>
    </row>
    <row r="29" spans="1:1">
      <c r="A29" s="429"/>
    </row>
    <row r="30" spans="1:1" ht="60">
      <c r="A30" s="428" t="s">
        <v>406</v>
      </c>
    </row>
    <row r="31" spans="1:1">
      <c r="A31" s="429"/>
    </row>
    <row r="32" spans="1:1">
      <c r="A32" s="428" t="s">
        <v>407</v>
      </c>
    </row>
  </sheetData>
  <hyperlinks>
    <hyperlink ref="A1" location="Contents!A1" display="Contents "/>
    <hyperlink ref="A5" r:id="rId1" display="http://www.statisticsauthority.gov.uk/assessment/code-of-practice/index.html"/>
    <hyperlink ref="A21" r:id="rId2" display="http://www.detini.gov.uk/developing_northern_ireland_tourism_statistics.pdf"/>
    <hyperlink ref="A23" r:id="rId3" display="http://www.detini.gov.uk/index/what-we-do/deti-stats-index/tourism-statistics/tourism_early_indicators.htm"/>
    <hyperlink ref="A28" r:id="rId4" display="http://www.detini.gov.uk/index/what-we-do/deti-stats-index/stats_publications_2014_onwards/census_of_employment-2.htm"/>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dimension ref="A1:K30"/>
  <sheetViews>
    <sheetView workbookViewId="0">
      <selection activeCell="C31" sqref="C31"/>
    </sheetView>
  </sheetViews>
  <sheetFormatPr defaultRowHeight="15"/>
  <cols>
    <col min="1" max="1" width="40" style="1" customWidth="1"/>
    <col min="2" max="2" width="11.42578125" style="1" bestFit="1" customWidth="1"/>
    <col min="3" max="3" width="9.85546875" style="1" customWidth="1"/>
    <col min="4" max="4" width="14.42578125" style="1" customWidth="1"/>
    <col min="5" max="5" width="9.140625" style="1"/>
    <col min="6" max="6" width="14.140625" style="1" bestFit="1" customWidth="1"/>
    <col min="7" max="7" width="9.140625" style="1"/>
    <col min="8" max="8" width="15.7109375" style="1" customWidth="1"/>
    <col min="9" max="16384" width="9.140625" style="1"/>
  </cols>
  <sheetData>
    <row r="1" spans="1:11">
      <c r="A1" s="28" t="s">
        <v>42</v>
      </c>
    </row>
    <row r="2" spans="1:11" ht="16.5">
      <c r="A2" s="9" t="s">
        <v>346</v>
      </c>
    </row>
    <row r="3" spans="1:11" ht="17.25" thickBot="1">
      <c r="A3" s="9"/>
    </row>
    <row r="4" spans="1:11" s="123" customFormat="1" ht="74.25" customHeight="1">
      <c r="A4" s="124"/>
      <c r="B4" s="432" t="s">
        <v>197</v>
      </c>
      <c r="C4" s="433"/>
      <c r="D4" s="434" t="s">
        <v>198</v>
      </c>
      <c r="E4" s="435"/>
      <c r="F4" s="436" t="s">
        <v>199</v>
      </c>
      <c r="G4" s="437"/>
      <c r="H4" s="148" t="s">
        <v>212</v>
      </c>
    </row>
    <row r="5" spans="1:11" ht="16.5" thickBot="1">
      <c r="A5" s="26"/>
      <c r="B5" s="25" t="s">
        <v>200</v>
      </c>
      <c r="C5" s="22" t="s">
        <v>375</v>
      </c>
      <c r="D5" s="24" t="s">
        <v>200</v>
      </c>
      <c r="E5" s="22" t="s">
        <v>375</v>
      </c>
      <c r="F5" s="22" t="s">
        <v>196</v>
      </c>
      <c r="G5" s="22" t="s">
        <v>375</v>
      </c>
      <c r="H5" s="147" t="s">
        <v>200</v>
      </c>
    </row>
    <row r="6" spans="1:11" ht="15.75">
      <c r="A6" s="21" t="s">
        <v>41</v>
      </c>
      <c r="B6" s="289">
        <v>199940.47094598948</v>
      </c>
      <c r="C6" s="290">
        <v>4.3081512812436835E-2</v>
      </c>
      <c r="D6" s="291">
        <v>728567.7145933531</v>
      </c>
      <c r="E6" s="292">
        <v>4.8367065267579702E-2</v>
      </c>
      <c r="F6" s="293">
        <v>37224267.272082314</v>
      </c>
      <c r="G6" s="290">
        <v>4.9550532356411402E-2</v>
      </c>
      <c r="H6" s="336">
        <v>937.44320746477479</v>
      </c>
      <c r="J6" s="203"/>
      <c r="K6" s="41"/>
    </row>
    <row r="7" spans="1:11" ht="15.75">
      <c r="A7" s="21" t="s">
        <v>40</v>
      </c>
      <c r="B7" s="289">
        <v>231998.54154805435</v>
      </c>
      <c r="C7" s="290">
        <v>4.9989119725886315E-2</v>
      </c>
      <c r="D7" s="291">
        <v>769334.95664473367</v>
      </c>
      <c r="E7" s="292">
        <v>5.1073460044047239E-2</v>
      </c>
      <c r="F7" s="293">
        <v>28279313.589780498</v>
      </c>
      <c r="G7" s="290">
        <v>3.7643589539327012E-2</v>
      </c>
      <c r="H7" s="336">
        <v>883.13299364709951</v>
      </c>
      <c r="J7" s="203"/>
      <c r="K7" s="41"/>
    </row>
    <row r="8" spans="1:11" ht="15.75">
      <c r="A8" s="21" t="s">
        <v>39</v>
      </c>
      <c r="B8" s="289">
        <v>1166224.1509803592</v>
      </c>
      <c r="C8" s="290">
        <v>0.25128829828657262</v>
      </c>
      <c r="D8" s="291">
        <v>3684075.9368037595</v>
      </c>
      <c r="E8" s="292">
        <v>0.2445729308573083</v>
      </c>
      <c r="F8" s="293">
        <v>247497835.66288698</v>
      </c>
      <c r="G8" s="290">
        <v>0.32945308028543091</v>
      </c>
      <c r="H8" s="336">
        <v>6756.2099666792656</v>
      </c>
      <c r="J8" s="203"/>
      <c r="K8" s="41"/>
    </row>
    <row r="9" spans="1:11" ht="15.75">
      <c r="A9" s="21" t="s">
        <v>38</v>
      </c>
      <c r="B9" s="289">
        <v>756564.09022585081</v>
      </c>
      <c r="C9" s="290">
        <v>0.16301814931354897</v>
      </c>
      <c r="D9" s="291">
        <v>2703920.0185189066</v>
      </c>
      <c r="E9" s="292">
        <v>0.17950380368832833</v>
      </c>
      <c r="F9" s="293">
        <v>133288226.88086498</v>
      </c>
      <c r="G9" s="290">
        <v>0.17742465017551304</v>
      </c>
      <c r="H9" s="336">
        <v>1633.4101043497935</v>
      </c>
      <c r="J9" s="203"/>
      <c r="K9" s="41"/>
    </row>
    <row r="10" spans="1:11" ht="15.75">
      <c r="A10" s="21" t="s">
        <v>37</v>
      </c>
      <c r="B10" s="289">
        <v>230961.21883624501</v>
      </c>
      <c r="C10" s="290">
        <v>4.9765606039597572E-2</v>
      </c>
      <c r="D10" s="291">
        <v>810461.52918120637</v>
      </c>
      <c r="E10" s="292">
        <v>5.3803709516072877E-2</v>
      </c>
      <c r="F10" s="293">
        <v>39738713.521874465</v>
      </c>
      <c r="G10" s="290">
        <v>5.2897600261015282E-2</v>
      </c>
      <c r="H10" s="336">
        <v>1432.9252690285448</v>
      </c>
      <c r="J10" s="203"/>
      <c r="K10" s="41"/>
    </row>
    <row r="11" spans="1:11" ht="15.75">
      <c r="A11" s="21" t="s">
        <v>36</v>
      </c>
      <c r="B11" s="289">
        <v>387702.567532824</v>
      </c>
      <c r="C11" s="290">
        <v>8.353886597895499E-2</v>
      </c>
      <c r="D11" s="291">
        <v>1067134.373167261</v>
      </c>
      <c r="E11" s="292">
        <v>7.084332292306815E-2</v>
      </c>
      <c r="F11" s="293">
        <v>63748955.585735701</v>
      </c>
      <c r="G11" s="290">
        <v>8.4858478432762341E-2</v>
      </c>
      <c r="H11" s="336">
        <v>788.94616912516187</v>
      </c>
      <c r="J11" s="203"/>
      <c r="K11" s="41"/>
    </row>
    <row r="12" spans="1:11" ht="15.75">
      <c r="A12" s="21" t="s">
        <v>35</v>
      </c>
      <c r="B12" s="289">
        <v>117625.29670756035</v>
      </c>
      <c r="C12" s="290">
        <v>2.5344922432149006E-2</v>
      </c>
      <c r="D12" s="291">
        <v>471200.01652653667</v>
      </c>
      <c r="E12" s="292">
        <v>3.1281322925685896E-2</v>
      </c>
      <c r="F12" s="293">
        <v>22470852.923705753</v>
      </c>
      <c r="G12" s="290">
        <v>2.9911743238188876E-2</v>
      </c>
      <c r="H12" s="336">
        <v>779.83192293326499</v>
      </c>
      <c r="J12" s="203"/>
      <c r="K12" s="41"/>
    </row>
    <row r="13" spans="1:11" ht="15.75">
      <c r="A13" s="21" t="s">
        <v>213</v>
      </c>
      <c r="B13" s="289">
        <v>322106.94207760505</v>
      </c>
      <c r="C13" s="290">
        <v>6.9404929809532098E-2</v>
      </c>
      <c r="D13" s="291">
        <v>1146306.7637877534</v>
      </c>
      <c r="E13" s="292">
        <v>7.6099301341860701E-2</v>
      </c>
      <c r="F13" s="293">
        <v>53784132.421304449</v>
      </c>
      <c r="G13" s="290">
        <v>7.1593951717676893E-2</v>
      </c>
      <c r="H13" s="336">
        <v>983.84443628018482</v>
      </c>
      <c r="J13" s="203"/>
      <c r="K13" s="41"/>
    </row>
    <row r="14" spans="1:11" ht="15.75">
      <c r="A14" s="21" t="s">
        <v>34</v>
      </c>
      <c r="B14" s="289">
        <v>213739.82669158853</v>
      </c>
      <c r="C14" s="290">
        <v>4.6054883428923943E-2</v>
      </c>
      <c r="D14" s="291">
        <v>622114.30168102519</v>
      </c>
      <c r="E14" s="292">
        <v>4.1299995087066721E-2</v>
      </c>
      <c r="F14" s="293">
        <v>26589690.918875396</v>
      </c>
      <c r="G14" s="290">
        <v>3.5394473465186121E-2</v>
      </c>
      <c r="H14" s="336">
        <v>620.86494489010033</v>
      </c>
      <c r="J14" s="203"/>
      <c r="K14" s="41"/>
    </row>
    <row r="15" spans="1:11" ht="15.75">
      <c r="A15" s="21" t="s">
        <v>33</v>
      </c>
      <c r="B15" s="289">
        <v>571174.94149713637</v>
      </c>
      <c r="C15" s="290">
        <v>0.12307203461023619</v>
      </c>
      <c r="D15" s="291">
        <v>1488281.0797296276</v>
      </c>
      <c r="E15" s="292">
        <v>9.8801781465109706E-2</v>
      </c>
      <c r="F15" s="293">
        <v>54282767.140388198</v>
      </c>
      <c r="G15" s="290">
        <v>7.2257701942802746E-2</v>
      </c>
      <c r="H15" s="336">
        <v>1004.2245736156781</v>
      </c>
      <c r="J15" s="203"/>
      <c r="K15" s="41"/>
    </row>
    <row r="16" spans="1:11" ht="15.75">
      <c r="A16" s="21" t="s">
        <v>32</v>
      </c>
      <c r="B16" s="289">
        <v>442942.9867686776</v>
      </c>
      <c r="C16" s="290">
        <v>9.5441677562161389E-2</v>
      </c>
      <c r="D16" s="291">
        <v>1571905.3840879472</v>
      </c>
      <c r="E16" s="292">
        <v>0.10435330688387233</v>
      </c>
      <c r="F16" s="293">
        <v>44333737.431722</v>
      </c>
      <c r="G16" s="290">
        <v>5.9014198585685358E-2</v>
      </c>
      <c r="H16" s="336">
        <v>1321.1664119861327</v>
      </c>
      <c r="J16" s="203"/>
      <c r="K16" s="41"/>
    </row>
    <row r="17" spans="1:8" ht="16.5" thickBot="1">
      <c r="A17" s="15" t="s">
        <v>31</v>
      </c>
      <c r="B17" s="294">
        <v>4640980.7338118907</v>
      </c>
      <c r="C17" s="295">
        <v>1</v>
      </c>
      <c r="D17" s="297">
        <v>15063302.074722111</v>
      </c>
      <c r="E17" s="298">
        <v>1</v>
      </c>
      <c r="F17" s="296">
        <v>751238493.34922075</v>
      </c>
      <c r="G17" s="295">
        <v>1</v>
      </c>
      <c r="H17" s="337">
        <f>SUM(H6:H16)</f>
        <v>17142.000000000004</v>
      </c>
    </row>
    <row r="18" spans="1:8" ht="16.5">
      <c r="A18" s="9"/>
    </row>
    <row r="19" spans="1:8">
      <c r="A19" s="8" t="s">
        <v>30</v>
      </c>
    </row>
    <row r="20" spans="1:8" ht="15" customHeight="1">
      <c r="A20" s="438" t="s">
        <v>29</v>
      </c>
      <c r="B20" s="438"/>
      <c r="C20" s="438"/>
      <c r="D20" s="438"/>
      <c r="E20" s="7"/>
      <c r="F20" s="7"/>
      <c r="G20" s="7"/>
    </row>
    <row r="21" spans="1:8">
      <c r="A21" s="438"/>
      <c r="B21" s="438"/>
      <c r="C21" s="438"/>
      <c r="D21" s="438"/>
      <c r="E21" s="7"/>
      <c r="F21" s="7"/>
      <c r="G21" s="7"/>
    </row>
    <row r="22" spans="1:8">
      <c r="A22" s="438"/>
      <c r="B22" s="438"/>
      <c r="C22" s="438"/>
      <c r="D22" s="438"/>
      <c r="E22" s="7"/>
      <c r="F22" s="7"/>
      <c r="G22" s="7"/>
    </row>
    <row r="23" spans="1:8" ht="15" customHeight="1">
      <c r="A23" s="438" t="s">
        <v>28</v>
      </c>
      <c r="B23" s="438"/>
      <c r="C23" s="438"/>
      <c r="D23" s="438"/>
      <c r="E23" s="122"/>
      <c r="F23" s="122"/>
    </row>
    <row r="24" spans="1:8">
      <c r="A24" s="438"/>
      <c r="B24" s="438"/>
      <c r="C24" s="438"/>
      <c r="D24" s="438"/>
      <c r="E24" s="122"/>
      <c r="F24" s="122"/>
    </row>
    <row r="25" spans="1:8">
      <c r="A25" s="438"/>
      <c r="B25" s="438"/>
      <c r="C25" s="438"/>
      <c r="D25" s="438"/>
      <c r="E25" s="122"/>
      <c r="F25" s="122"/>
    </row>
    <row r="26" spans="1:8">
      <c r="A26" s="438"/>
      <c r="B26" s="438"/>
      <c r="C26" s="438"/>
      <c r="D26" s="438"/>
      <c r="E26" s="122"/>
      <c r="F26" s="122"/>
    </row>
    <row r="27" spans="1:8">
      <c r="A27" s="438"/>
      <c r="B27" s="438"/>
      <c r="C27" s="438"/>
      <c r="D27" s="438"/>
      <c r="E27" s="5"/>
      <c r="F27" s="5"/>
    </row>
    <row r="28" spans="1:8">
      <c r="A28" s="223" t="s">
        <v>241</v>
      </c>
      <c r="B28" s="223"/>
      <c r="C28" s="223"/>
      <c r="D28" s="223"/>
      <c r="E28" s="5"/>
      <c r="F28" s="5"/>
    </row>
    <row r="29" spans="1:8">
      <c r="A29" s="3"/>
      <c r="B29" s="3"/>
      <c r="C29" s="3"/>
      <c r="D29" s="3"/>
      <c r="E29" s="3"/>
      <c r="F29" s="3"/>
    </row>
    <row r="30" spans="1:8">
      <c r="A30" s="4" t="s">
        <v>348</v>
      </c>
      <c r="B30" s="3"/>
      <c r="C30" s="3"/>
      <c r="D30" s="3"/>
      <c r="E30" s="3"/>
      <c r="F30" s="3"/>
    </row>
  </sheetData>
  <mergeCells count="5">
    <mergeCell ref="B4:C4"/>
    <mergeCell ref="D4:E4"/>
    <mergeCell ref="F4:G4"/>
    <mergeCell ref="A20:D22"/>
    <mergeCell ref="A23:D27"/>
  </mergeCells>
  <hyperlinks>
    <hyperlink ref="A1" location="Contents!A1" display="Contents "/>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30"/>
  <sheetViews>
    <sheetView workbookViewId="0">
      <selection activeCell="A13" sqref="A13"/>
    </sheetView>
  </sheetViews>
  <sheetFormatPr defaultRowHeight="15"/>
  <cols>
    <col min="1" max="1" width="40" style="1" customWidth="1"/>
    <col min="2" max="2" width="11.42578125" style="1" bestFit="1" customWidth="1"/>
    <col min="3" max="3" width="11.42578125" style="1" customWidth="1"/>
    <col min="4" max="4" width="11.42578125" style="1" bestFit="1" customWidth="1"/>
    <col min="5" max="5" width="10.7109375" style="1" customWidth="1"/>
    <col min="6" max="6" width="11.42578125" style="1" bestFit="1" customWidth="1"/>
    <col min="7" max="7" width="12.7109375" style="1" customWidth="1"/>
    <col min="8" max="8" width="12.7109375" style="1" bestFit="1" customWidth="1"/>
    <col min="9" max="9" width="12.42578125" style="1" customWidth="1"/>
    <col min="10" max="10" width="9.140625" style="1"/>
    <col min="11" max="11" width="12.42578125" style="1" customWidth="1"/>
    <col min="12" max="16384" width="9.140625" style="1"/>
  </cols>
  <sheetData>
    <row r="1" spans="1:9">
      <c r="A1" s="28" t="s">
        <v>42</v>
      </c>
    </row>
    <row r="2" spans="1:9" ht="16.5">
      <c r="A2" s="9" t="s">
        <v>347</v>
      </c>
    </row>
    <row r="3" spans="1:9" ht="17.25" thickBot="1">
      <c r="A3" s="9"/>
    </row>
    <row r="4" spans="1:9" ht="31.5" customHeight="1">
      <c r="A4" s="27"/>
      <c r="B4" s="439">
        <v>2011</v>
      </c>
      <c r="C4" s="440"/>
      <c r="D4" s="444">
        <v>2012</v>
      </c>
      <c r="E4" s="445"/>
      <c r="F4" s="441">
        <v>2013</v>
      </c>
      <c r="G4" s="440"/>
      <c r="H4" s="442">
        <v>2014</v>
      </c>
      <c r="I4" s="443"/>
    </row>
    <row r="5" spans="1:9" ht="16.5" thickBot="1">
      <c r="A5" s="26"/>
      <c r="B5" s="25" t="s">
        <v>200</v>
      </c>
      <c r="C5" s="22" t="s">
        <v>375</v>
      </c>
      <c r="D5" s="24" t="s">
        <v>200</v>
      </c>
      <c r="E5" s="22" t="s">
        <v>375</v>
      </c>
      <c r="F5" s="22" t="s">
        <v>200</v>
      </c>
      <c r="G5" s="22" t="s">
        <v>375</v>
      </c>
      <c r="H5" s="302" t="s">
        <v>200</v>
      </c>
      <c r="I5" s="22" t="s">
        <v>375</v>
      </c>
    </row>
    <row r="6" spans="1:9" ht="15.75">
      <c r="A6" s="21" t="s">
        <v>41</v>
      </c>
      <c r="B6" s="20">
        <v>219003.2610353537</v>
      </c>
      <c r="C6" s="16">
        <v>0.05</v>
      </c>
      <c r="D6" s="19">
        <v>250805.64170138561</v>
      </c>
      <c r="E6" s="18">
        <v>0.06</v>
      </c>
      <c r="F6" s="299">
        <v>234262.57500784547</v>
      </c>
      <c r="G6" s="290">
        <v>5.584062109311843E-2</v>
      </c>
      <c r="H6" s="303">
        <v>199940.47094598948</v>
      </c>
      <c r="I6" s="300">
        <v>4.3081512812436835E-2</v>
      </c>
    </row>
    <row r="7" spans="1:9" ht="15.75">
      <c r="A7" s="21" t="s">
        <v>40</v>
      </c>
      <c r="B7" s="20">
        <v>222199.65697111149</v>
      </c>
      <c r="C7" s="16">
        <v>0.05</v>
      </c>
      <c r="D7" s="19">
        <v>128572.08924931812</v>
      </c>
      <c r="E7" s="18">
        <v>0.03</v>
      </c>
      <c r="F7" s="299">
        <v>201333.67750436004</v>
      </c>
      <c r="G7" s="290">
        <v>4.7991436952439182E-2</v>
      </c>
      <c r="H7" s="303">
        <v>231998.54154805437</v>
      </c>
      <c r="I7" s="300">
        <v>4.9989119725886322E-2</v>
      </c>
    </row>
    <row r="8" spans="1:9" ht="15.75">
      <c r="A8" s="21" t="s">
        <v>39</v>
      </c>
      <c r="B8" s="20">
        <v>984181.12890742894</v>
      </c>
      <c r="C8" s="16">
        <v>0.24</v>
      </c>
      <c r="D8" s="19">
        <v>1152534.3229148625</v>
      </c>
      <c r="E8" s="18">
        <v>0.28000000000000003</v>
      </c>
      <c r="F8" s="299">
        <v>1123802.8857926819</v>
      </c>
      <c r="G8" s="290">
        <v>0.26787826065175185</v>
      </c>
      <c r="H8" s="303">
        <v>1166224.1509803592</v>
      </c>
      <c r="I8" s="300">
        <v>0.25128829828657262</v>
      </c>
    </row>
    <row r="9" spans="1:9" ht="15.75">
      <c r="A9" s="21" t="s">
        <v>38</v>
      </c>
      <c r="B9" s="20">
        <v>797903.50417799002</v>
      </c>
      <c r="C9" s="16">
        <v>0.2</v>
      </c>
      <c r="D9" s="19">
        <v>774608.23926094209</v>
      </c>
      <c r="E9" s="18">
        <v>0.19</v>
      </c>
      <c r="F9" s="299">
        <v>704715.83063581225</v>
      </c>
      <c r="G9" s="290">
        <v>0.16798146129631983</v>
      </c>
      <c r="H9" s="303">
        <v>756564.09022585081</v>
      </c>
      <c r="I9" s="300">
        <v>0.16301814931354897</v>
      </c>
    </row>
    <row r="10" spans="1:9" ht="15.75">
      <c r="A10" s="21" t="s">
        <v>37</v>
      </c>
      <c r="B10" s="20">
        <v>168063.72424163128</v>
      </c>
      <c r="C10" s="16">
        <v>0.04</v>
      </c>
      <c r="D10" s="19">
        <v>164264.41734018648</v>
      </c>
      <c r="E10" s="18">
        <v>0.04</v>
      </c>
      <c r="F10" s="299">
        <v>254313.81553402758</v>
      </c>
      <c r="G10" s="290">
        <v>6.0620188314353056E-2</v>
      </c>
      <c r="H10" s="303">
        <v>230961.21883624501</v>
      </c>
      <c r="I10" s="300">
        <v>4.9765606039597572E-2</v>
      </c>
    </row>
    <row r="11" spans="1:9" ht="15.75">
      <c r="A11" s="21" t="s">
        <v>36</v>
      </c>
      <c r="B11" s="20">
        <v>366799.38565135776</v>
      </c>
      <c r="C11" s="16">
        <v>0.09</v>
      </c>
      <c r="D11" s="19">
        <v>295060.78632052639</v>
      </c>
      <c r="E11" s="18">
        <v>7.0000000000000007E-2</v>
      </c>
      <c r="F11" s="299">
        <v>364681.90316696523</v>
      </c>
      <c r="G11" s="290">
        <v>8.6928370754832771E-2</v>
      </c>
      <c r="H11" s="303">
        <v>387702.567532824</v>
      </c>
      <c r="I11" s="300">
        <v>8.3538865978954976E-2</v>
      </c>
    </row>
    <row r="12" spans="1:9" ht="15.75">
      <c r="A12" s="21" t="s">
        <v>35</v>
      </c>
      <c r="B12" s="20">
        <v>145320.95149741916</v>
      </c>
      <c r="C12" s="16">
        <v>0.04</v>
      </c>
      <c r="D12" s="19">
        <v>123563.576471936</v>
      </c>
      <c r="E12" s="18">
        <v>0.03</v>
      </c>
      <c r="F12" s="299">
        <v>123727.21853036794</v>
      </c>
      <c r="G12" s="290">
        <v>2.9492567170101132E-2</v>
      </c>
      <c r="H12" s="303">
        <v>117625.29670756035</v>
      </c>
      <c r="I12" s="300">
        <v>2.5344922432149006E-2</v>
      </c>
    </row>
    <row r="13" spans="1:9" ht="15.75">
      <c r="A13" s="21" t="s">
        <v>213</v>
      </c>
      <c r="B13" s="20">
        <v>250137.87453260584</v>
      </c>
      <c r="C13" s="16">
        <v>0.06</v>
      </c>
      <c r="D13" s="19">
        <v>256075.8964511106</v>
      </c>
      <c r="E13" s="18">
        <v>0.06</v>
      </c>
      <c r="F13" s="299">
        <v>251338.20252378914</v>
      </c>
      <c r="G13" s="290">
        <v>5.9910898413399333E-2</v>
      </c>
      <c r="H13" s="303">
        <v>322106.94207760511</v>
      </c>
      <c r="I13" s="300">
        <v>6.9404929809532112E-2</v>
      </c>
    </row>
    <row r="14" spans="1:9" ht="15.75">
      <c r="A14" s="21" t="s">
        <v>34</v>
      </c>
      <c r="B14" s="20">
        <v>115795.8875480908</v>
      </c>
      <c r="C14" s="16">
        <v>0.03</v>
      </c>
      <c r="D14" s="19">
        <v>168532.48213011859</v>
      </c>
      <c r="E14" s="18">
        <v>0.04</v>
      </c>
      <c r="F14" s="299">
        <v>141231.52233839623</v>
      </c>
      <c r="G14" s="290">
        <v>3.3665027053674954E-2</v>
      </c>
      <c r="H14" s="303">
        <v>213739.82669158853</v>
      </c>
      <c r="I14" s="300">
        <v>4.6054883428923943E-2</v>
      </c>
    </row>
    <row r="15" spans="1:9" ht="15.75">
      <c r="A15" s="21" t="s">
        <v>33</v>
      </c>
      <c r="B15" s="20">
        <v>540609.39985086373</v>
      </c>
      <c r="C15" s="16">
        <v>0.13</v>
      </c>
      <c r="D15" s="19">
        <v>454091.7990405247</v>
      </c>
      <c r="E15" s="18">
        <v>0.11</v>
      </c>
      <c r="F15" s="299">
        <v>453108.57027185813</v>
      </c>
      <c r="G15" s="290">
        <v>0.10800642819600226</v>
      </c>
      <c r="H15" s="303">
        <v>571174.94149713637</v>
      </c>
      <c r="I15" s="300">
        <v>0.12307203461023619</v>
      </c>
    </row>
    <row r="16" spans="1:9" ht="15.75">
      <c r="A16" s="21" t="s">
        <v>32</v>
      </c>
      <c r="B16" s="20">
        <v>256379.60083701377</v>
      </c>
      <c r="C16" s="16">
        <v>0.06</v>
      </c>
      <c r="D16" s="19">
        <v>339990.65586196393</v>
      </c>
      <c r="E16" s="18">
        <v>0.08</v>
      </c>
      <c r="F16" s="299">
        <v>342683.82372934511</v>
      </c>
      <c r="G16" s="290">
        <v>8.1684740104007184E-2</v>
      </c>
      <c r="H16" s="303">
        <v>442942.9867686776</v>
      </c>
      <c r="I16" s="300">
        <v>9.5441677562161389E-2</v>
      </c>
    </row>
    <row r="17" spans="1:9" ht="16.5" thickBot="1">
      <c r="A17" s="15" t="s">
        <v>31</v>
      </c>
      <c r="B17" s="14">
        <v>4066394.3752508666</v>
      </c>
      <c r="C17" s="10">
        <v>1</v>
      </c>
      <c r="D17" s="13">
        <v>4108099.906742875</v>
      </c>
      <c r="E17" s="12">
        <v>1</v>
      </c>
      <c r="F17" s="296">
        <v>4195200.0250354493</v>
      </c>
      <c r="G17" s="310">
        <v>1</v>
      </c>
      <c r="H17" s="304">
        <v>4640980.7338118907</v>
      </c>
      <c r="I17" s="305">
        <v>1</v>
      </c>
    </row>
    <row r="18" spans="1:9" ht="16.5">
      <c r="A18" s="9"/>
      <c r="F18" s="301"/>
      <c r="G18" s="301"/>
      <c r="H18" s="301"/>
      <c r="I18" s="301"/>
    </row>
    <row r="19" spans="1:9">
      <c r="A19" s="8" t="s">
        <v>30</v>
      </c>
      <c r="H19" s="41"/>
      <c r="I19" s="41"/>
    </row>
    <row r="20" spans="1:9" ht="15" customHeight="1">
      <c r="A20" s="438" t="s">
        <v>29</v>
      </c>
      <c r="B20" s="438"/>
      <c r="C20" s="438"/>
      <c r="D20" s="438"/>
      <c r="E20" s="7"/>
      <c r="F20" s="7"/>
      <c r="G20" s="7"/>
    </row>
    <row r="21" spans="1:9">
      <c r="A21" s="438"/>
      <c r="B21" s="438"/>
      <c r="C21" s="438"/>
      <c r="D21" s="438"/>
      <c r="E21" s="7"/>
      <c r="F21" s="7"/>
      <c r="G21" s="7"/>
    </row>
    <row r="22" spans="1:9">
      <c r="A22" s="438"/>
      <c r="B22" s="438"/>
      <c r="C22" s="438"/>
      <c r="D22" s="438"/>
      <c r="E22" s="7"/>
      <c r="F22" s="7"/>
      <c r="G22" s="7"/>
    </row>
    <row r="23" spans="1:9" ht="15" customHeight="1">
      <c r="A23" s="438" t="s">
        <v>28</v>
      </c>
      <c r="B23" s="438"/>
      <c r="C23" s="438"/>
      <c r="D23" s="438"/>
      <c r="E23" s="6"/>
      <c r="F23" s="6"/>
    </row>
    <row r="24" spans="1:9">
      <c r="A24" s="438"/>
      <c r="B24" s="438"/>
      <c r="C24" s="438"/>
      <c r="D24" s="438"/>
      <c r="E24" s="6"/>
      <c r="F24" s="6"/>
    </row>
    <row r="25" spans="1:9">
      <c r="A25" s="438"/>
      <c r="B25" s="438"/>
      <c r="C25" s="438"/>
      <c r="D25" s="438"/>
      <c r="E25" s="6"/>
      <c r="F25" s="6"/>
    </row>
    <row r="26" spans="1:9">
      <c r="A26" s="438"/>
      <c r="B26" s="438"/>
      <c r="C26" s="438"/>
      <c r="D26" s="438"/>
      <c r="E26" s="6"/>
      <c r="F26" s="6"/>
    </row>
    <row r="27" spans="1:9">
      <c r="A27" s="438"/>
      <c r="B27" s="438"/>
      <c r="C27" s="438"/>
      <c r="D27" s="438"/>
      <c r="E27" s="5"/>
      <c r="F27" s="5"/>
    </row>
    <row r="28" spans="1:9">
      <c r="A28" s="223" t="s">
        <v>241</v>
      </c>
      <c r="B28" s="223"/>
      <c r="C28" s="223"/>
      <c r="D28" s="223"/>
      <c r="E28" s="5"/>
      <c r="F28" s="5"/>
    </row>
    <row r="29" spans="1:9">
      <c r="A29" s="3"/>
      <c r="B29" s="3"/>
      <c r="C29" s="3"/>
      <c r="D29" s="3"/>
      <c r="E29" s="3"/>
      <c r="F29" s="3"/>
    </row>
    <row r="30" spans="1:9">
      <c r="A30" s="4" t="s">
        <v>348</v>
      </c>
      <c r="B30" s="3"/>
      <c r="C30" s="3"/>
      <c r="D30" s="3"/>
      <c r="E30" s="3"/>
      <c r="F30" s="3"/>
    </row>
  </sheetData>
  <mergeCells count="6">
    <mergeCell ref="A20:D22"/>
    <mergeCell ref="A23:D27"/>
    <mergeCell ref="B4:C4"/>
    <mergeCell ref="F4:G4"/>
    <mergeCell ref="H4:I4"/>
    <mergeCell ref="D4:E4"/>
  </mergeCells>
  <hyperlinks>
    <hyperlink ref="A1" location="Contents!A1" display="Contents "/>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I30"/>
  <sheetViews>
    <sheetView workbookViewId="0">
      <selection activeCell="A13" sqref="A13"/>
    </sheetView>
  </sheetViews>
  <sheetFormatPr defaultRowHeight="15"/>
  <cols>
    <col min="1" max="1" width="43" style="3" customWidth="1"/>
    <col min="2" max="2" width="12.7109375" style="3" bestFit="1" customWidth="1"/>
    <col min="3" max="3" width="11.85546875" style="3" customWidth="1"/>
    <col min="4" max="4" width="12.7109375" style="3" bestFit="1" customWidth="1"/>
    <col min="5" max="5" width="13.42578125" style="3" customWidth="1"/>
    <col min="6" max="6" width="12.7109375" style="3" bestFit="1" customWidth="1"/>
    <col min="7" max="7" width="12.42578125" style="3" customWidth="1"/>
    <col min="8" max="8" width="13.28515625" style="3" customWidth="1"/>
    <col min="9" max="9" width="14.85546875" style="3" customWidth="1"/>
    <col min="10" max="16384" width="9.140625" style="3"/>
  </cols>
  <sheetData>
    <row r="1" spans="1:9">
      <c r="A1" s="28" t="s">
        <v>42</v>
      </c>
    </row>
    <row r="2" spans="1:9" ht="15.75">
      <c r="A2" s="2" t="s">
        <v>364</v>
      </c>
    </row>
    <row r="3" spans="1:9" ht="16.5" thickBot="1">
      <c r="A3" s="2"/>
    </row>
    <row r="4" spans="1:9" ht="31.5" customHeight="1">
      <c r="A4" s="27"/>
      <c r="B4" s="439">
        <v>2011</v>
      </c>
      <c r="C4" s="440"/>
      <c r="D4" s="444">
        <v>2012</v>
      </c>
      <c r="E4" s="445"/>
      <c r="F4" s="441">
        <v>2013</v>
      </c>
      <c r="G4" s="440"/>
      <c r="H4" s="442">
        <v>2014</v>
      </c>
      <c r="I4" s="443"/>
    </row>
    <row r="5" spans="1:9" ht="16.5" thickBot="1">
      <c r="A5" s="26"/>
      <c r="B5" s="25" t="s">
        <v>200</v>
      </c>
      <c r="C5" s="22" t="s">
        <v>375</v>
      </c>
      <c r="D5" s="24" t="s">
        <v>200</v>
      </c>
      <c r="E5" s="22" t="s">
        <v>375</v>
      </c>
      <c r="F5" s="22" t="s">
        <v>200</v>
      </c>
      <c r="G5" s="22" t="s">
        <v>375</v>
      </c>
      <c r="H5" s="302" t="s">
        <v>200</v>
      </c>
      <c r="I5" s="22" t="s">
        <v>375</v>
      </c>
    </row>
    <row r="6" spans="1:9" ht="15.75">
      <c r="A6" s="21" t="s">
        <v>41</v>
      </c>
      <c r="B6" s="20">
        <v>730059.37284742983</v>
      </c>
      <c r="C6" s="16">
        <v>0.05</v>
      </c>
      <c r="D6" s="19">
        <v>741840.30640252866</v>
      </c>
      <c r="E6" s="18">
        <v>0.05</v>
      </c>
      <c r="F6" s="293">
        <v>914192.68896354595</v>
      </c>
      <c r="G6" s="306">
        <v>6.3105139740267241E-2</v>
      </c>
      <c r="H6" s="307">
        <v>728567.7145933531</v>
      </c>
      <c r="I6" s="308">
        <v>4.8367065267579709E-2</v>
      </c>
    </row>
    <row r="7" spans="1:9" ht="15.75">
      <c r="A7" s="21" t="s">
        <v>40</v>
      </c>
      <c r="B7" s="20">
        <v>769030.85743643111</v>
      </c>
      <c r="C7" s="16">
        <v>0.05</v>
      </c>
      <c r="D7" s="19">
        <v>495157.37885729002</v>
      </c>
      <c r="E7" s="18">
        <v>0.04</v>
      </c>
      <c r="F7" s="293">
        <v>821770.58733063913</v>
      </c>
      <c r="G7" s="306">
        <v>5.672540195736496E-2</v>
      </c>
      <c r="H7" s="303">
        <v>769334.95664473367</v>
      </c>
      <c r="I7" s="300">
        <v>5.1073460044047246E-2</v>
      </c>
    </row>
    <row r="8" spans="1:9" ht="15.75">
      <c r="A8" s="21" t="s">
        <v>39</v>
      </c>
      <c r="B8" s="20">
        <v>3708940.4201430301</v>
      </c>
      <c r="C8" s="16">
        <v>0.25</v>
      </c>
      <c r="D8" s="19">
        <v>3966828.4220104702</v>
      </c>
      <c r="E8" s="18">
        <v>0.28999999999999998</v>
      </c>
      <c r="F8" s="293">
        <v>3658817.4970473889</v>
      </c>
      <c r="G8" s="306">
        <v>0.25256184196471648</v>
      </c>
      <c r="H8" s="303">
        <v>3684075.9368037595</v>
      </c>
      <c r="I8" s="300">
        <v>0.24457293085730833</v>
      </c>
    </row>
    <row r="9" spans="1:9" ht="15.75">
      <c r="A9" s="21" t="s">
        <v>38</v>
      </c>
      <c r="B9" s="20">
        <v>2681215.1829402209</v>
      </c>
      <c r="C9" s="16">
        <v>0.18</v>
      </c>
      <c r="D9" s="19">
        <v>2553712.2371001057</v>
      </c>
      <c r="E9" s="18">
        <v>0.19</v>
      </c>
      <c r="F9" s="293">
        <v>2347447.2192804376</v>
      </c>
      <c r="G9" s="306">
        <v>0.16204022039767241</v>
      </c>
      <c r="H9" s="303">
        <v>2703920.0185189066</v>
      </c>
      <c r="I9" s="300">
        <v>0.17950380368832836</v>
      </c>
    </row>
    <row r="10" spans="1:9" ht="15.75">
      <c r="A10" s="21" t="s">
        <v>37</v>
      </c>
      <c r="B10" s="20">
        <v>767879.78891537199</v>
      </c>
      <c r="C10" s="16">
        <v>0.05</v>
      </c>
      <c r="D10" s="19">
        <v>704041.48851406504</v>
      </c>
      <c r="E10" s="18">
        <v>0.05</v>
      </c>
      <c r="F10" s="293">
        <v>936198.05595174187</v>
      </c>
      <c r="G10" s="306">
        <v>6.4624132153562872E-2</v>
      </c>
      <c r="H10" s="303">
        <v>810461.52918120637</v>
      </c>
      <c r="I10" s="300">
        <v>5.3803709516072884E-2</v>
      </c>
    </row>
    <row r="11" spans="1:9" ht="15.75">
      <c r="A11" s="21" t="s">
        <v>36</v>
      </c>
      <c r="B11" s="20">
        <v>965257.21509373095</v>
      </c>
      <c r="C11" s="16">
        <v>7.0000000000000007E-2</v>
      </c>
      <c r="D11" s="19">
        <v>845443.10989348008</v>
      </c>
      <c r="E11" s="18">
        <v>0.06</v>
      </c>
      <c r="F11" s="293">
        <v>1215312.4297857601</v>
      </c>
      <c r="G11" s="306">
        <v>8.3890914503662442E-2</v>
      </c>
      <c r="H11" s="303">
        <v>1067134.373167261</v>
      </c>
      <c r="I11" s="300">
        <v>7.0843322923068164E-2</v>
      </c>
    </row>
    <row r="12" spans="1:9" ht="15.75">
      <c r="A12" s="21" t="s">
        <v>35</v>
      </c>
      <c r="B12" s="20">
        <v>505588.09398400341</v>
      </c>
      <c r="C12" s="16">
        <v>0.03</v>
      </c>
      <c r="D12" s="19">
        <v>582744.5186965795</v>
      </c>
      <c r="E12" s="18">
        <v>0.04</v>
      </c>
      <c r="F12" s="293">
        <v>522019.84349903167</v>
      </c>
      <c r="G12" s="306">
        <v>3.6034126687828301E-2</v>
      </c>
      <c r="H12" s="303">
        <v>471200.01652653667</v>
      </c>
      <c r="I12" s="300">
        <v>3.1281322925685896E-2</v>
      </c>
    </row>
    <row r="13" spans="1:9" ht="15.75">
      <c r="A13" s="21" t="s">
        <v>213</v>
      </c>
      <c r="B13" s="20">
        <v>782769.63680357614</v>
      </c>
      <c r="C13" s="16">
        <v>0.05</v>
      </c>
      <c r="D13" s="19">
        <v>655395.47162265598</v>
      </c>
      <c r="E13" s="18">
        <v>0.05</v>
      </c>
      <c r="F13" s="293">
        <v>839952.71431674587</v>
      </c>
      <c r="G13" s="306">
        <v>5.7980482727628374E-2</v>
      </c>
      <c r="H13" s="303">
        <v>1146306.7637877534</v>
      </c>
      <c r="I13" s="300">
        <v>7.6099301341860714E-2</v>
      </c>
    </row>
    <row r="14" spans="1:9" ht="15.75">
      <c r="A14" s="21" t="s">
        <v>34</v>
      </c>
      <c r="B14" s="20">
        <v>516777.49408569629</v>
      </c>
      <c r="C14" s="16">
        <v>0.04</v>
      </c>
      <c r="D14" s="19">
        <v>549083.585273067</v>
      </c>
      <c r="E14" s="18">
        <v>0.04</v>
      </c>
      <c r="F14" s="293">
        <v>526673.06684417534</v>
      </c>
      <c r="G14" s="306">
        <v>3.6355330645137213E-2</v>
      </c>
      <c r="H14" s="303">
        <v>622114.30168102519</v>
      </c>
      <c r="I14" s="300">
        <v>4.1299995087066728E-2</v>
      </c>
    </row>
    <row r="15" spans="1:9" ht="15.75">
      <c r="A15" s="21" t="s">
        <v>33</v>
      </c>
      <c r="B15" s="20">
        <v>2042357.2862135358</v>
      </c>
      <c r="C15" s="16">
        <v>0.14000000000000001</v>
      </c>
      <c r="D15" s="19">
        <v>1424090.3686944582</v>
      </c>
      <c r="E15" s="18">
        <v>0.1</v>
      </c>
      <c r="F15" s="293">
        <v>1464542.8941837442</v>
      </c>
      <c r="G15" s="306">
        <v>0.10109486228539059</v>
      </c>
      <c r="H15" s="303">
        <v>1488281.0797296276</v>
      </c>
      <c r="I15" s="300">
        <v>9.8801781465109706E-2</v>
      </c>
    </row>
    <row r="16" spans="1:9" ht="15.75">
      <c r="A16" s="21" t="s">
        <v>32</v>
      </c>
      <c r="B16" s="20">
        <v>1220123.8505430615</v>
      </c>
      <c r="C16" s="16">
        <v>0.08</v>
      </c>
      <c r="D16" s="19">
        <v>1272875.2671584869</v>
      </c>
      <c r="E16" s="18">
        <v>0.09</v>
      </c>
      <c r="F16" s="293">
        <v>1239891.235451807</v>
      </c>
      <c r="G16" s="306">
        <v>8.5587546936769343E-2</v>
      </c>
      <c r="H16" s="303">
        <v>1571905.3840879472</v>
      </c>
      <c r="I16" s="300">
        <v>0.10435330688387234</v>
      </c>
    </row>
    <row r="17" spans="1:9" ht="16.5" thickBot="1">
      <c r="A17" s="15" t="s">
        <v>31</v>
      </c>
      <c r="B17" s="14">
        <v>14689999.199006088</v>
      </c>
      <c r="C17" s="10">
        <v>1</v>
      </c>
      <c r="D17" s="13">
        <v>13791212.154223189</v>
      </c>
      <c r="E17" s="12">
        <v>1</v>
      </c>
      <c r="F17" s="309">
        <v>14486818.232655015</v>
      </c>
      <c r="G17" s="310">
        <v>1</v>
      </c>
      <c r="H17" s="304">
        <v>15063302.074722109</v>
      </c>
      <c r="I17" s="305">
        <v>1</v>
      </c>
    </row>
    <row r="19" spans="1:9">
      <c r="A19" s="8" t="s">
        <v>30</v>
      </c>
    </row>
    <row r="20" spans="1:9">
      <c r="A20" s="438" t="s">
        <v>29</v>
      </c>
      <c r="B20" s="438"/>
      <c r="C20" s="438"/>
      <c r="D20" s="438"/>
      <c r="E20" s="438"/>
      <c r="F20" s="438"/>
    </row>
    <row r="21" spans="1:9">
      <c r="A21" s="438"/>
      <c r="B21" s="438"/>
      <c r="C21" s="438"/>
      <c r="D21" s="438"/>
      <c r="E21" s="438"/>
      <c r="F21" s="438"/>
    </row>
    <row r="22" spans="1:9">
      <c r="A22" s="438"/>
      <c r="B22" s="438"/>
      <c r="C22" s="438"/>
      <c r="D22" s="438"/>
      <c r="E22" s="438"/>
      <c r="F22" s="438"/>
    </row>
    <row r="23" spans="1:9">
      <c r="A23" s="438" t="s">
        <v>28</v>
      </c>
      <c r="B23" s="438"/>
      <c r="C23" s="438"/>
      <c r="D23" s="438"/>
      <c r="E23" s="438"/>
      <c r="F23" s="438"/>
    </row>
    <row r="24" spans="1:9">
      <c r="A24" s="438"/>
      <c r="B24" s="438"/>
      <c r="C24" s="438"/>
      <c r="D24" s="438"/>
      <c r="E24" s="438"/>
      <c r="F24" s="438"/>
    </row>
    <row r="25" spans="1:9">
      <c r="A25" s="438"/>
      <c r="B25" s="438"/>
      <c r="C25" s="438"/>
      <c r="D25" s="438"/>
      <c r="E25" s="438"/>
      <c r="F25" s="438"/>
    </row>
    <row r="26" spans="1:9">
      <c r="A26" s="438"/>
      <c r="B26" s="438"/>
      <c r="C26" s="438"/>
      <c r="D26" s="438"/>
      <c r="E26" s="438"/>
      <c r="F26" s="438"/>
    </row>
    <row r="27" spans="1:9" s="1" customFormat="1">
      <c r="A27" s="223" t="s">
        <v>241</v>
      </c>
      <c r="B27" s="223"/>
      <c r="C27" s="223"/>
      <c r="D27" s="223"/>
      <c r="E27" s="5"/>
      <c r="F27" s="5"/>
    </row>
    <row r="28" spans="1:9">
      <c r="A28" s="5"/>
      <c r="B28" s="5"/>
      <c r="C28" s="5"/>
      <c r="D28" s="5"/>
      <c r="E28" s="5"/>
      <c r="F28" s="5"/>
    </row>
    <row r="30" spans="1:9">
      <c r="A30" s="4" t="s">
        <v>348</v>
      </c>
    </row>
  </sheetData>
  <mergeCells count="6">
    <mergeCell ref="A23:F26"/>
    <mergeCell ref="B4:C4"/>
    <mergeCell ref="F4:G4"/>
    <mergeCell ref="H4:I4"/>
    <mergeCell ref="A20:F22"/>
    <mergeCell ref="D4:E4"/>
  </mergeCells>
  <hyperlinks>
    <hyperlink ref="A1" location="Contents!A1" display="Contents "/>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28"/>
  <sheetViews>
    <sheetView workbookViewId="0">
      <selection activeCell="A13" sqref="A13"/>
    </sheetView>
  </sheetViews>
  <sheetFormatPr defaultRowHeight="15"/>
  <cols>
    <col min="1" max="1" width="47.28515625" style="3" customWidth="1"/>
    <col min="2" max="2" width="14" style="3" bestFit="1" customWidth="1"/>
    <col min="3" max="3" width="12.85546875" style="3" customWidth="1"/>
    <col min="4" max="4" width="14" style="3" bestFit="1" customWidth="1"/>
    <col min="5" max="5" width="13.5703125" style="3" customWidth="1"/>
    <col min="6" max="6" width="14.140625" style="3" bestFit="1" customWidth="1"/>
    <col min="7" max="7" width="15" style="3" customWidth="1"/>
    <col min="8" max="8" width="14.140625" style="3" bestFit="1" customWidth="1"/>
    <col min="9" max="9" width="13" style="3" customWidth="1"/>
    <col min="10" max="16384" width="9.140625" style="3"/>
  </cols>
  <sheetData>
    <row r="1" spans="1:9">
      <c r="A1" s="28" t="s">
        <v>42</v>
      </c>
    </row>
    <row r="2" spans="1:9" ht="15.75">
      <c r="A2" s="2" t="s">
        <v>365</v>
      </c>
    </row>
    <row r="3" spans="1:9" ht="16.5" thickBot="1">
      <c r="A3" s="2"/>
    </row>
    <row r="4" spans="1:9" ht="31.5" customHeight="1">
      <c r="A4" s="27"/>
      <c r="B4" s="439">
        <v>2011</v>
      </c>
      <c r="C4" s="440"/>
      <c r="D4" s="444">
        <v>2012</v>
      </c>
      <c r="E4" s="445"/>
      <c r="F4" s="441">
        <v>2013</v>
      </c>
      <c r="G4" s="440"/>
      <c r="H4" s="442">
        <v>2014</v>
      </c>
      <c r="I4" s="443"/>
    </row>
    <row r="5" spans="1:9" ht="16.5" thickBot="1">
      <c r="A5" s="26"/>
      <c r="B5" s="25" t="s">
        <v>196</v>
      </c>
      <c r="C5" s="22" t="s">
        <v>375</v>
      </c>
      <c r="D5" s="25" t="s">
        <v>196</v>
      </c>
      <c r="E5" s="22" t="s">
        <v>375</v>
      </c>
      <c r="F5" s="25" t="s">
        <v>196</v>
      </c>
      <c r="G5" s="22" t="s">
        <v>375</v>
      </c>
      <c r="H5" s="25" t="s">
        <v>196</v>
      </c>
      <c r="I5" s="22" t="s">
        <v>375</v>
      </c>
    </row>
    <row r="6" spans="1:9" ht="15.75">
      <c r="A6" s="21" t="s">
        <v>41</v>
      </c>
      <c r="B6" s="20">
        <v>33088400.854704596</v>
      </c>
      <c r="C6" s="16">
        <v>0.05</v>
      </c>
      <c r="D6" s="19">
        <v>27930413.073648158</v>
      </c>
      <c r="E6" s="18">
        <v>0.04</v>
      </c>
      <c r="F6" s="293">
        <v>43239419.024865814</v>
      </c>
      <c r="G6" s="306">
        <v>5.9874744954587042E-2</v>
      </c>
      <c r="H6" s="307">
        <v>37224267.272082314</v>
      </c>
      <c r="I6" s="308">
        <v>4.9550532356411402E-2</v>
      </c>
    </row>
    <row r="7" spans="1:9" ht="15.75">
      <c r="A7" s="21" t="s">
        <v>40</v>
      </c>
      <c r="B7" s="20">
        <v>28245150.375473935</v>
      </c>
      <c r="C7" s="16">
        <v>0.04</v>
      </c>
      <c r="D7" s="19">
        <v>14936142.922336195</v>
      </c>
      <c r="E7" s="18">
        <v>0.02</v>
      </c>
      <c r="F7" s="293">
        <v>21998743.390947152</v>
      </c>
      <c r="G7" s="306">
        <v>3.0462230519260676E-2</v>
      </c>
      <c r="H7" s="303">
        <v>28279313.589780498</v>
      </c>
      <c r="I7" s="300">
        <v>3.7643589539327012E-2</v>
      </c>
    </row>
    <row r="8" spans="1:9" ht="15.75">
      <c r="A8" s="21" t="s">
        <v>39</v>
      </c>
      <c r="B8" s="20">
        <v>214929979.40250999</v>
      </c>
      <c r="C8" s="16">
        <v>0.34</v>
      </c>
      <c r="D8" s="19">
        <v>268857895.78903878</v>
      </c>
      <c r="E8" s="18">
        <v>0.39</v>
      </c>
      <c r="F8" s="293">
        <v>227188331.19585094</v>
      </c>
      <c r="G8" s="306">
        <v>0.31459357442307911</v>
      </c>
      <c r="H8" s="303">
        <v>247497835.66288701</v>
      </c>
      <c r="I8" s="300">
        <v>0.32945308028543097</v>
      </c>
    </row>
    <row r="9" spans="1:9" ht="15.75">
      <c r="A9" s="21" t="s">
        <v>38</v>
      </c>
      <c r="B9" s="20">
        <v>106518112.89790054</v>
      </c>
      <c r="C9" s="16">
        <v>0.17</v>
      </c>
      <c r="D9" s="19">
        <v>123684196.36162117</v>
      </c>
      <c r="E9" s="18">
        <v>0.18</v>
      </c>
      <c r="F9" s="293">
        <v>110135250.23374164</v>
      </c>
      <c r="G9" s="306">
        <v>0.1525071373984625</v>
      </c>
      <c r="H9" s="303">
        <v>133288226.88086498</v>
      </c>
      <c r="I9" s="300">
        <v>0.17742465017551304</v>
      </c>
    </row>
    <row r="10" spans="1:9" ht="15.75">
      <c r="A10" s="21" t="s">
        <v>37</v>
      </c>
      <c r="B10" s="20">
        <v>29582184.286755539</v>
      </c>
      <c r="C10" s="16">
        <v>0.05</v>
      </c>
      <c r="D10" s="19">
        <v>26718843.46658976</v>
      </c>
      <c r="E10" s="18">
        <v>0.04</v>
      </c>
      <c r="F10" s="293">
        <v>46814271.44421535</v>
      </c>
      <c r="G10" s="306">
        <v>6.4824935814823889E-2</v>
      </c>
      <c r="H10" s="303">
        <v>39738713.521874465</v>
      </c>
      <c r="I10" s="300">
        <v>5.2897600261015282E-2</v>
      </c>
    </row>
    <row r="11" spans="1:9" ht="15.75">
      <c r="A11" s="21" t="s">
        <v>36</v>
      </c>
      <c r="B11" s="20">
        <v>56038330.611193091</v>
      </c>
      <c r="C11" s="16">
        <v>0.09</v>
      </c>
      <c r="D11" s="19">
        <v>35728660.329825975</v>
      </c>
      <c r="E11" s="18">
        <v>0.05</v>
      </c>
      <c r="F11" s="293">
        <v>86328516.139780685</v>
      </c>
      <c r="G11" s="306">
        <v>0.11954133526180884</v>
      </c>
      <c r="H11" s="303">
        <v>63748955.585735701</v>
      </c>
      <c r="I11" s="300">
        <v>8.4858478432762341E-2</v>
      </c>
    </row>
    <row r="12" spans="1:9" ht="15.75">
      <c r="A12" s="21" t="s">
        <v>35</v>
      </c>
      <c r="B12" s="20">
        <v>20399650.420453217</v>
      </c>
      <c r="C12" s="16">
        <v>0.03</v>
      </c>
      <c r="D12" s="19">
        <v>18956806.149765693</v>
      </c>
      <c r="E12" s="18">
        <v>0.03</v>
      </c>
      <c r="F12" s="293">
        <v>24605661.943453569</v>
      </c>
      <c r="G12" s="306">
        <v>3.4072098250345143E-2</v>
      </c>
      <c r="H12" s="303">
        <v>22470852.923705753</v>
      </c>
      <c r="I12" s="300">
        <v>2.9911743238188876E-2</v>
      </c>
    </row>
    <row r="13" spans="1:9" ht="15.75">
      <c r="A13" s="21" t="s">
        <v>213</v>
      </c>
      <c r="B13" s="20">
        <v>35200745.685997412</v>
      </c>
      <c r="C13" s="16">
        <v>0.05</v>
      </c>
      <c r="D13" s="19">
        <v>32832606.50616847</v>
      </c>
      <c r="E13" s="18">
        <v>0.05</v>
      </c>
      <c r="F13" s="293">
        <v>40450744.734266073</v>
      </c>
      <c r="G13" s="306">
        <v>5.6013195339060226E-2</v>
      </c>
      <c r="H13" s="303">
        <v>53784132.421304449</v>
      </c>
      <c r="I13" s="300">
        <v>7.1593951717676893E-2</v>
      </c>
    </row>
    <row r="14" spans="1:9" ht="15.75">
      <c r="A14" s="21" t="s">
        <v>34</v>
      </c>
      <c r="B14" s="20">
        <v>17060993.661020555</v>
      </c>
      <c r="C14" s="16">
        <v>0.03</v>
      </c>
      <c r="D14" s="19">
        <v>23188576.486396708</v>
      </c>
      <c r="E14" s="18">
        <v>0.03</v>
      </c>
      <c r="F14" s="293">
        <v>23108916.801848963</v>
      </c>
      <c r="G14" s="306">
        <v>3.1999516434108054E-2</v>
      </c>
      <c r="H14" s="303">
        <v>26589690.918875396</v>
      </c>
      <c r="I14" s="300">
        <v>3.5394473465186121E-2</v>
      </c>
    </row>
    <row r="15" spans="1:9" ht="15.75">
      <c r="A15" s="21" t="s">
        <v>33</v>
      </c>
      <c r="B15" s="20">
        <v>61624345.986088485</v>
      </c>
      <c r="C15" s="16">
        <v>0.1</v>
      </c>
      <c r="D15" s="19">
        <v>64773610.462999307</v>
      </c>
      <c r="E15" s="18">
        <v>0.09</v>
      </c>
      <c r="F15" s="293">
        <v>49848340.263266936</v>
      </c>
      <c r="G15" s="306">
        <v>6.9026289598298846E-2</v>
      </c>
      <c r="H15" s="303">
        <v>54282767.140388191</v>
      </c>
      <c r="I15" s="300">
        <v>7.2257701942802732E-2</v>
      </c>
    </row>
    <row r="16" spans="1:9" ht="15.75">
      <c r="A16" s="21" t="s">
        <v>32</v>
      </c>
      <c r="B16" s="20">
        <v>38359786.789328761</v>
      </c>
      <c r="C16" s="16">
        <v>0.06</v>
      </c>
      <c r="D16" s="19">
        <v>50960382.227823794</v>
      </c>
      <c r="E16" s="18">
        <v>7.0000000000000007E-2</v>
      </c>
      <c r="F16" s="293">
        <v>48446367.827762991</v>
      </c>
      <c r="G16" s="306">
        <v>6.7084942006165688E-2</v>
      </c>
      <c r="H16" s="303">
        <v>44333737.431722</v>
      </c>
      <c r="I16" s="300">
        <v>5.9014198585685358E-2</v>
      </c>
    </row>
    <row r="17" spans="1:9" ht="16.5" thickBot="1">
      <c r="A17" s="15" t="s">
        <v>31</v>
      </c>
      <c r="B17" s="14">
        <v>641047680.97142625</v>
      </c>
      <c r="C17" s="10">
        <v>1</v>
      </c>
      <c r="D17" s="13">
        <v>688568133.77621412</v>
      </c>
      <c r="E17" s="12">
        <v>1</v>
      </c>
      <c r="F17" s="309">
        <v>722164563.00000012</v>
      </c>
      <c r="G17" s="310">
        <v>1</v>
      </c>
      <c r="H17" s="304">
        <v>751238493.34922075</v>
      </c>
      <c r="I17" s="305">
        <v>1</v>
      </c>
    </row>
    <row r="18" spans="1:9" ht="15.75">
      <c r="A18" s="2"/>
    </row>
    <row r="19" spans="1:9">
      <c r="A19" s="8" t="s">
        <v>30</v>
      </c>
    </row>
    <row r="20" spans="1:9">
      <c r="A20" s="438" t="s">
        <v>29</v>
      </c>
      <c r="B20" s="438"/>
      <c r="C20" s="438"/>
      <c r="D20" s="438"/>
      <c r="E20" s="438"/>
      <c r="F20" s="438"/>
    </row>
    <row r="21" spans="1:9">
      <c r="A21" s="438"/>
      <c r="B21" s="438"/>
      <c r="C21" s="438"/>
      <c r="D21" s="438"/>
      <c r="E21" s="438"/>
      <c r="F21" s="438"/>
    </row>
    <row r="22" spans="1:9">
      <c r="A22" s="438" t="s">
        <v>28</v>
      </c>
      <c r="B22" s="438"/>
      <c r="C22" s="438"/>
      <c r="D22" s="438"/>
      <c r="E22" s="438"/>
      <c r="F22" s="438"/>
    </row>
    <row r="23" spans="1:9">
      <c r="A23" s="438"/>
      <c r="B23" s="438"/>
      <c r="C23" s="438"/>
      <c r="D23" s="438"/>
      <c r="E23" s="438"/>
      <c r="F23" s="438"/>
    </row>
    <row r="24" spans="1:9">
      <c r="A24" s="438"/>
      <c r="B24" s="438"/>
      <c r="C24" s="438"/>
      <c r="D24" s="438"/>
      <c r="E24" s="438"/>
      <c r="F24" s="438"/>
    </row>
    <row r="25" spans="1:9">
      <c r="A25" s="438"/>
      <c r="B25" s="438"/>
      <c r="C25" s="438"/>
      <c r="D25" s="438"/>
      <c r="E25" s="438"/>
      <c r="F25" s="438"/>
    </row>
    <row r="26" spans="1:9" s="1" customFormat="1">
      <c r="A26" s="223" t="s">
        <v>241</v>
      </c>
      <c r="B26" s="223"/>
      <c r="C26" s="223"/>
      <c r="D26" s="223"/>
      <c r="E26" s="5"/>
      <c r="F26" s="5"/>
    </row>
    <row r="28" spans="1:9">
      <c r="A28" s="4" t="s">
        <v>348</v>
      </c>
    </row>
  </sheetData>
  <mergeCells count="6">
    <mergeCell ref="B4:C4"/>
    <mergeCell ref="F4:G4"/>
    <mergeCell ref="H4:I4"/>
    <mergeCell ref="A20:F21"/>
    <mergeCell ref="A22:F25"/>
    <mergeCell ref="D4:E4"/>
  </mergeCells>
  <hyperlinks>
    <hyperlink ref="A1" location="Contents!A1" display="Contents "/>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3"/>
  <sheetViews>
    <sheetView workbookViewId="0">
      <pane xSplit="2" ySplit="5" topLeftCell="G6" activePane="bottomRight" state="frozen"/>
      <selection pane="topRight" activeCell="C1" sqref="C1"/>
      <selection pane="bottomLeft" activeCell="A6" sqref="A6"/>
      <selection pane="bottomRight" activeCell="H35" sqref="H35"/>
    </sheetView>
  </sheetViews>
  <sheetFormatPr defaultRowHeight="15"/>
  <cols>
    <col min="1" max="1" width="12.42578125" style="3" customWidth="1"/>
    <col min="2" max="2" width="39.140625" style="3" customWidth="1"/>
    <col min="3" max="3" width="11.7109375" style="3" customWidth="1"/>
    <col min="4" max="4" width="9.140625" style="3" customWidth="1"/>
    <col min="5" max="5" width="9.5703125" style="3" customWidth="1"/>
    <col min="6" max="6" width="11.5703125" style="3" customWidth="1"/>
    <col min="7" max="7" width="9.140625" style="3" customWidth="1"/>
    <col min="8" max="8" width="8.85546875" style="3" customWidth="1"/>
    <col min="9" max="9" width="10.85546875" style="3" customWidth="1"/>
    <col min="10" max="10" width="15.140625" style="3" customWidth="1"/>
    <col min="11" max="11" width="9.28515625" style="3" customWidth="1"/>
    <col min="12" max="12" width="10.42578125" style="3" customWidth="1"/>
    <col min="13" max="13" width="10.85546875" style="3" customWidth="1"/>
    <col min="14" max="14" width="9.7109375" style="3" customWidth="1"/>
    <col min="15" max="15" width="12" style="3" customWidth="1"/>
    <col min="16" max="16" width="8.140625" style="3" customWidth="1"/>
    <col min="17" max="17" width="10" style="3" customWidth="1"/>
    <col min="18" max="16384" width="9.140625" style="3"/>
  </cols>
  <sheetData>
    <row r="1" spans="1:17">
      <c r="A1" s="28" t="s">
        <v>42</v>
      </c>
    </row>
    <row r="2" spans="1:17" ht="15.75">
      <c r="A2" s="2" t="s">
        <v>369</v>
      </c>
    </row>
    <row r="3" spans="1:17" s="128" customFormat="1" ht="16.5" thickBot="1">
      <c r="B3" s="311"/>
    </row>
    <row r="4" spans="1:17" s="38" customFormat="1" ht="36" customHeight="1">
      <c r="A4" s="452" t="s">
        <v>368</v>
      </c>
      <c r="B4" s="454" t="s">
        <v>351</v>
      </c>
      <c r="C4" s="432" t="s">
        <v>65</v>
      </c>
      <c r="D4" s="436"/>
      <c r="E4" s="436"/>
      <c r="F4" s="434" t="s">
        <v>64</v>
      </c>
      <c r="G4" s="436"/>
      <c r="H4" s="447"/>
      <c r="I4" s="436" t="s">
        <v>63</v>
      </c>
      <c r="J4" s="436"/>
      <c r="K4" s="436"/>
      <c r="L4" s="434" t="s">
        <v>62</v>
      </c>
      <c r="M4" s="436"/>
      <c r="N4" s="447"/>
      <c r="O4" s="436" t="s">
        <v>61</v>
      </c>
      <c r="P4" s="436"/>
      <c r="Q4" s="446"/>
    </row>
    <row r="5" spans="1:17" ht="32.25" thickBot="1">
      <c r="A5" s="453"/>
      <c r="B5" s="455"/>
      <c r="C5" s="25" t="s">
        <v>200</v>
      </c>
      <c r="D5" s="22" t="s">
        <v>60</v>
      </c>
      <c r="E5" s="22" t="s">
        <v>59</v>
      </c>
      <c r="F5" s="24" t="s">
        <v>200</v>
      </c>
      <c r="G5" s="22" t="s">
        <v>58</v>
      </c>
      <c r="H5" s="23" t="s">
        <v>54</v>
      </c>
      <c r="I5" s="22" t="s">
        <v>200</v>
      </c>
      <c r="J5" s="22" t="s">
        <v>57</v>
      </c>
      <c r="K5" s="22" t="s">
        <v>54</v>
      </c>
      <c r="L5" s="24" t="s">
        <v>200</v>
      </c>
      <c r="M5" s="22" t="s">
        <v>56</v>
      </c>
      <c r="N5" s="23" t="s">
        <v>54</v>
      </c>
      <c r="O5" s="22" t="s">
        <v>200</v>
      </c>
      <c r="P5" s="22" t="s">
        <v>55</v>
      </c>
      <c r="Q5" s="37" t="s">
        <v>54</v>
      </c>
    </row>
    <row r="6" spans="1:17" ht="15.75">
      <c r="A6" s="448" t="s">
        <v>366</v>
      </c>
      <c r="B6" s="315" t="s">
        <v>53</v>
      </c>
      <c r="C6" s="316">
        <v>64211.976782132129</v>
      </c>
      <c r="D6" s="313">
        <v>0.04</v>
      </c>
      <c r="E6" s="313">
        <v>0.27</v>
      </c>
      <c r="F6" s="317">
        <v>130357.99128370898</v>
      </c>
      <c r="G6" s="313">
        <v>0.08</v>
      </c>
      <c r="H6" s="318">
        <v>0.56000000000000005</v>
      </c>
      <c r="I6" s="319">
        <v>20495.884031511378</v>
      </c>
      <c r="J6" s="313">
        <v>0.05</v>
      </c>
      <c r="K6" s="313">
        <v>0.09</v>
      </c>
      <c r="L6" s="320">
        <v>19625.263123452089</v>
      </c>
      <c r="M6" s="313">
        <v>7.0000000000000007E-2</v>
      </c>
      <c r="N6" s="318">
        <v>0.08</v>
      </c>
      <c r="O6" s="319">
        <v>234691.11522080458</v>
      </c>
      <c r="P6" s="313">
        <v>0.06</v>
      </c>
      <c r="Q6" s="321">
        <v>1</v>
      </c>
    </row>
    <row r="7" spans="1:17" ht="15.75">
      <c r="A7" s="449"/>
      <c r="B7" s="21" t="s">
        <v>52</v>
      </c>
      <c r="C7" s="20">
        <v>33432.214366381857</v>
      </c>
      <c r="D7" s="36">
        <v>0.02</v>
      </c>
      <c r="E7" s="36">
        <v>0.18</v>
      </c>
      <c r="F7" s="19">
        <v>114562.75763558445</v>
      </c>
      <c r="G7" s="36">
        <v>7.0000000000000007E-2</v>
      </c>
      <c r="H7" s="18">
        <v>0.62</v>
      </c>
      <c r="I7" s="312">
        <v>21102.775404675514</v>
      </c>
      <c r="J7" s="36">
        <v>0.05</v>
      </c>
      <c r="K7" s="36">
        <v>0.11</v>
      </c>
      <c r="L7" s="200">
        <v>14937.391727197115</v>
      </c>
      <c r="M7" s="36">
        <v>0.05</v>
      </c>
      <c r="N7" s="18">
        <v>0.08</v>
      </c>
      <c r="O7" s="312">
        <v>184035.13913383894</v>
      </c>
      <c r="P7" s="36">
        <v>0.04</v>
      </c>
      <c r="Q7" s="35">
        <v>1</v>
      </c>
    </row>
    <row r="8" spans="1:17" ht="15.75">
      <c r="A8" s="449"/>
      <c r="B8" s="21" t="s">
        <v>39</v>
      </c>
      <c r="C8" s="20">
        <v>425480.55010640773</v>
      </c>
      <c r="D8" s="36">
        <v>0.24</v>
      </c>
      <c r="E8" s="36">
        <v>0.39</v>
      </c>
      <c r="F8" s="19">
        <v>394096.40577138256</v>
      </c>
      <c r="G8" s="36">
        <v>0.24</v>
      </c>
      <c r="H8" s="18">
        <v>0.36</v>
      </c>
      <c r="I8" s="312">
        <v>188185.87524967283</v>
      </c>
      <c r="J8" s="36">
        <v>0.46</v>
      </c>
      <c r="K8" s="36">
        <v>0.17</v>
      </c>
      <c r="L8" s="19">
        <v>79075.916392503685</v>
      </c>
      <c r="M8" s="36">
        <v>0.28000000000000003</v>
      </c>
      <c r="N8" s="18">
        <v>7.0000000000000007E-2</v>
      </c>
      <c r="O8" s="312">
        <v>1086838.7475199667</v>
      </c>
      <c r="P8" s="36">
        <v>0.26</v>
      </c>
      <c r="Q8" s="35">
        <v>1</v>
      </c>
    </row>
    <row r="9" spans="1:17" ht="15.75">
      <c r="A9" s="449"/>
      <c r="B9" s="21" t="s">
        <v>51</v>
      </c>
      <c r="C9" s="20">
        <v>441372.51079508668</v>
      </c>
      <c r="D9" s="36">
        <v>0.25</v>
      </c>
      <c r="E9" s="36">
        <v>0.57999999999999996</v>
      </c>
      <c r="F9" s="19">
        <v>228126.52468124469</v>
      </c>
      <c r="G9" s="36">
        <v>0.14000000000000001</v>
      </c>
      <c r="H9" s="18">
        <v>0.3</v>
      </c>
      <c r="I9" s="312">
        <v>32104.635102860411</v>
      </c>
      <c r="J9" s="36">
        <v>0.08</v>
      </c>
      <c r="K9" s="36">
        <v>0.04</v>
      </c>
      <c r="L9" s="19">
        <v>57472.188774336057</v>
      </c>
      <c r="M9" s="36">
        <v>0.2</v>
      </c>
      <c r="N9" s="18">
        <v>0.08</v>
      </c>
      <c r="O9" s="312">
        <v>759075.85935352789</v>
      </c>
      <c r="P9" s="36">
        <v>0.18</v>
      </c>
      <c r="Q9" s="35">
        <v>1</v>
      </c>
    </row>
    <row r="10" spans="1:17" ht="15.75">
      <c r="A10" s="449"/>
      <c r="B10" s="21" t="s">
        <v>50</v>
      </c>
      <c r="C10" s="20">
        <v>63540.464074829055</v>
      </c>
      <c r="D10" s="36">
        <v>0.04</v>
      </c>
      <c r="E10" s="36">
        <v>0.32</v>
      </c>
      <c r="F10" s="19">
        <v>91082.599460963582</v>
      </c>
      <c r="G10" s="36">
        <v>0.05</v>
      </c>
      <c r="H10" s="18">
        <v>0.47</v>
      </c>
      <c r="I10" s="312">
        <v>31203.250427716695</v>
      </c>
      <c r="J10" s="36">
        <v>0.08</v>
      </c>
      <c r="K10" s="36">
        <v>0.16</v>
      </c>
      <c r="L10" s="201">
        <v>9721.3667872813839</v>
      </c>
      <c r="M10" s="36">
        <v>0.03</v>
      </c>
      <c r="N10" s="18">
        <v>0.05</v>
      </c>
      <c r="O10" s="312">
        <v>195547.68075079069</v>
      </c>
      <c r="P10" s="36">
        <v>0.05</v>
      </c>
      <c r="Q10" s="35">
        <v>1</v>
      </c>
    </row>
    <row r="11" spans="1:17" ht="15.75">
      <c r="A11" s="449"/>
      <c r="B11" s="21" t="s">
        <v>49</v>
      </c>
      <c r="C11" s="20">
        <v>170216.74950491061</v>
      </c>
      <c r="D11" s="36">
        <v>0.1</v>
      </c>
      <c r="E11" s="36">
        <v>0.5</v>
      </c>
      <c r="F11" s="19">
        <v>138008.14680006841</v>
      </c>
      <c r="G11" s="36">
        <v>0.08</v>
      </c>
      <c r="H11" s="18">
        <v>0.4</v>
      </c>
      <c r="I11" s="312">
        <v>21382.72415778066</v>
      </c>
      <c r="J11" s="36">
        <v>0.05</v>
      </c>
      <c r="K11" s="36">
        <v>0.06</v>
      </c>
      <c r="L11" s="200">
        <v>12572.716022695786</v>
      </c>
      <c r="M11" s="36">
        <v>0.04</v>
      </c>
      <c r="N11" s="18">
        <v>0.04</v>
      </c>
      <c r="O11" s="312">
        <v>342180.33648545551</v>
      </c>
      <c r="P11" s="36">
        <v>0.08</v>
      </c>
      <c r="Q11" s="35">
        <v>1</v>
      </c>
    </row>
    <row r="12" spans="1:17" ht="15.75">
      <c r="A12" s="449"/>
      <c r="B12" s="21" t="s">
        <v>48</v>
      </c>
      <c r="C12" s="20">
        <v>41132.437612089518</v>
      </c>
      <c r="D12" s="36">
        <v>0.02</v>
      </c>
      <c r="E12" s="36">
        <v>0.31</v>
      </c>
      <c r="F12" s="19">
        <v>71734.1873778195</v>
      </c>
      <c r="G12" s="36">
        <v>0.04</v>
      </c>
      <c r="H12" s="18">
        <v>0.55000000000000004</v>
      </c>
      <c r="I12" s="312">
        <v>12519.29398694235</v>
      </c>
      <c r="J12" s="36">
        <v>0.03</v>
      </c>
      <c r="K12" s="36">
        <v>0.1</v>
      </c>
      <c r="L12" s="200">
        <v>5484.685900360827</v>
      </c>
      <c r="M12" s="36">
        <v>0.02</v>
      </c>
      <c r="N12" s="18">
        <v>0.04</v>
      </c>
      <c r="O12" s="312">
        <v>130870.6048772122</v>
      </c>
      <c r="P12" s="36">
        <v>0.03</v>
      </c>
      <c r="Q12" s="35">
        <v>1</v>
      </c>
    </row>
    <row r="13" spans="1:17" ht="15.75">
      <c r="A13" s="449"/>
      <c r="B13" s="21" t="s">
        <v>47</v>
      </c>
      <c r="C13" s="20">
        <v>99295.665154244285</v>
      </c>
      <c r="D13" s="36">
        <v>0.06</v>
      </c>
      <c r="E13" s="36">
        <v>0.39</v>
      </c>
      <c r="F13" s="19">
        <v>122474.8298931051</v>
      </c>
      <c r="G13" s="36">
        <v>7.0000000000000007E-2</v>
      </c>
      <c r="H13" s="18">
        <v>0.49</v>
      </c>
      <c r="I13" s="312">
        <v>20171.580082166507</v>
      </c>
      <c r="J13" s="36">
        <v>0.05</v>
      </c>
      <c r="K13" s="36">
        <v>0.08</v>
      </c>
      <c r="L13" s="200">
        <v>10575.115264634864</v>
      </c>
      <c r="M13" s="36">
        <v>0.04</v>
      </c>
      <c r="N13" s="18">
        <v>0.04</v>
      </c>
      <c r="O13" s="312">
        <v>252517.19039415073</v>
      </c>
      <c r="P13" s="36">
        <v>0.06</v>
      </c>
      <c r="Q13" s="35">
        <v>1</v>
      </c>
    </row>
    <row r="14" spans="1:17" ht="15.75">
      <c r="A14" s="449"/>
      <c r="B14" s="21" t="s">
        <v>34</v>
      </c>
      <c r="C14" s="20">
        <v>46750.397354990026</v>
      </c>
      <c r="D14" s="36">
        <v>0.03</v>
      </c>
      <c r="E14" s="36">
        <v>0.33</v>
      </c>
      <c r="F14" s="19">
        <v>69706.543030667628</v>
      </c>
      <c r="G14" s="36">
        <v>0.04</v>
      </c>
      <c r="H14" s="18">
        <v>0.49</v>
      </c>
      <c r="I14" s="312">
        <v>17212.492356807146</v>
      </c>
      <c r="J14" s="36">
        <v>0.04</v>
      </c>
      <c r="K14" s="36">
        <v>0.12</v>
      </c>
      <c r="L14" s="200">
        <v>8183.9917044319336</v>
      </c>
      <c r="M14" s="36">
        <v>0.03</v>
      </c>
      <c r="N14" s="18">
        <v>0.06</v>
      </c>
      <c r="O14" s="312">
        <v>141853.42444689674</v>
      </c>
      <c r="P14" s="36">
        <v>0.03</v>
      </c>
      <c r="Q14" s="35">
        <v>1</v>
      </c>
    </row>
    <row r="15" spans="1:17" ht="15.75">
      <c r="A15" s="449"/>
      <c r="B15" s="21" t="s">
        <v>46</v>
      </c>
      <c r="C15" s="20">
        <v>266167.8125468049</v>
      </c>
      <c r="D15" s="36">
        <v>0.15</v>
      </c>
      <c r="E15" s="36">
        <v>0.55000000000000004</v>
      </c>
      <c r="F15" s="19">
        <v>148794.54720067856</v>
      </c>
      <c r="G15" s="36">
        <v>0.09</v>
      </c>
      <c r="H15" s="18">
        <v>0.31</v>
      </c>
      <c r="I15" s="312">
        <v>21930.729849588268</v>
      </c>
      <c r="J15" s="36">
        <v>0.05</v>
      </c>
      <c r="K15" s="36">
        <v>0.05</v>
      </c>
      <c r="L15" s="201">
        <v>45710.627012384961</v>
      </c>
      <c r="M15" s="36">
        <v>0.16</v>
      </c>
      <c r="N15" s="18">
        <v>0.09</v>
      </c>
      <c r="O15" s="312">
        <v>482603.71660945663</v>
      </c>
      <c r="P15" s="36">
        <v>0.12</v>
      </c>
      <c r="Q15" s="35">
        <v>1</v>
      </c>
    </row>
    <row r="16" spans="1:17" ht="15.75">
      <c r="A16" s="449"/>
      <c r="B16" s="21" t="s">
        <v>45</v>
      </c>
      <c r="C16" s="20">
        <v>111539.87323411126</v>
      </c>
      <c r="D16" s="36">
        <v>0.06</v>
      </c>
      <c r="E16" s="36">
        <v>0.36</v>
      </c>
      <c r="F16" s="19">
        <v>160983.28416825991</v>
      </c>
      <c r="G16" s="36">
        <v>0.1</v>
      </c>
      <c r="H16" s="18">
        <v>0.51</v>
      </c>
      <c r="I16" s="312">
        <v>20497.60775927535</v>
      </c>
      <c r="J16" s="36">
        <v>0.05</v>
      </c>
      <c r="K16" s="36">
        <v>7.0000000000000007E-2</v>
      </c>
      <c r="L16" s="201">
        <v>19997.573921845556</v>
      </c>
      <c r="M16" s="36">
        <v>7.0000000000000007E-2</v>
      </c>
      <c r="N16" s="18">
        <v>0.06</v>
      </c>
      <c r="O16" s="312">
        <v>313018.33908349206</v>
      </c>
      <c r="P16" s="36">
        <v>0.08</v>
      </c>
      <c r="Q16" s="35">
        <v>1</v>
      </c>
    </row>
    <row r="17" spans="1:17" ht="16.5" thickBot="1">
      <c r="A17" s="450"/>
      <c r="B17" s="322" t="s">
        <v>31</v>
      </c>
      <c r="C17" s="323">
        <v>1763140.6515319883</v>
      </c>
      <c r="D17" s="324">
        <v>1</v>
      </c>
      <c r="E17" s="324">
        <v>0.43</v>
      </c>
      <c r="F17" s="325">
        <v>1669927.8173034836</v>
      </c>
      <c r="G17" s="324">
        <v>1</v>
      </c>
      <c r="H17" s="326">
        <v>0.41</v>
      </c>
      <c r="I17" s="327">
        <v>406806.84840899712</v>
      </c>
      <c r="J17" s="324">
        <v>1</v>
      </c>
      <c r="K17" s="324">
        <v>0.1</v>
      </c>
      <c r="L17" s="325">
        <v>283356.83663112426</v>
      </c>
      <c r="M17" s="324">
        <v>1</v>
      </c>
      <c r="N17" s="326">
        <v>7.0000000000000007E-2</v>
      </c>
      <c r="O17" s="327">
        <v>4123232.1538755922</v>
      </c>
      <c r="P17" s="324">
        <v>1</v>
      </c>
      <c r="Q17" s="328">
        <v>1</v>
      </c>
    </row>
    <row r="18" spans="1:17" ht="15.75">
      <c r="A18" s="449" t="s">
        <v>367</v>
      </c>
      <c r="B18" s="21" t="s">
        <v>53</v>
      </c>
      <c r="C18" s="20">
        <v>81833.436063977075</v>
      </c>
      <c r="D18" s="411">
        <v>4.3103885199448633E-2</v>
      </c>
      <c r="E18" s="413">
        <v>0.33533782698722042</v>
      </c>
      <c r="F18" s="410">
        <v>122605.03619735365</v>
      </c>
      <c r="G18" s="411">
        <v>6.6055009982341276E-2</v>
      </c>
      <c r="H18" s="413">
        <v>0.50241207498567242</v>
      </c>
      <c r="I18" s="17">
        <v>22419.817446020592</v>
      </c>
      <c r="J18" s="411">
        <v>5.556885147776193E-2</v>
      </c>
      <c r="K18" s="413">
        <v>9.187213962176792E-2</v>
      </c>
      <c r="L18" s="415">
        <v>17174.531758673496</v>
      </c>
      <c r="M18" s="411">
        <v>6.4154138598540272E-2</v>
      </c>
      <c r="N18" s="413">
        <v>7.037795840533935E-2</v>
      </c>
      <c r="O18" s="414">
        <v>244032.82146602479</v>
      </c>
      <c r="P18" s="411">
        <v>5.5138829128844637E-2</v>
      </c>
      <c r="Q18" s="412">
        <v>1</v>
      </c>
    </row>
    <row r="19" spans="1:17" ht="15.75">
      <c r="A19" s="449"/>
      <c r="B19" s="21" t="s">
        <v>52</v>
      </c>
      <c r="C19" s="20">
        <v>40162.363086209596</v>
      </c>
      <c r="D19" s="36">
        <v>2.1154603436829199E-2</v>
      </c>
      <c r="E19" s="18">
        <v>0.20214045986126744</v>
      </c>
      <c r="F19" s="19">
        <v>128992.00440416695</v>
      </c>
      <c r="G19" s="36">
        <v>6.9496069678933528E-2</v>
      </c>
      <c r="H19" s="18">
        <v>0.64922731346049822</v>
      </c>
      <c r="I19" s="17">
        <v>14816.476376778708</v>
      </c>
      <c r="J19" s="36">
        <v>3.6723518252871505E-2</v>
      </c>
      <c r="K19" s="18">
        <v>7.4572538022645365E-2</v>
      </c>
      <c r="L19" s="291">
        <v>14714.580682555024</v>
      </c>
      <c r="M19" s="36">
        <v>5.4965181106104863E-2</v>
      </c>
      <c r="N19" s="18">
        <v>7.4059688655588804E-2</v>
      </c>
      <c r="O19" s="312">
        <v>198685.4245497103</v>
      </c>
      <c r="P19" s="36">
        <v>4.4892656687836832E-2</v>
      </c>
      <c r="Q19" s="35">
        <v>1</v>
      </c>
    </row>
    <row r="20" spans="1:17" ht="15.75">
      <c r="A20" s="449"/>
      <c r="B20" s="21" t="s">
        <v>39</v>
      </c>
      <c r="C20" s="20">
        <v>484542.78361179779</v>
      </c>
      <c r="D20" s="36">
        <v>0.25522179592576155</v>
      </c>
      <c r="E20" s="18">
        <v>0.40230664380313486</v>
      </c>
      <c r="F20" s="19">
        <v>450620.90376418619</v>
      </c>
      <c r="G20" s="36">
        <v>0.24277769673736649</v>
      </c>
      <c r="H20" s="18">
        <v>0.37414195309974507</v>
      </c>
      <c r="I20" s="17">
        <v>197087.38676264885</v>
      </c>
      <c r="J20" s="36">
        <v>0.48849281442734355</v>
      </c>
      <c r="K20" s="18">
        <v>0.16363790316591784</v>
      </c>
      <c r="L20" s="291">
        <v>72160.513577786915</v>
      </c>
      <c r="M20" s="36">
        <v>0.26955003224895768</v>
      </c>
      <c r="N20" s="18">
        <v>5.9913499931202256E-2</v>
      </c>
      <c r="O20" s="312">
        <v>1204411.5877164197</v>
      </c>
      <c r="P20" s="36">
        <v>0.27213488881101994</v>
      </c>
      <c r="Q20" s="35">
        <v>1</v>
      </c>
    </row>
    <row r="21" spans="1:17" ht="15.75">
      <c r="A21" s="449"/>
      <c r="B21" s="21" t="s">
        <v>51</v>
      </c>
      <c r="C21" s="20">
        <v>448607.16889234155</v>
      </c>
      <c r="D21" s="36">
        <v>0.23629353523012017</v>
      </c>
      <c r="E21" s="18">
        <v>0.59505863699529493</v>
      </c>
      <c r="F21" s="19">
        <v>212454.99932345684</v>
      </c>
      <c r="G21" s="36">
        <v>0.11446281112400307</v>
      </c>
      <c r="H21" s="18">
        <v>0.28181266615155687</v>
      </c>
      <c r="I21" s="17">
        <v>28279.084916712854</v>
      </c>
      <c r="J21" s="36">
        <v>7.0091394519483763E-2</v>
      </c>
      <c r="K21" s="18">
        <v>3.751102276756467E-2</v>
      </c>
      <c r="L21" s="291">
        <v>64546.079984020966</v>
      </c>
      <c r="M21" s="36">
        <v>0.24110690291140588</v>
      </c>
      <c r="N21" s="18">
        <v>8.5617674085583476E-2</v>
      </c>
      <c r="O21" s="312">
        <v>753887.3331165323</v>
      </c>
      <c r="P21" s="36">
        <v>0.17033964773013197</v>
      </c>
      <c r="Q21" s="35">
        <v>1</v>
      </c>
    </row>
    <row r="22" spans="1:17" ht="15.75">
      <c r="A22" s="449"/>
      <c r="B22" s="21" t="s">
        <v>50</v>
      </c>
      <c r="C22" s="20">
        <v>67976.609683865303</v>
      </c>
      <c r="D22" s="36">
        <v>3.5805119777328566E-2</v>
      </c>
      <c r="E22" s="18">
        <v>0.31850683991384438</v>
      </c>
      <c r="F22" s="19">
        <v>98883.134797362305</v>
      </c>
      <c r="G22" s="36">
        <v>5.3274536338059071E-2</v>
      </c>
      <c r="H22" s="18">
        <v>0.46332047054941761</v>
      </c>
      <c r="I22" s="17">
        <v>31826.752660310591</v>
      </c>
      <c r="J22" s="36">
        <v>7.888450010168023E-2</v>
      </c>
      <c r="K22" s="18">
        <v>0.14912538977302306</v>
      </c>
      <c r="L22" s="291">
        <v>14736.265466174958</v>
      </c>
      <c r="M22" s="36">
        <v>5.5046182942625387E-2</v>
      </c>
      <c r="N22" s="18">
        <v>6.9047299763715014E-2</v>
      </c>
      <c r="O22" s="312">
        <v>213422.76260771314</v>
      </c>
      <c r="P22" s="36">
        <v>4.822253485796392E-2</v>
      </c>
      <c r="Q22" s="35">
        <v>1</v>
      </c>
    </row>
    <row r="23" spans="1:17" ht="15.75">
      <c r="A23" s="449"/>
      <c r="B23" s="21" t="s">
        <v>49</v>
      </c>
      <c r="C23" s="20">
        <v>160174.62866012467</v>
      </c>
      <c r="D23" s="36">
        <v>8.436831126378086E-2</v>
      </c>
      <c r="E23" s="18">
        <v>0.45397416950919106</v>
      </c>
      <c r="F23" s="19">
        <v>158806.18612280692</v>
      </c>
      <c r="G23" s="36">
        <v>8.5558836202406965E-2</v>
      </c>
      <c r="H23" s="18">
        <v>0.4500956678413765</v>
      </c>
      <c r="I23" s="17">
        <v>19465.413509977428</v>
      </c>
      <c r="J23" s="36">
        <v>4.8246185540692148E-2</v>
      </c>
      <c r="K23" s="18">
        <v>5.5169754450287066E-2</v>
      </c>
      <c r="L23" s="291">
        <v>14381.398074678425</v>
      </c>
      <c r="M23" s="36">
        <v>5.3720603174974742E-2</v>
      </c>
      <c r="N23" s="18">
        <v>4.0760408199145413E-2</v>
      </c>
      <c r="O23" s="312">
        <v>352827.62636758742</v>
      </c>
      <c r="P23" s="36">
        <v>7.9720842816738788E-2</v>
      </c>
      <c r="Q23" s="35">
        <v>1</v>
      </c>
    </row>
    <row r="24" spans="1:17" ht="15.75">
      <c r="A24" s="449"/>
      <c r="B24" s="21" t="s">
        <v>48</v>
      </c>
      <c r="C24" s="20">
        <v>37995.168162407383</v>
      </c>
      <c r="D24" s="36">
        <v>2.0013083225856175E-2</v>
      </c>
      <c r="E24" s="18">
        <v>0.29543245229660692</v>
      </c>
      <c r="F24" s="19">
        <v>71215.375569875338</v>
      </c>
      <c r="G24" s="36">
        <v>3.8368182010013012E-2</v>
      </c>
      <c r="H24" s="18">
        <v>0.55373706877414397</v>
      </c>
      <c r="I24" s="17">
        <v>16544.019853524023</v>
      </c>
      <c r="J24" s="36">
        <v>4.1005337545636351E-2</v>
      </c>
      <c r="K24" s="18">
        <v>0.12863847148349275</v>
      </c>
      <c r="L24" s="291">
        <v>2854.0840662838482</v>
      </c>
      <c r="M24" s="36">
        <v>1.066121087509646E-2</v>
      </c>
      <c r="N24" s="18">
        <v>2.2192007445756341E-2</v>
      </c>
      <c r="O24" s="312">
        <v>128608.64765209059</v>
      </c>
      <c r="P24" s="36">
        <v>2.9058920045177985E-2</v>
      </c>
      <c r="Q24" s="35">
        <v>1</v>
      </c>
    </row>
    <row r="25" spans="1:17" ht="15.75">
      <c r="A25" s="449"/>
      <c r="B25" s="21" t="s">
        <v>47</v>
      </c>
      <c r="C25" s="20">
        <v>102195.01204588747</v>
      </c>
      <c r="D25" s="36">
        <v>5.3828878256295988E-2</v>
      </c>
      <c r="E25" s="18">
        <v>0.36477029798514538</v>
      </c>
      <c r="F25" s="19">
        <v>148718.2666686966</v>
      </c>
      <c r="G25" s="36">
        <v>8.0123842331766143E-2</v>
      </c>
      <c r="H25" s="18">
        <v>0.53082831894198901</v>
      </c>
      <c r="I25" s="17">
        <v>17837.759886973279</v>
      </c>
      <c r="J25" s="36">
        <v>4.42119491936869E-2</v>
      </c>
      <c r="K25" s="18">
        <v>6.3669301065663486E-2</v>
      </c>
      <c r="L25" s="291">
        <v>11411.60789234436</v>
      </c>
      <c r="M25" s="36">
        <v>4.2627181028555811E-2</v>
      </c>
      <c r="N25" s="18">
        <v>4.073208200720204E-2</v>
      </c>
      <c r="O25" s="312">
        <v>280162.64649390173</v>
      </c>
      <c r="P25" s="36">
        <v>6.3302305814887522E-2</v>
      </c>
      <c r="Q25" s="35">
        <v>1</v>
      </c>
    </row>
    <row r="26" spans="1:17" ht="15.75">
      <c r="A26" s="449"/>
      <c r="B26" s="21" t="s">
        <v>34</v>
      </c>
      <c r="C26" s="20">
        <v>55810.921125128843</v>
      </c>
      <c r="D26" s="36">
        <v>2.9397122408159598E-2</v>
      </c>
      <c r="E26" s="18">
        <v>0.31502315268930597</v>
      </c>
      <c r="F26" s="19">
        <v>95811.350455336215</v>
      </c>
      <c r="G26" s="36">
        <v>5.1619573771517185E-2</v>
      </c>
      <c r="H26" s="18">
        <v>0.54080443532171329</v>
      </c>
      <c r="I26" s="17">
        <v>16867.155815109669</v>
      </c>
      <c r="J26" s="36">
        <v>4.1806249252420283E-2</v>
      </c>
      <c r="K26" s="18">
        <v>9.520617998517833E-2</v>
      </c>
      <c r="L26" s="291">
        <v>8675.0782881481446</v>
      </c>
      <c r="M26" s="36">
        <v>3.2405085778829355E-2</v>
      </c>
      <c r="N26" s="18">
        <v>4.8966232003802408E-2</v>
      </c>
      <c r="O26" s="312">
        <v>177164.50568372288</v>
      </c>
      <c r="P26" s="36">
        <v>4.0030039188605822E-2</v>
      </c>
      <c r="Q26" s="35">
        <v>1</v>
      </c>
    </row>
    <row r="27" spans="1:17" ht="15.75">
      <c r="A27" s="449"/>
      <c r="B27" s="21" t="s">
        <v>46</v>
      </c>
      <c r="C27" s="20">
        <v>254011.79687573624</v>
      </c>
      <c r="D27" s="36">
        <v>0.13379488701021419</v>
      </c>
      <c r="E27" s="18">
        <v>0.51217892989725289</v>
      </c>
      <c r="F27" s="19">
        <v>195660.32766820269</v>
      </c>
      <c r="G27" s="36">
        <v>0.10541446989557071</v>
      </c>
      <c r="H27" s="18">
        <v>0.39452142963844566</v>
      </c>
      <c r="I27" s="17">
        <v>19880.17092261817</v>
      </c>
      <c r="J27" s="36">
        <v>4.9274186465223538E-2</v>
      </c>
      <c r="K27" s="18">
        <v>4.0085558208551392E-2</v>
      </c>
      <c r="L27" s="291">
        <v>26391.176723314107</v>
      </c>
      <c r="M27" s="36">
        <v>9.8582204922763664E-2</v>
      </c>
      <c r="N27" s="18">
        <v>5.3214082255750077E-2</v>
      </c>
      <c r="O27" s="312">
        <v>495943.47218987119</v>
      </c>
      <c r="P27" s="36">
        <v>0.11205764128924928</v>
      </c>
      <c r="Q27" s="35">
        <v>1</v>
      </c>
    </row>
    <row r="28" spans="1:17" ht="15.75">
      <c r="A28" s="449"/>
      <c r="B28" s="21" t="s">
        <v>45</v>
      </c>
      <c r="C28" s="20">
        <v>165206.58392306554</v>
      </c>
      <c r="D28" s="36">
        <v>8.7018778266205105E-2</v>
      </c>
      <c r="E28" s="18">
        <v>0.43863011571737492</v>
      </c>
      <c r="F28" s="19">
        <v>172337.44370284007</v>
      </c>
      <c r="G28" s="36">
        <v>9.284897192802255E-2</v>
      </c>
      <c r="H28" s="18">
        <v>0.4575628348384449</v>
      </c>
      <c r="I28" s="17">
        <v>18436.117130612598</v>
      </c>
      <c r="J28" s="36">
        <v>4.5695013223199681E-2</v>
      </c>
      <c r="K28" s="18">
        <v>4.8948631454939585E-2</v>
      </c>
      <c r="L28" s="291">
        <v>20661.991757231946</v>
      </c>
      <c r="M28" s="36">
        <v>7.7181276412145769E-2</v>
      </c>
      <c r="N28" s="18">
        <v>5.4858417989240661E-2</v>
      </c>
      <c r="O28" s="312">
        <v>376642.13651375013</v>
      </c>
      <c r="P28" s="36">
        <v>8.5101693629543146E-2</v>
      </c>
      <c r="Q28" s="35">
        <v>1</v>
      </c>
    </row>
    <row r="29" spans="1:17" ht="16.5" thickBot="1">
      <c r="A29" s="451"/>
      <c r="B29" s="15" t="s">
        <v>31</v>
      </c>
      <c r="C29" s="14">
        <v>1898516.4721305415</v>
      </c>
      <c r="D29" s="10">
        <v>1</v>
      </c>
      <c r="E29" s="12">
        <v>0.42896678703391988</v>
      </c>
      <c r="F29" s="13">
        <v>1856105.0286742838</v>
      </c>
      <c r="G29" s="10">
        <v>1</v>
      </c>
      <c r="H29" s="12">
        <v>0.41938398862265036</v>
      </c>
      <c r="I29" s="11">
        <v>403460.1552812868</v>
      </c>
      <c r="J29" s="10">
        <v>1</v>
      </c>
      <c r="K29" s="12">
        <v>9.1161182453685707E-2</v>
      </c>
      <c r="L29" s="13">
        <v>267707.30827121221</v>
      </c>
      <c r="M29" s="10">
        <v>1</v>
      </c>
      <c r="N29" s="12">
        <v>6.0488041889743917E-2</v>
      </c>
      <c r="O29" s="11">
        <v>4425788.9643573249</v>
      </c>
      <c r="P29" s="10">
        <v>1</v>
      </c>
      <c r="Q29" s="34">
        <v>1</v>
      </c>
    </row>
    <row r="30" spans="1:17" ht="15.75">
      <c r="B30" s="2"/>
    </row>
    <row r="31" spans="1:17">
      <c r="A31" s="8" t="s">
        <v>30</v>
      </c>
      <c r="B31" s="33"/>
    </row>
    <row r="32" spans="1:17">
      <c r="A32" s="438" t="s">
        <v>29</v>
      </c>
      <c r="B32" s="438"/>
      <c r="C32" s="438"/>
      <c r="D32" s="438"/>
      <c r="E32" s="438"/>
      <c r="F32" s="438"/>
    </row>
    <row r="33" spans="1:9">
      <c r="A33" s="438"/>
      <c r="B33" s="438"/>
      <c r="C33" s="438"/>
      <c r="D33" s="438"/>
      <c r="E33" s="438"/>
      <c r="F33" s="438"/>
    </row>
    <row r="34" spans="1:9">
      <c r="A34" s="438"/>
      <c r="B34" s="438"/>
      <c r="C34" s="438"/>
      <c r="D34" s="438"/>
      <c r="E34" s="438"/>
      <c r="F34" s="438"/>
      <c r="I34" s="417"/>
    </row>
    <row r="35" spans="1:9">
      <c r="A35" s="438" t="s">
        <v>28</v>
      </c>
      <c r="B35" s="438"/>
      <c r="C35" s="438"/>
      <c r="D35" s="438"/>
      <c r="E35" s="438"/>
      <c r="F35" s="438"/>
    </row>
    <row r="36" spans="1:9">
      <c r="A36" s="438"/>
      <c r="B36" s="438"/>
      <c r="C36" s="438"/>
      <c r="D36" s="438"/>
      <c r="E36" s="438"/>
      <c r="F36" s="438"/>
    </row>
    <row r="37" spans="1:9">
      <c r="A37" s="438"/>
      <c r="B37" s="438"/>
      <c r="C37" s="438"/>
      <c r="D37" s="438"/>
      <c r="E37" s="438"/>
      <c r="F37" s="438"/>
    </row>
    <row r="38" spans="1:9">
      <c r="A38" s="438"/>
      <c r="B38" s="438"/>
      <c r="C38" s="438"/>
      <c r="D38" s="438"/>
      <c r="E38" s="438"/>
      <c r="F38" s="438"/>
    </row>
    <row r="39" spans="1:9">
      <c r="A39" s="31" t="s">
        <v>44</v>
      </c>
      <c r="B39" s="30"/>
      <c r="C39" s="6"/>
      <c r="D39" s="6"/>
      <c r="E39" s="32"/>
    </row>
    <row r="40" spans="1:9">
      <c r="A40" s="31" t="s">
        <v>43</v>
      </c>
      <c r="B40" s="30"/>
      <c r="C40" s="6"/>
      <c r="D40" s="6"/>
      <c r="E40" s="29"/>
    </row>
    <row r="41" spans="1:9">
      <c r="A41" s="5"/>
      <c r="B41" s="5"/>
      <c r="C41" s="5"/>
      <c r="D41" s="5"/>
      <c r="E41" s="5"/>
      <c r="F41" s="5"/>
    </row>
    <row r="43" spans="1:9">
      <c r="A43" s="4" t="s">
        <v>348</v>
      </c>
    </row>
  </sheetData>
  <mergeCells count="11">
    <mergeCell ref="O4:Q4"/>
    <mergeCell ref="A32:F34"/>
    <mergeCell ref="A35:F38"/>
    <mergeCell ref="C4:E4"/>
    <mergeCell ref="F4:H4"/>
    <mergeCell ref="I4:K4"/>
    <mergeCell ref="A6:A17"/>
    <mergeCell ref="A18:A29"/>
    <mergeCell ref="A4:A5"/>
    <mergeCell ref="B4:B5"/>
    <mergeCell ref="L4:N4"/>
  </mergeCells>
  <hyperlinks>
    <hyperlink ref="A1" location="Contents!A1" display="Contents "/>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J44"/>
  <sheetViews>
    <sheetView workbookViewId="0">
      <pane xSplit="2" ySplit="4" topLeftCell="C5" activePane="bottomRight" state="frozen"/>
      <selection pane="topRight" activeCell="C1" sqref="C1"/>
      <selection pane="bottomLeft" activeCell="A5" sqref="A5"/>
      <selection pane="bottomRight" activeCell="A17" sqref="A17:A28"/>
    </sheetView>
  </sheetViews>
  <sheetFormatPr defaultRowHeight="15"/>
  <cols>
    <col min="1" max="1" width="13.28515625" style="1" customWidth="1"/>
    <col min="2" max="2" width="41.5703125" style="1" customWidth="1"/>
    <col min="3" max="4" width="11.42578125" style="1" bestFit="1" customWidth="1"/>
    <col min="5" max="5" width="13.5703125" style="1" customWidth="1"/>
    <col min="6" max="6" width="10.85546875" style="1" customWidth="1"/>
    <col min="7" max="7" width="9.5703125" style="1" bestFit="1" customWidth="1"/>
    <col min="8" max="8" width="11.42578125" style="1" bestFit="1" customWidth="1"/>
    <col min="9" max="16384" width="9.140625" style="1"/>
  </cols>
  <sheetData>
    <row r="1" spans="1:10">
      <c r="A1" s="28" t="s">
        <v>42</v>
      </c>
    </row>
    <row r="2" spans="1:10" s="3" customFormat="1" ht="15.75">
      <c r="A2" s="2" t="s">
        <v>370</v>
      </c>
    </row>
    <row r="3" spans="1:10" s="3" customFormat="1" ht="16.5" thickBot="1">
      <c r="B3" s="311"/>
    </row>
    <row r="4" spans="1:10" s="2" customFormat="1" ht="48" thickBot="1">
      <c r="A4" s="314" t="s">
        <v>368</v>
      </c>
      <c r="B4" s="51"/>
      <c r="C4" s="50" t="s">
        <v>31</v>
      </c>
      <c r="D4" s="50" t="s">
        <v>68</v>
      </c>
      <c r="E4" s="50" t="s">
        <v>67</v>
      </c>
      <c r="F4" s="50" t="s">
        <v>66</v>
      </c>
      <c r="G4" s="50" t="s">
        <v>62</v>
      </c>
      <c r="H4" s="49" t="s">
        <v>61</v>
      </c>
    </row>
    <row r="5" spans="1:10" ht="15.75">
      <c r="A5" s="448" t="s">
        <v>366</v>
      </c>
      <c r="B5" s="47" t="s">
        <v>53</v>
      </c>
      <c r="C5" s="46">
        <v>118955</v>
      </c>
      <c r="D5" s="45">
        <v>63736.749305149184</v>
      </c>
      <c r="E5" s="45">
        <v>13279.016529455728</v>
      </c>
      <c r="F5" s="46">
        <v>8864.9466410891237</v>
      </c>
      <c r="G5" s="45">
        <v>29854.780105834285</v>
      </c>
      <c r="H5" s="44">
        <v>234690.49258152832</v>
      </c>
      <c r="J5" s="41"/>
    </row>
    <row r="6" spans="1:10" ht="15.75">
      <c r="A6" s="449"/>
      <c r="B6" s="47" t="s">
        <v>52</v>
      </c>
      <c r="C6" s="48">
        <v>81673</v>
      </c>
      <c r="D6" s="45">
        <v>60306.380254687974</v>
      </c>
      <c r="E6" s="45">
        <v>12178.755482963285</v>
      </c>
      <c r="F6" s="46">
        <v>8791.8710433143478</v>
      </c>
      <c r="G6" s="45">
        <v>21085.13446063099</v>
      </c>
      <c r="H6" s="44">
        <v>184035.1412415966</v>
      </c>
      <c r="J6" s="41"/>
    </row>
    <row r="7" spans="1:10" ht="15.75">
      <c r="A7" s="449"/>
      <c r="B7" s="47" t="s">
        <v>39</v>
      </c>
      <c r="C7" s="45">
        <v>357288.33333333331</v>
      </c>
      <c r="D7" s="45">
        <v>422297.11961541168</v>
      </c>
      <c r="E7" s="45">
        <v>112479.45892192436</v>
      </c>
      <c r="F7" s="45">
        <v>74273.161014014288</v>
      </c>
      <c r="G7" s="45">
        <v>120501.37298697905</v>
      </c>
      <c r="H7" s="44">
        <v>1086839.4458716626</v>
      </c>
      <c r="J7" s="41"/>
    </row>
    <row r="8" spans="1:10" ht="15.75">
      <c r="A8" s="449"/>
      <c r="B8" s="47" t="s">
        <v>51</v>
      </c>
      <c r="C8" s="45">
        <v>487163</v>
      </c>
      <c r="D8" s="45">
        <v>119339.8720266918</v>
      </c>
      <c r="E8" s="45">
        <v>25294.870989877789</v>
      </c>
      <c r="F8" s="45">
        <v>18664.861608797957</v>
      </c>
      <c r="G8" s="45">
        <v>108613.25339954726</v>
      </c>
      <c r="H8" s="44">
        <v>759075.85802491487</v>
      </c>
      <c r="J8" s="41"/>
    </row>
    <row r="9" spans="1:10" ht="15.75">
      <c r="A9" s="449"/>
      <c r="B9" s="47" t="s">
        <v>50</v>
      </c>
      <c r="C9" s="48">
        <v>72360.666666666672</v>
      </c>
      <c r="D9" s="45">
        <v>72648.660628309866</v>
      </c>
      <c r="E9" s="45">
        <v>17348.929596697122</v>
      </c>
      <c r="F9" s="45">
        <v>12540.661257628795</v>
      </c>
      <c r="G9" s="45">
        <v>20648.400889312728</v>
      </c>
      <c r="H9" s="44">
        <v>195547.31903861518</v>
      </c>
      <c r="J9" s="41"/>
    </row>
    <row r="10" spans="1:10" ht="15.75">
      <c r="A10" s="449"/>
      <c r="B10" s="47" t="s">
        <v>49</v>
      </c>
      <c r="C10" s="45">
        <v>220873.66666666666</v>
      </c>
      <c r="D10" s="45">
        <v>54541.750480963128</v>
      </c>
      <c r="E10" s="46">
        <v>11377.86328105748</v>
      </c>
      <c r="F10" s="48">
        <v>7242.7394053321041</v>
      </c>
      <c r="G10" s="45">
        <v>48144.671878930407</v>
      </c>
      <c r="H10" s="44">
        <v>342180.69171294977</v>
      </c>
      <c r="J10" s="41"/>
    </row>
    <row r="11" spans="1:10" ht="15.75">
      <c r="A11" s="449"/>
      <c r="B11" s="47" t="s">
        <v>48</v>
      </c>
      <c r="C11" s="48">
        <v>37883.333333333336</v>
      </c>
      <c r="D11" s="45">
        <v>61495.098748906719</v>
      </c>
      <c r="E11" s="45">
        <v>12109.940824833304</v>
      </c>
      <c r="F11" s="48">
        <v>7070.7012536061911</v>
      </c>
      <c r="G11" s="46">
        <v>12311.508005894817</v>
      </c>
      <c r="H11" s="44">
        <v>130870.58216657439</v>
      </c>
      <c r="J11" s="41"/>
    </row>
    <row r="12" spans="1:10" ht="15.75">
      <c r="A12" s="449"/>
      <c r="B12" s="47" t="s">
        <v>47</v>
      </c>
      <c r="C12" s="46">
        <v>111199</v>
      </c>
      <c r="D12" s="45">
        <v>82014.932657272177</v>
      </c>
      <c r="E12" s="45">
        <v>17612.601148178826</v>
      </c>
      <c r="F12" s="46">
        <v>11930.908058443863</v>
      </c>
      <c r="G12" s="45">
        <v>29759.882638606912</v>
      </c>
      <c r="H12" s="44">
        <v>252517.32450250178</v>
      </c>
      <c r="J12" s="41"/>
    </row>
    <row r="13" spans="1:10" ht="15.75">
      <c r="A13" s="449"/>
      <c r="B13" s="47" t="s">
        <v>34</v>
      </c>
      <c r="C13" s="48">
        <v>64282.666666666664</v>
      </c>
      <c r="D13" s="45">
        <v>45209.268371356797</v>
      </c>
      <c r="E13" s="46">
        <v>9400.0721748895758</v>
      </c>
      <c r="F13" s="48">
        <v>6194.2882483177209</v>
      </c>
      <c r="G13" s="46">
        <v>16767.001877637787</v>
      </c>
      <c r="H13" s="44">
        <v>141853.29733886855</v>
      </c>
      <c r="J13" s="41"/>
    </row>
    <row r="14" spans="1:10" ht="15.75">
      <c r="A14" s="449"/>
      <c r="B14" s="47" t="s">
        <v>46</v>
      </c>
      <c r="C14" s="45">
        <v>319016</v>
      </c>
      <c r="D14" s="45">
        <v>68615.312887142485</v>
      </c>
      <c r="E14" s="45">
        <v>15077.734824170251</v>
      </c>
      <c r="F14" s="46">
        <v>10016.646043605884</v>
      </c>
      <c r="G14" s="45">
        <v>69877.562632830202</v>
      </c>
      <c r="H14" s="44">
        <v>482603.25638774876</v>
      </c>
      <c r="J14" s="41"/>
    </row>
    <row r="15" spans="1:10" ht="15.75">
      <c r="A15" s="449"/>
      <c r="B15" s="47" t="s">
        <v>45</v>
      </c>
      <c r="C15" s="46">
        <v>140763</v>
      </c>
      <c r="D15" s="45">
        <v>101569.72873308881</v>
      </c>
      <c r="E15" s="45">
        <v>19432.670041992827</v>
      </c>
      <c r="F15" s="45">
        <v>13772.100728713611</v>
      </c>
      <c r="G15" s="45">
        <v>37480.527305645686</v>
      </c>
      <c r="H15" s="44">
        <v>313018.02680944093</v>
      </c>
      <c r="J15" s="41"/>
    </row>
    <row r="16" spans="1:10" ht="16.5" thickBot="1">
      <c r="A16" s="450"/>
      <c r="B16" s="47" t="s">
        <v>8</v>
      </c>
      <c r="C16" s="45">
        <f>SUM(C5:C15)</f>
        <v>2011457.6666666667</v>
      </c>
      <c r="D16" s="45">
        <f t="shared" ref="D16:H16" si="0">SUM(D5:D15)</f>
        <v>1151774.8737089806</v>
      </c>
      <c r="E16" s="45">
        <f t="shared" si="0"/>
        <v>265591.91381604056</v>
      </c>
      <c r="F16" s="45">
        <f t="shared" si="0"/>
        <v>179362.8853028639</v>
      </c>
      <c r="G16" s="45">
        <f t="shared" si="0"/>
        <v>515044.09618185024</v>
      </c>
      <c r="H16" s="44">
        <f t="shared" si="0"/>
        <v>4123231.4356764015</v>
      </c>
      <c r="J16" s="41"/>
    </row>
    <row r="17" spans="1:10" ht="15.75">
      <c r="A17" s="449" t="s">
        <v>367</v>
      </c>
      <c r="B17" s="332" t="s">
        <v>53</v>
      </c>
      <c r="C17" s="338">
        <v>108420</v>
      </c>
      <c r="D17" s="333">
        <v>77626.391598082424</v>
      </c>
      <c r="E17" s="333">
        <v>14434.912109010538</v>
      </c>
      <c r="F17" s="333">
        <v>13270.948818566252</v>
      </c>
      <c r="G17" s="333">
        <v>30281.89986434039</v>
      </c>
      <c r="H17" s="334">
        <v>244034.1523899996</v>
      </c>
      <c r="J17" s="41"/>
    </row>
    <row r="18" spans="1:10" ht="15.75">
      <c r="A18" s="449"/>
      <c r="B18" s="47" t="s">
        <v>52</v>
      </c>
      <c r="C18" s="329">
        <v>81639</v>
      </c>
      <c r="D18" s="329">
        <v>68838.290415044423</v>
      </c>
      <c r="E18" s="329">
        <v>14625.8925646804</v>
      </c>
      <c r="F18" s="329">
        <v>12205.581223297579</v>
      </c>
      <c r="G18" s="329">
        <v>21375.52860255148</v>
      </c>
      <c r="H18" s="330">
        <v>198684.29280557384</v>
      </c>
      <c r="J18" s="41"/>
    </row>
    <row r="19" spans="1:10" ht="15.75">
      <c r="A19" s="449"/>
      <c r="B19" s="47" t="s">
        <v>39</v>
      </c>
      <c r="C19" s="329">
        <v>360190.66666666669</v>
      </c>
      <c r="D19" s="329">
        <v>479700.84276045678</v>
      </c>
      <c r="E19" s="329">
        <v>125973.57013367058</v>
      </c>
      <c r="F19" s="329">
        <v>106816.14194078458</v>
      </c>
      <c r="G19" s="329">
        <v>131730.71923239858</v>
      </c>
      <c r="H19" s="330">
        <v>1204411.9407339771</v>
      </c>
      <c r="J19" s="41"/>
    </row>
    <row r="20" spans="1:10" ht="15.75">
      <c r="A20" s="449"/>
      <c r="B20" s="47" t="s">
        <v>51</v>
      </c>
      <c r="C20" s="46">
        <v>479820.33333333331</v>
      </c>
      <c r="D20" s="329">
        <v>117663.09366281313</v>
      </c>
      <c r="E20" s="329">
        <v>25573.487139285935</v>
      </c>
      <c r="F20" s="329">
        <v>26418.409737652957</v>
      </c>
      <c r="G20" s="329">
        <v>104412.09180585397</v>
      </c>
      <c r="H20" s="330">
        <v>753887.41567893932</v>
      </c>
      <c r="J20" s="41"/>
    </row>
    <row r="21" spans="1:10" ht="15.75">
      <c r="A21" s="449"/>
      <c r="B21" s="47" t="s">
        <v>50</v>
      </c>
      <c r="C21" s="329">
        <v>80047.333333333328</v>
      </c>
      <c r="D21" s="329">
        <v>81486.946981243993</v>
      </c>
      <c r="E21" s="329">
        <v>19928.782103708902</v>
      </c>
      <c r="F21" s="329">
        <v>17787.725143488871</v>
      </c>
      <c r="G21" s="329">
        <v>23235.37448984223</v>
      </c>
      <c r="H21" s="330">
        <v>222486.16205161734</v>
      </c>
      <c r="J21" s="41"/>
    </row>
    <row r="22" spans="1:10" ht="15.75">
      <c r="A22" s="449"/>
      <c r="B22" s="47" t="s">
        <v>49</v>
      </c>
      <c r="C22" s="329">
        <v>226609.66666666666</v>
      </c>
      <c r="D22" s="329">
        <v>54989.927627887257</v>
      </c>
      <c r="E22" s="329">
        <v>12718.565000075872</v>
      </c>
      <c r="F22" s="329">
        <v>10125.937665194426</v>
      </c>
      <c r="G22" s="329">
        <v>48383.233842189242</v>
      </c>
      <c r="H22" s="330">
        <v>352827.33080201346</v>
      </c>
      <c r="J22" s="41"/>
    </row>
    <row r="23" spans="1:10" ht="15.75">
      <c r="A23" s="449"/>
      <c r="B23" s="47" t="s">
        <v>48</v>
      </c>
      <c r="C23" s="339">
        <v>27972.333333333332</v>
      </c>
      <c r="D23" s="329">
        <v>64220.211173201351</v>
      </c>
      <c r="E23" s="329">
        <v>13526.42839112529</v>
      </c>
      <c r="F23" s="329">
        <v>11514.705537948659</v>
      </c>
      <c r="G23" s="329">
        <v>11375.345920711676</v>
      </c>
      <c r="H23" s="330">
        <v>128609.0243563203</v>
      </c>
      <c r="J23" s="41"/>
    </row>
    <row r="24" spans="1:10" ht="15.75">
      <c r="A24" s="449"/>
      <c r="B24" s="47" t="s">
        <v>47</v>
      </c>
      <c r="C24" s="329">
        <v>133544</v>
      </c>
      <c r="D24" s="329">
        <v>81772.561392619682</v>
      </c>
      <c r="E24" s="329">
        <v>16925.480378579621</v>
      </c>
      <c r="F24" s="329">
        <v>15060.967575370858</v>
      </c>
      <c r="G24" s="329">
        <v>32861.902376493344</v>
      </c>
      <c r="H24" s="330">
        <v>280164.9117230635</v>
      </c>
      <c r="J24" s="41"/>
    </row>
    <row r="25" spans="1:10" ht="15.75">
      <c r="A25" s="449"/>
      <c r="B25" s="47" t="s">
        <v>34</v>
      </c>
      <c r="C25" s="329">
        <v>93102</v>
      </c>
      <c r="D25" s="329">
        <v>44277.356337497498</v>
      </c>
      <c r="E25" s="329">
        <v>8824.7433296353447</v>
      </c>
      <c r="F25" s="329">
        <v>8397.7819170353814</v>
      </c>
      <c r="G25" s="329">
        <v>22560.90532700577</v>
      </c>
      <c r="H25" s="330">
        <v>177162.78691117401</v>
      </c>
      <c r="J25" s="41"/>
    </row>
    <row r="26" spans="1:10" ht="15.75">
      <c r="A26" s="449"/>
      <c r="B26" s="47" t="s">
        <v>46</v>
      </c>
      <c r="C26" s="329">
        <v>328775</v>
      </c>
      <c r="D26" s="329">
        <v>69562.238232818097</v>
      </c>
      <c r="E26" s="329">
        <v>14665.196261289801</v>
      </c>
      <c r="F26" s="329">
        <v>13534.438384217314</v>
      </c>
      <c r="G26" s="329">
        <v>69407.971011523114</v>
      </c>
      <c r="H26" s="330">
        <v>495944.84388984833</v>
      </c>
      <c r="J26" s="41"/>
    </row>
    <row r="27" spans="1:10" ht="15.75">
      <c r="A27" s="449"/>
      <c r="B27" s="47" t="s">
        <v>45</v>
      </c>
      <c r="C27" s="329">
        <v>188905</v>
      </c>
      <c r="D27" s="329">
        <v>103364.13800223322</v>
      </c>
      <c r="E27" s="329">
        <v>21768.641921982005</v>
      </c>
      <c r="F27" s="329">
        <v>18490.082105348985</v>
      </c>
      <c r="G27" s="329">
        <v>44114.343773142959</v>
      </c>
      <c r="H27" s="330">
        <v>376642.20580270718</v>
      </c>
      <c r="J27" s="41"/>
    </row>
    <row r="28" spans="1:10" ht="16.5" thickBot="1">
      <c r="A28" s="451"/>
      <c r="B28" s="43" t="s">
        <v>8</v>
      </c>
      <c r="C28" s="335">
        <v>2109025.333333333</v>
      </c>
      <c r="D28" s="42">
        <v>1243501.9981838979</v>
      </c>
      <c r="E28" s="42">
        <v>288965.69933304429</v>
      </c>
      <c r="F28" s="42">
        <v>253622.72004890587</v>
      </c>
      <c r="G28" s="42">
        <v>539739.31624605274</v>
      </c>
      <c r="H28" s="416">
        <v>4434855.067145234</v>
      </c>
      <c r="J28" s="41"/>
    </row>
    <row r="29" spans="1:10" ht="15.75">
      <c r="A29" s="331"/>
    </row>
    <row r="30" spans="1:10">
      <c r="A30" s="8" t="s">
        <v>30</v>
      </c>
    </row>
    <row r="31" spans="1:10">
      <c r="A31" s="438" t="s">
        <v>29</v>
      </c>
      <c r="B31" s="438"/>
      <c r="C31" s="438"/>
      <c r="D31" s="438"/>
      <c r="E31" s="438"/>
      <c r="F31" s="438"/>
    </row>
    <row r="32" spans="1:10">
      <c r="A32" s="438"/>
      <c r="B32" s="438"/>
      <c r="C32" s="438"/>
      <c r="D32" s="438"/>
      <c r="E32" s="438"/>
      <c r="F32" s="438"/>
    </row>
    <row r="33" spans="1:6">
      <c r="A33" s="438"/>
      <c r="B33" s="438"/>
      <c r="C33" s="438"/>
      <c r="D33" s="438"/>
      <c r="E33" s="438"/>
      <c r="F33" s="438"/>
    </row>
    <row r="34" spans="1:6">
      <c r="A34" s="438" t="s">
        <v>28</v>
      </c>
      <c r="B34" s="438"/>
      <c r="C34" s="438"/>
      <c r="D34" s="438"/>
      <c r="E34" s="438"/>
      <c r="F34" s="438"/>
    </row>
    <row r="35" spans="1:6">
      <c r="A35" s="438"/>
      <c r="B35" s="438"/>
      <c r="C35" s="438"/>
      <c r="D35" s="438"/>
      <c r="E35" s="438"/>
      <c r="F35" s="438"/>
    </row>
    <row r="36" spans="1:6">
      <c r="A36" s="438"/>
      <c r="B36" s="438"/>
      <c r="C36" s="438"/>
      <c r="D36" s="438"/>
      <c r="E36" s="438"/>
      <c r="F36" s="438"/>
    </row>
    <row r="37" spans="1:6">
      <c r="A37" s="438"/>
      <c r="B37" s="438"/>
      <c r="C37" s="438"/>
      <c r="D37" s="438"/>
      <c r="E37" s="438"/>
      <c r="F37" s="438"/>
    </row>
    <row r="38" spans="1:6">
      <c r="A38" s="31" t="s">
        <v>44</v>
      </c>
      <c r="B38" s="30"/>
      <c r="C38" s="6"/>
      <c r="D38" s="6"/>
      <c r="E38" s="32"/>
      <c r="F38" s="3"/>
    </row>
    <row r="39" spans="1:6">
      <c r="A39" s="31" t="s">
        <v>43</v>
      </c>
      <c r="B39" s="30"/>
      <c r="C39" s="6"/>
      <c r="D39" s="6"/>
      <c r="E39" s="29"/>
      <c r="F39" s="3"/>
    </row>
    <row r="40" spans="1:6">
      <c r="A40" s="5"/>
      <c r="B40" s="5"/>
      <c r="C40" s="5"/>
      <c r="D40" s="5"/>
      <c r="E40" s="5"/>
      <c r="F40" s="5"/>
    </row>
    <row r="41" spans="1:6">
      <c r="A41" s="3"/>
      <c r="B41" s="3"/>
      <c r="C41" s="3"/>
      <c r="D41" s="3"/>
      <c r="E41" s="3"/>
      <c r="F41" s="3"/>
    </row>
    <row r="42" spans="1:6">
      <c r="A42" s="4" t="s">
        <v>348</v>
      </c>
      <c r="B42" s="3"/>
      <c r="C42" s="3"/>
      <c r="D42" s="3"/>
      <c r="E42" s="3"/>
      <c r="F42" s="3"/>
    </row>
    <row r="44" spans="1:6" ht="15.75">
      <c r="B44" s="40"/>
    </row>
  </sheetData>
  <mergeCells count="4">
    <mergeCell ref="A31:F33"/>
    <mergeCell ref="A34:F37"/>
    <mergeCell ref="A5:A16"/>
    <mergeCell ref="A17:A28"/>
  </mergeCells>
  <hyperlinks>
    <hyperlink ref="A1" location="Contents!A1" display="Contents "/>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59"/>
  <sheetViews>
    <sheetView workbookViewId="0">
      <pane xSplit="2" ySplit="4" topLeftCell="C26" activePane="bottomRight" state="frozen"/>
      <selection pane="topRight" activeCell="C1" sqref="C1"/>
      <selection pane="bottomLeft" activeCell="A5" sqref="A5"/>
      <selection pane="bottomRight" activeCell="B36" sqref="B36"/>
    </sheetView>
  </sheetViews>
  <sheetFormatPr defaultRowHeight="15"/>
  <cols>
    <col min="1" max="1" width="6.140625" style="1" customWidth="1"/>
    <col min="2" max="2" width="48.85546875" style="1" customWidth="1"/>
    <col min="3" max="3" width="19.5703125" style="1" customWidth="1"/>
    <col min="4" max="4" width="14.85546875" style="1" customWidth="1"/>
    <col min="5" max="5" width="13" style="1" customWidth="1"/>
    <col min="6" max="6" width="16.28515625" style="1" customWidth="1"/>
    <col min="7" max="7" width="9.28515625" style="1" customWidth="1"/>
    <col min="8" max="8" width="10.28515625" style="1" customWidth="1"/>
    <col min="9" max="9" width="11.85546875" style="1" customWidth="1"/>
    <col min="10" max="10" width="9.5703125" style="1" bestFit="1" customWidth="1"/>
    <col min="11" max="16384" width="9.140625" style="1"/>
  </cols>
  <sheetData>
    <row r="1" spans="1:10" ht="15.75">
      <c r="A1" s="86"/>
      <c r="B1" s="28" t="s">
        <v>42</v>
      </c>
      <c r="C1" s="85"/>
      <c r="D1" s="85"/>
      <c r="E1" s="85"/>
      <c r="F1" s="85"/>
      <c r="G1" s="85"/>
      <c r="H1" s="84"/>
      <c r="I1" s="84"/>
      <c r="J1" s="84"/>
    </row>
    <row r="2" spans="1:10" ht="16.5">
      <c r="A2" s="9" t="s">
        <v>195</v>
      </c>
    </row>
    <row r="3" spans="1:10" ht="16.5" thickBot="1">
      <c r="A3" s="2"/>
    </row>
    <row r="4" spans="1:10" ht="61.5" thickBot="1">
      <c r="A4" s="39"/>
      <c r="B4" s="83"/>
      <c r="C4" s="82" t="s">
        <v>85</v>
      </c>
      <c r="D4" s="82" t="s">
        <v>84</v>
      </c>
      <c r="E4" s="82" t="s">
        <v>83</v>
      </c>
      <c r="F4" s="82" t="s">
        <v>82</v>
      </c>
      <c r="G4" s="82" t="s">
        <v>62</v>
      </c>
      <c r="H4" s="81" t="s">
        <v>81</v>
      </c>
      <c r="I4" s="81" t="s">
        <v>80</v>
      </c>
      <c r="J4" s="80" t="s">
        <v>79</v>
      </c>
    </row>
    <row r="5" spans="1:10" ht="15.75">
      <c r="A5" s="458">
        <v>2011</v>
      </c>
      <c r="B5" s="79" t="s">
        <v>41</v>
      </c>
      <c r="C5" s="77" t="s">
        <v>77</v>
      </c>
      <c r="D5" s="78">
        <v>2217</v>
      </c>
      <c r="E5" s="77">
        <v>866</v>
      </c>
      <c r="F5" s="77">
        <v>574</v>
      </c>
      <c r="G5" s="77" t="s">
        <v>77</v>
      </c>
      <c r="H5" s="76">
        <v>4388</v>
      </c>
      <c r="I5" s="75">
        <v>49999</v>
      </c>
      <c r="J5" s="74">
        <v>54387</v>
      </c>
    </row>
    <row r="6" spans="1:10" ht="15.75">
      <c r="A6" s="459"/>
      <c r="B6" s="64" t="s">
        <v>40</v>
      </c>
      <c r="C6" s="65">
        <v>549</v>
      </c>
      <c r="D6" s="73">
        <v>2462</v>
      </c>
      <c r="E6" s="65">
        <v>191</v>
      </c>
      <c r="F6" s="65">
        <v>780</v>
      </c>
      <c r="G6" s="65">
        <v>288</v>
      </c>
      <c r="H6" s="72">
        <v>4270</v>
      </c>
      <c r="I6" s="71">
        <v>62206</v>
      </c>
      <c r="J6" s="70">
        <v>66476</v>
      </c>
    </row>
    <row r="7" spans="1:10" ht="15.75">
      <c r="A7" s="459"/>
      <c r="B7" s="64" t="s">
        <v>39</v>
      </c>
      <c r="C7" s="73">
        <v>2682</v>
      </c>
      <c r="D7" s="73">
        <v>9599</v>
      </c>
      <c r="E7" s="73">
        <v>1351</v>
      </c>
      <c r="F7" s="73">
        <v>1791</v>
      </c>
      <c r="G7" s="73">
        <v>1422</v>
      </c>
      <c r="H7" s="72">
        <v>16845</v>
      </c>
      <c r="I7" s="71">
        <v>189851</v>
      </c>
      <c r="J7" s="70">
        <v>206696</v>
      </c>
    </row>
    <row r="8" spans="1:10" ht="15.75">
      <c r="A8" s="459"/>
      <c r="B8" s="64" t="s">
        <v>38</v>
      </c>
      <c r="C8" s="73">
        <v>1123</v>
      </c>
      <c r="D8" s="73">
        <v>2102</v>
      </c>
      <c r="E8" s="65">
        <v>319</v>
      </c>
      <c r="F8" s="65">
        <v>479</v>
      </c>
      <c r="G8" s="65">
        <v>207</v>
      </c>
      <c r="H8" s="72">
        <v>4230</v>
      </c>
      <c r="I8" s="71">
        <v>34151</v>
      </c>
      <c r="J8" s="70">
        <v>38381</v>
      </c>
    </row>
    <row r="9" spans="1:10" ht="15.75">
      <c r="A9" s="459"/>
      <c r="B9" s="64" t="s">
        <v>37</v>
      </c>
      <c r="C9" s="65" t="s">
        <v>77</v>
      </c>
      <c r="D9" s="73">
        <v>2299</v>
      </c>
      <c r="E9" s="65" t="s">
        <v>77</v>
      </c>
      <c r="F9" s="65">
        <v>620</v>
      </c>
      <c r="G9" s="65">
        <v>254</v>
      </c>
      <c r="H9" s="72">
        <v>3928</v>
      </c>
      <c r="I9" s="71">
        <v>46541</v>
      </c>
      <c r="J9" s="70">
        <v>50469</v>
      </c>
    </row>
    <row r="10" spans="1:10" ht="15.75">
      <c r="A10" s="459"/>
      <c r="B10" s="64" t="s">
        <v>36</v>
      </c>
      <c r="C10" s="65">
        <v>925</v>
      </c>
      <c r="D10" s="73">
        <v>1597</v>
      </c>
      <c r="E10" s="65">
        <v>99</v>
      </c>
      <c r="F10" s="65">
        <v>331</v>
      </c>
      <c r="G10" s="65">
        <v>295</v>
      </c>
      <c r="H10" s="72">
        <v>3247</v>
      </c>
      <c r="I10" s="71">
        <v>34900</v>
      </c>
      <c r="J10" s="70">
        <v>38147</v>
      </c>
    </row>
    <row r="11" spans="1:10" ht="15.75">
      <c r="A11" s="459"/>
      <c r="B11" s="64" t="s">
        <v>35</v>
      </c>
      <c r="C11" s="65">
        <v>303</v>
      </c>
      <c r="D11" s="73">
        <v>2383</v>
      </c>
      <c r="E11" s="65">
        <v>79</v>
      </c>
      <c r="F11" s="65">
        <v>891</v>
      </c>
      <c r="G11" s="65">
        <v>147</v>
      </c>
      <c r="H11" s="72">
        <v>3803</v>
      </c>
      <c r="I11" s="71">
        <v>48121</v>
      </c>
      <c r="J11" s="70">
        <v>51924</v>
      </c>
    </row>
    <row r="12" spans="1:10" ht="15.75">
      <c r="A12" s="459"/>
      <c r="B12" s="64" t="s">
        <v>213</v>
      </c>
      <c r="C12" s="65" t="s">
        <v>78</v>
      </c>
      <c r="D12" s="73">
        <v>2075</v>
      </c>
      <c r="E12" s="65" t="s">
        <v>77</v>
      </c>
      <c r="F12" s="65">
        <v>272</v>
      </c>
      <c r="G12" s="65" t="s">
        <v>77</v>
      </c>
      <c r="H12" s="72">
        <v>3476</v>
      </c>
      <c r="I12" s="71">
        <v>38770</v>
      </c>
      <c r="J12" s="70">
        <v>42246</v>
      </c>
    </row>
    <row r="13" spans="1:10" ht="15.75">
      <c r="A13" s="459"/>
      <c r="B13" s="64" t="s">
        <v>34</v>
      </c>
      <c r="C13" s="65">
        <v>606</v>
      </c>
      <c r="D13" s="73">
        <v>1662</v>
      </c>
      <c r="E13" s="65">
        <v>171</v>
      </c>
      <c r="F13" s="65">
        <v>482</v>
      </c>
      <c r="G13" s="65">
        <v>134</v>
      </c>
      <c r="H13" s="72">
        <v>3055</v>
      </c>
      <c r="I13" s="71">
        <v>42544</v>
      </c>
      <c r="J13" s="70">
        <v>45599</v>
      </c>
    </row>
    <row r="14" spans="1:10" ht="15.75">
      <c r="A14" s="459"/>
      <c r="B14" s="64" t="s">
        <v>33</v>
      </c>
      <c r="C14" s="65">
        <v>926</v>
      </c>
      <c r="D14" s="73">
        <v>2616</v>
      </c>
      <c r="E14" s="65">
        <v>87</v>
      </c>
      <c r="F14" s="65">
        <v>637</v>
      </c>
      <c r="G14" s="65">
        <v>286</v>
      </c>
      <c r="H14" s="72">
        <v>4552</v>
      </c>
      <c r="I14" s="71">
        <v>45598</v>
      </c>
      <c r="J14" s="70">
        <v>50150</v>
      </c>
    </row>
    <row r="15" spans="1:10" ht="15.75">
      <c r="A15" s="459"/>
      <c r="B15" s="64" t="s">
        <v>32</v>
      </c>
      <c r="C15" s="65">
        <v>575</v>
      </c>
      <c r="D15" s="73">
        <v>2731</v>
      </c>
      <c r="E15" s="65">
        <v>76</v>
      </c>
      <c r="F15" s="65">
        <v>501</v>
      </c>
      <c r="G15" s="65">
        <v>515</v>
      </c>
      <c r="H15" s="72">
        <v>4398</v>
      </c>
      <c r="I15" s="71">
        <v>32768</v>
      </c>
      <c r="J15" s="70">
        <v>37166</v>
      </c>
    </row>
    <row r="16" spans="1:10" ht="16.5" thickBot="1">
      <c r="A16" s="460"/>
      <c r="B16" s="59" t="s">
        <v>31</v>
      </c>
      <c r="C16" s="69">
        <v>9730</v>
      </c>
      <c r="D16" s="69">
        <v>31743</v>
      </c>
      <c r="E16" s="69">
        <v>3591</v>
      </c>
      <c r="F16" s="69">
        <v>7358</v>
      </c>
      <c r="G16" s="69">
        <v>3770</v>
      </c>
      <c r="H16" s="68">
        <v>56192</v>
      </c>
      <c r="I16" s="67">
        <v>625449</v>
      </c>
      <c r="J16" s="66">
        <v>681641</v>
      </c>
    </row>
    <row r="17" spans="1:10" ht="15.75">
      <c r="A17" s="461">
        <v>2013</v>
      </c>
      <c r="B17" s="64" t="s">
        <v>41</v>
      </c>
      <c r="C17" s="65" t="s">
        <v>77</v>
      </c>
      <c r="D17" s="73">
        <v>1957</v>
      </c>
      <c r="E17" s="65">
        <v>835</v>
      </c>
      <c r="F17" s="65" t="s">
        <v>77</v>
      </c>
      <c r="G17" s="65" t="s">
        <v>77</v>
      </c>
      <c r="H17" s="72">
        <v>4074</v>
      </c>
      <c r="I17" s="71">
        <v>51005</v>
      </c>
      <c r="J17" s="70">
        <v>55079</v>
      </c>
    </row>
    <row r="18" spans="1:10" ht="15.75">
      <c r="A18" s="459"/>
      <c r="B18" s="64" t="s">
        <v>40</v>
      </c>
      <c r="C18" s="65">
        <v>427</v>
      </c>
      <c r="D18" s="73">
        <v>2544</v>
      </c>
      <c r="E18" s="65">
        <v>200</v>
      </c>
      <c r="F18" s="65">
        <v>716</v>
      </c>
      <c r="G18" s="65">
        <v>295</v>
      </c>
      <c r="H18" s="72">
        <v>4182</v>
      </c>
      <c r="I18" s="71">
        <v>63822</v>
      </c>
      <c r="J18" s="70">
        <v>68004</v>
      </c>
    </row>
    <row r="19" spans="1:10" ht="15.75">
      <c r="A19" s="459"/>
      <c r="B19" s="64" t="s">
        <v>39</v>
      </c>
      <c r="C19" s="73">
        <v>2839</v>
      </c>
      <c r="D19" s="73">
        <v>9956</v>
      </c>
      <c r="E19" s="73">
        <v>1150</v>
      </c>
      <c r="F19" s="73">
        <v>1747</v>
      </c>
      <c r="G19" s="73">
        <v>1627</v>
      </c>
      <c r="H19" s="72">
        <v>17319</v>
      </c>
      <c r="I19" s="71">
        <v>193105</v>
      </c>
      <c r="J19" s="70">
        <v>210424</v>
      </c>
    </row>
    <row r="20" spans="1:10" ht="15.75">
      <c r="A20" s="459"/>
      <c r="B20" s="64" t="s">
        <v>38</v>
      </c>
      <c r="C20" s="65">
        <v>983</v>
      </c>
      <c r="D20" s="73">
        <v>2683</v>
      </c>
      <c r="E20" s="65">
        <v>350</v>
      </c>
      <c r="F20" s="65">
        <v>511</v>
      </c>
      <c r="G20" s="65">
        <v>224</v>
      </c>
      <c r="H20" s="72">
        <v>4751</v>
      </c>
      <c r="I20" s="71">
        <v>34582</v>
      </c>
      <c r="J20" s="70">
        <v>39333</v>
      </c>
    </row>
    <row r="21" spans="1:10" ht="15.75">
      <c r="A21" s="459"/>
      <c r="B21" s="64" t="s">
        <v>37</v>
      </c>
      <c r="C21" s="65" t="s">
        <v>77</v>
      </c>
      <c r="D21" s="73">
        <v>2318</v>
      </c>
      <c r="E21" s="65" t="s">
        <v>77</v>
      </c>
      <c r="F21" s="65">
        <v>621</v>
      </c>
      <c r="G21" s="65">
        <v>335</v>
      </c>
      <c r="H21" s="72">
        <v>4227</v>
      </c>
      <c r="I21" s="71">
        <v>46026</v>
      </c>
      <c r="J21" s="70">
        <v>50253</v>
      </c>
    </row>
    <row r="22" spans="1:10" ht="15.75">
      <c r="A22" s="459"/>
      <c r="B22" s="64" t="s">
        <v>36</v>
      </c>
      <c r="C22" s="73">
        <v>1022</v>
      </c>
      <c r="D22" s="73">
        <v>1613</v>
      </c>
      <c r="E22" s="65">
        <v>107</v>
      </c>
      <c r="F22" s="65">
        <v>338</v>
      </c>
      <c r="G22" s="65">
        <v>367</v>
      </c>
      <c r="H22" s="72">
        <v>3448</v>
      </c>
      <c r="I22" s="71">
        <v>34996</v>
      </c>
      <c r="J22" s="70">
        <v>38444</v>
      </c>
    </row>
    <row r="23" spans="1:10" ht="15.75">
      <c r="A23" s="459"/>
      <c r="B23" s="64" t="s">
        <v>35</v>
      </c>
      <c r="C23" s="65">
        <v>357</v>
      </c>
      <c r="D23" s="73">
        <v>2277</v>
      </c>
      <c r="E23" s="65">
        <v>84</v>
      </c>
      <c r="F23" s="65">
        <v>940</v>
      </c>
      <c r="G23" s="65">
        <v>166</v>
      </c>
      <c r="H23" s="72">
        <v>3824</v>
      </c>
      <c r="I23" s="71">
        <v>47659</v>
      </c>
      <c r="J23" s="70">
        <v>51483</v>
      </c>
    </row>
    <row r="24" spans="1:10" ht="15.75">
      <c r="A24" s="459"/>
      <c r="B24" s="64" t="s">
        <v>213</v>
      </c>
      <c r="C24" s="65">
        <v>839</v>
      </c>
      <c r="D24" s="73">
        <v>2128</v>
      </c>
      <c r="E24" s="65" t="s">
        <v>77</v>
      </c>
      <c r="F24" s="65">
        <v>352</v>
      </c>
      <c r="G24" s="65" t="s">
        <v>77</v>
      </c>
      <c r="H24" s="72">
        <v>3678</v>
      </c>
      <c r="I24" s="71">
        <v>38724</v>
      </c>
      <c r="J24" s="70">
        <v>42402</v>
      </c>
    </row>
    <row r="25" spans="1:10" ht="15.75">
      <c r="A25" s="459"/>
      <c r="B25" s="64" t="s">
        <v>34</v>
      </c>
      <c r="C25" s="65">
        <v>623</v>
      </c>
      <c r="D25" s="73">
        <v>1797</v>
      </c>
      <c r="E25" s="65">
        <v>167</v>
      </c>
      <c r="F25" s="65" t="s">
        <v>77</v>
      </c>
      <c r="G25" s="65" t="s">
        <v>77</v>
      </c>
      <c r="H25" s="72">
        <v>3165</v>
      </c>
      <c r="I25" s="71">
        <v>44693</v>
      </c>
      <c r="J25" s="70">
        <v>47858</v>
      </c>
    </row>
    <row r="26" spans="1:10" ht="15.75">
      <c r="A26" s="459"/>
      <c r="B26" s="64" t="s">
        <v>33</v>
      </c>
      <c r="C26" s="65">
        <v>993</v>
      </c>
      <c r="D26" s="73">
        <v>2782</v>
      </c>
      <c r="E26" s="65">
        <v>100</v>
      </c>
      <c r="F26" s="65">
        <v>545</v>
      </c>
      <c r="G26" s="65">
        <v>361</v>
      </c>
      <c r="H26" s="72">
        <v>4780</v>
      </c>
      <c r="I26" s="71">
        <v>46398</v>
      </c>
      <c r="J26" s="70">
        <v>51178</v>
      </c>
    </row>
    <row r="27" spans="1:10" ht="15.75">
      <c r="A27" s="459"/>
      <c r="B27" s="64" t="s">
        <v>32</v>
      </c>
      <c r="C27" s="65">
        <v>577</v>
      </c>
      <c r="D27" s="73">
        <v>2894</v>
      </c>
      <c r="E27" s="65">
        <v>114</v>
      </c>
      <c r="F27" s="65">
        <v>411</v>
      </c>
      <c r="G27" s="65">
        <v>600</v>
      </c>
      <c r="H27" s="72">
        <v>4595</v>
      </c>
      <c r="I27" s="71">
        <v>32449</v>
      </c>
      <c r="J27" s="70">
        <v>37044</v>
      </c>
    </row>
    <row r="28" spans="1:10" ht="16.5" thickBot="1">
      <c r="A28" s="460"/>
      <c r="B28" s="59" t="s">
        <v>31</v>
      </c>
      <c r="C28" s="69">
        <v>10057</v>
      </c>
      <c r="D28" s="69">
        <v>32948</v>
      </c>
      <c r="E28" s="69">
        <v>3555</v>
      </c>
      <c r="F28" s="69">
        <v>7135</v>
      </c>
      <c r="G28" s="69">
        <v>4347</v>
      </c>
      <c r="H28" s="68">
        <v>58042</v>
      </c>
      <c r="I28" s="67">
        <v>633459</v>
      </c>
      <c r="J28" s="66">
        <v>691501</v>
      </c>
    </row>
    <row r="29" spans="1:10" ht="15.75">
      <c r="A29" s="461" t="s">
        <v>76</v>
      </c>
      <c r="B29" s="64" t="s">
        <v>41</v>
      </c>
      <c r="C29" s="65" t="s">
        <v>75</v>
      </c>
      <c r="D29" s="63">
        <v>-0.12</v>
      </c>
      <c r="E29" s="63">
        <v>-0.04</v>
      </c>
      <c r="F29" s="65" t="s">
        <v>75</v>
      </c>
      <c r="G29" s="65" t="s">
        <v>75</v>
      </c>
      <c r="H29" s="62">
        <v>-7.0000000000000007E-2</v>
      </c>
      <c r="I29" s="61">
        <v>0.02</v>
      </c>
      <c r="J29" s="60">
        <v>0.01</v>
      </c>
    </row>
    <row r="30" spans="1:10" ht="15.75">
      <c r="A30" s="459"/>
      <c r="B30" s="64" t="s">
        <v>40</v>
      </c>
      <c r="C30" s="63">
        <v>-0.22</v>
      </c>
      <c r="D30" s="63">
        <v>0.03</v>
      </c>
      <c r="E30" s="63">
        <v>0.05</v>
      </c>
      <c r="F30" s="63">
        <v>-0.08</v>
      </c>
      <c r="G30" s="63">
        <v>0.02</v>
      </c>
      <c r="H30" s="62">
        <v>-0.02</v>
      </c>
      <c r="I30" s="61">
        <v>0.03</v>
      </c>
      <c r="J30" s="60">
        <v>0.02</v>
      </c>
    </row>
    <row r="31" spans="1:10" ht="15.75">
      <c r="A31" s="459"/>
      <c r="B31" s="64" t="s">
        <v>39</v>
      </c>
      <c r="C31" s="63">
        <v>0.06</v>
      </c>
      <c r="D31" s="63">
        <v>0.04</v>
      </c>
      <c r="E31" s="63">
        <v>-0.15</v>
      </c>
      <c r="F31" s="63">
        <v>-0.02</v>
      </c>
      <c r="G31" s="63">
        <v>0.14000000000000001</v>
      </c>
      <c r="H31" s="62">
        <v>0.03</v>
      </c>
      <c r="I31" s="61">
        <v>0.02</v>
      </c>
      <c r="J31" s="60">
        <v>0.02</v>
      </c>
    </row>
    <row r="32" spans="1:10" ht="15.75">
      <c r="A32" s="459"/>
      <c r="B32" s="64" t="s">
        <v>38</v>
      </c>
      <c r="C32" s="63">
        <v>-0.12</v>
      </c>
      <c r="D32" s="63">
        <v>0.28000000000000003</v>
      </c>
      <c r="E32" s="63">
        <v>0.1</v>
      </c>
      <c r="F32" s="63">
        <v>7.0000000000000007E-2</v>
      </c>
      <c r="G32" s="63">
        <v>0.08</v>
      </c>
      <c r="H32" s="62">
        <v>0.12</v>
      </c>
      <c r="I32" s="61">
        <v>0.01</v>
      </c>
      <c r="J32" s="60">
        <v>0.02</v>
      </c>
    </row>
    <row r="33" spans="1:10" ht="15.75">
      <c r="A33" s="459"/>
      <c r="B33" s="64" t="s">
        <v>37</v>
      </c>
      <c r="C33" s="65" t="s">
        <v>75</v>
      </c>
      <c r="D33" s="63">
        <v>0.01</v>
      </c>
      <c r="E33" s="65" t="s">
        <v>75</v>
      </c>
      <c r="F33" s="63">
        <v>0</v>
      </c>
      <c r="G33" s="63">
        <v>0.32</v>
      </c>
      <c r="H33" s="62">
        <v>0.08</v>
      </c>
      <c r="I33" s="61">
        <v>-0.01</v>
      </c>
      <c r="J33" s="60">
        <v>0</v>
      </c>
    </row>
    <row r="34" spans="1:10" ht="15.75">
      <c r="A34" s="459"/>
      <c r="B34" s="64" t="s">
        <v>36</v>
      </c>
      <c r="C34" s="63">
        <v>0.1</v>
      </c>
      <c r="D34" s="63">
        <v>0.01</v>
      </c>
      <c r="E34" s="63">
        <v>0.08</v>
      </c>
      <c r="F34" s="63">
        <v>0.02</v>
      </c>
      <c r="G34" s="63">
        <v>0.24</v>
      </c>
      <c r="H34" s="62">
        <v>0.06</v>
      </c>
      <c r="I34" s="61">
        <v>0</v>
      </c>
      <c r="J34" s="60">
        <v>0.01</v>
      </c>
    </row>
    <row r="35" spans="1:10" ht="15.75">
      <c r="A35" s="459"/>
      <c r="B35" s="64" t="s">
        <v>35</v>
      </c>
      <c r="C35" s="63">
        <v>0.18</v>
      </c>
      <c r="D35" s="63">
        <v>-0.04</v>
      </c>
      <c r="E35" s="63">
        <v>0.06</v>
      </c>
      <c r="F35" s="63">
        <v>0.05</v>
      </c>
      <c r="G35" s="63">
        <v>0.13</v>
      </c>
      <c r="H35" s="62">
        <v>0.01</v>
      </c>
      <c r="I35" s="61">
        <v>-0.01</v>
      </c>
      <c r="J35" s="60">
        <v>-0.01</v>
      </c>
    </row>
    <row r="36" spans="1:10" ht="15.75">
      <c r="A36" s="459"/>
      <c r="B36" s="64" t="s">
        <v>213</v>
      </c>
      <c r="C36" s="65" t="s">
        <v>75</v>
      </c>
      <c r="D36" s="63">
        <v>0.03</v>
      </c>
      <c r="E36" s="65" t="s">
        <v>75</v>
      </c>
      <c r="F36" s="63">
        <v>0.28999999999999998</v>
      </c>
      <c r="G36" s="65" t="s">
        <v>75</v>
      </c>
      <c r="H36" s="62">
        <v>0.06</v>
      </c>
      <c r="I36" s="61">
        <v>0</v>
      </c>
      <c r="J36" s="60">
        <v>0</v>
      </c>
    </row>
    <row r="37" spans="1:10" ht="15.75">
      <c r="A37" s="459"/>
      <c r="B37" s="64" t="s">
        <v>34</v>
      </c>
      <c r="C37" s="63">
        <v>0.03</v>
      </c>
      <c r="D37" s="63">
        <v>0.08</v>
      </c>
      <c r="E37" s="63">
        <v>-0.02</v>
      </c>
      <c r="F37" s="65" t="s">
        <v>75</v>
      </c>
      <c r="G37" s="65" t="s">
        <v>75</v>
      </c>
      <c r="H37" s="62">
        <v>0.04</v>
      </c>
      <c r="I37" s="61">
        <v>0.05</v>
      </c>
      <c r="J37" s="60">
        <v>0.05</v>
      </c>
    </row>
    <row r="38" spans="1:10" ht="15.75">
      <c r="A38" s="459"/>
      <c r="B38" s="64" t="s">
        <v>33</v>
      </c>
      <c r="C38" s="63">
        <v>7.0000000000000007E-2</v>
      </c>
      <c r="D38" s="63">
        <v>0.06</v>
      </c>
      <c r="E38" s="63">
        <v>0.15</v>
      </c>
      <c r="F38" s="63">
        <v>-0.14000000000000001</v>
      </c>
      <c r="G38" s="63">
        <v>0.26</v>
      </c>
      <c r="H38" s="62">
        <v>0.05</v>
      </c>
      <c r="I38" s="61">
        <v>0.02</v>
      </c>
      <c r="J38" s="60">
        <v>0.02</v>
      </c>
    </row>
    <row r="39" spans="1:10" ht="15.75">
      <c r="A39" s="459"/>
      <c r="B39" s="64" t="s">
        <v>32</v>
      </c>
      <c r="C39" s="63">
        <v>0</v>
      </c>
      <c r="D39" s="63">
        <v>0.06</v>
      </c>
      <c r="E39" s="63">
        <v>0.5</v>
      </c>
      <c r="F39" s="63">
        <v>-0.18</v>
      </c>
      <c r="G39" s="63">
        <v>0.17</v>
      </c>
      <c r="H39" s="62">
        <v>0.04</v>
      </c>
      <c r="I39" s="61">
        <v>-0.01</v>
      </c>
      <c r="J39" s="60">
        <v>0</v>
      </c>
    </row>
    <row r="40" spans="1:10" ht="16.5" thickBot="1">
      <c r="A40" s="460"/>
      <c r="B40" s="59" t="s">
        <v>31</v>
      </c>
      <c r="C40" s="58">
        <v>0.03</v>
      </c>
      <c r="D40" s="58">
        <v>0.04</v>
      </c>
      <c r="E40" s="58">
        <v>-0.01</v>
      </c>
      <c r="F40" s="58">
        <v>-0.03</v>
      </c>
      <c r="G40" s="58">
        <v>0.15</v>
      </c>
      <c r="H40" s="57">
        <v>0.03</v>
      </c>
      <c r="I40" s="56">
        <v>0.01</v>
      </c>
      <c r="J40" s="55">
        <v>0.01</v>
      </c>
    </row>
    <row r="41" spans="1:10" ht="15.75">
      <c r="A41" s="2"/>
    </row>
    <row r="42" spans="1:10" ht="15.75">
      <c r="A42" s="2"/>
    </row>
    <row r="43" spans="1:10">
      <c r="A43" s="52" t="s">
        <v>74</v>
      </c>
      <c r="B43" s="53"/>
      <c r="C43" s="53"/>
      <c r="D43" s="53"/>
      <c r="E43" s="53"/>
      <c r="F43" s="53"/>
      <c r="G43" s="53"/>
    </row>
    <row r="44" spans="1:10">
      <c r="A44" s="53"/>
      <c r="B44" s="53"/>
      <c r="C44" s="53"/>
      <c r="D44" s="53"/>
      <c r="E44" s="53"/>
      <c r="F44" s="53"/>
      <c r="G44" s="53"/>
    </row>
    <row r="45" spans="1:10" ht="15" customHeight="1">
      <c r="A45" s="456" t="s">
        <v>73</v>
      </c>
      <c r="B45" s="456"/>
      <c r="C45" s="456"/>
      <c r="D45" s="456"/>
      <c r="E45" s="456"/>
      <c r="F45" s="456"/>
      <c r="G45" s="456"/>
    </row>
    <row r="46" spans="1:10">
      <c r="A46" s="456"/>
      <c r="B46" s="456"/>
      <c r="C46" s="456"/>
      <c r="D46" s="456"/>
      <c r="E46" s="456"/>
      <c r="F46" s="456"/>
      <c r="G46" s="456"/>
    </row>
    <row r="47" spans="1:10">
      <c r="A47" s="456"/>
      <c r="B47" s="456"/>
      <c r="C47" s="456"/>
      <c r="D47" s="456"/>
      <c r="E47" s="456"/>
      <c r="F47" s="456"/>
      <c r="G47" s="456"/>
    </row>
    <row r="48" spans="1:10">
      <c r="A48" s="54"/>
      <c r="B48" s="54"/>
      <c r="C48" s="54"/>
      <c r="D48" s="54"/>
      <c r="E48" s="54"/>
      <c r="F48" s="54"/>
      <c r="G48" s="54"/>
    </row>
    <row r="49" spans="1:7" ht="15" customHeight="1">
      <c r="A49" s="456" t="s">
        <v>72</v>
      </c>
      <c r="B49" s="456"/>
      <c r="C49" s="456"/>
      <c r="D49" s="456"/>
      <c r="E49" s="456"/>
      <c r="F49" s="456"/>
      <c r="G49" s="456"/>
    </row>
    <row r="50" spans="1:7">
      <c r="A50" s="456"/>
      <c r="B50" s="456"/>
      <c r="C50" s="456"/>
      <c r="D50" s="456"/>
      <c r="E50" s="456"/>
      <c r="F50" s="456"/>
      <c r="G50" s="456"/>
    </row>
    <row r="51" spans="1:7">
      <c r="A51" s="54"/>
      <c r="B51" s="54"/>
      <c r="C51" s="54"/>
      <c r="D51" s="54"/>
      <c r="E51" s="54"/>
      <c r="F51" s="54"/>
      <c r="G51" s="54"/>
    </row>
    <row r="52" spans="1:7" ht="15" customHeight="1">
      <c r="A52" s="457" t="s">
        <v>71</v>
      </c>
      <c r="B52" s="457"/>
      <c r="C52" s="457"/>
      <c r="D52" s="457"/>
      <c r="E52" s="457"/>
      <c r="F52" s="457"/>
      <c r="G52" s="457"/>
    </row>
    <row r="53" spans="1:7">
      <c r="A53" s="457"/>
      <c r="B53" s="457"/>
      <c r="C53" s="457"/>
      <c r="D53" s="457"/>
      <c r="E53" s="457"/>
      <c r="F53" s="457"/>
      <c r="G53" s="457"/>
    </row>
    <row r="54" spans="1:7">
      <c r="A54" s="3"/>
      <c r="B54" s="3"/>
      <c r="C54" s="3"/>
      <c r="D54" s="3"/>
      <c r="E54" s="3"/>
      <c r="F54" s="3"/>
      <c r="G54" s="3"/>
    </row>
    <row r="55" spans="1:7">
      <c r="A55" s="53" t="s">
        <v>70</v>
      </c>
      <c r="B55" s="3"/>
      <c r="C55" s="3"/>
      <c r="D55" s="3"/>
      <c r="E55" s="3"/>
      <c r="F55" s="3"/>
      <c r="G55" s="3"/>
    </row>
    <row r="56" spans="1:7">
      <c r="A56" s="53"/>
      <c r="B56" s="3"/>
      <c r="C56" s="3"/>
      <c r="D56" s="3"/>
      <c r="E56" s="3"/>
      <c r="F56" s="3"/>
      <c r="G56" s="3"/>
    </row>
    <row r="57" spans="1:7">
      <c r="A57" s="52" t="s">
        <v>69</v>
      </c>
      <c r="B57" s="3"/>
      <c r="C57" s="3"/>
      <c r="D57" s="3"/>
      <c r="E57" s="3"/>
      <c r="F57" s="3"/>
      <c r="G57" s="3"/>
    </row>
    <row r="59" spans="1:7">
      <c r="A59" s="4" t="s">
        <v>348</v>
      </c>
      <c r="B59" s="3"/>
      <c r="C59" s="3"/>
      <c r="D59" s="3"/>
      <c r="E59" s="3"/>
      <c r="F59" s="3"/>
    </row>
  </sheetData>
  <mergeCells count="6">
    <mergeCell ref="A49:G50"/>
    <mergeCell ref="A52:G53"/>
    <mergeCell ref="A45:G47"/>
    <mergeCell ref="A5:A16"/>
    <mergeCell ref="A17:A28"/>
    <mergeCell ref="A29:A40"/>
  </mergeCells>
  <hyperlinks>
    <hyperlink ref="B1" location="Contents!A1" display="Contents "/>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Contact</vt:lpstr>
      <vt:lpstr>Contents</vt:lpstr>
      <vt:lpstr>Table 1 Trips, Nights, Spend</vt:lpstr>
      <vt:lpstr>Table 2 Trips LGD14</vt:lpstr>
      <vt:lpstr>Table 3 Nights LGD14</vt:lpstr>
      <vt:lpstr>Table 4 Expenditure LGD14</vt:lpstr>
      <vt:lpstr>Table 5 Reason for Visit LGD14</vt:lpstr>
      <vt:lpstr>Table 6 Place of Origin LGD14</vt:lpstr>
      <vt:lpstr>Table 7 Employee Jobs LGD14</vt:lpstr>
      <vt:lpstr>Table 8 Visitor Attraction LGD</vt:lpstr>
      <vt:lpstr>Table 9 Visitor Attraction LGD</vt:lpstr>
      <vt:lpstr>Table 10 Cruise Ships</vt:lpstr>
      <vt:lpstr>Table 11 Accommodation</vt:lpstr>
      <vt:lpstr>Table 12 Hotel occupancy</vt:lpstr>
      <vt:lpstr>Table 13 Bed&amp;Breakfast occupanc</vt:lpstr>
      <vt:lpstr>Table 14 Self-catering occupanc</vt:lpstr>
      <vt:lpstr>Figure 1a</vt:lpstr>
      <vt:lpstr>Figure 1b</vt:lpstr>
      <vt:lpstr>Figure 2a</vt:lpstr>
      <vt:lpstr>Figure 2b</vt:lpstr>
      <vt:lpstr>Figure 3a</vt:lpstr>
      <vt:lpstr>Figure 3b</vt:lpstr>
      <vt:lpstr>Figures 4a-4c</vt:lpstr>
      <vt:lpstr>Figure 5a</vt:lpstr>
      <vt:lpstr>Figure 5b</vt:lpstr>
      <vt:lpstr>Figure 6a</vt:lpstr>
      <vt:lpstr>Figure 7a</vt:lpstr>
      <vt:lpstr>Figure 8a</vt:lpstr>
      <vt:lpstr>Background Notes</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dcterms:created xsi:type="dcterms:W3CDTF">2014-11-25T15:09:05Z</dcterms:created>
  <dcterms:modified xsi:type="dcterms:W3CDTF">2015-09-17T12:44:33Z</dcterms:modified>
</cp:coreProperties>
</file>