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2347870\Documents\Annual tables\2022\New folder\"/>
    </mc:Choice>
  </mc:AlternateContent>
  <xr:revisionPtr revIDLastSave="0" documentId="8_{75FE6C94-E176-417A-B03E-C905F95FFE19}" xr6:coauthVersionLast="36" xr6:coauthVersionMax="36" xr10:uidLastSave="{00000000-0000-0000-0000-000000000000}"/>
  <bookViews>
    <workbookView xWindow="-120" yWindow="-120" windowWidth="29040" windowHeight="15840" xr2:uid="{00000000-000D-0000-FFFF-FFFF00000000}"/>
  </bookViews>
  <sheets>
    <sheet name="Cover Sheet" sheetId="1" r:id="rId1"/>
    <sheet name="Table of Contents" sheetId="2" r:id="rId2"/>
    <sheet name="Notes" sheetId="3" r:id="rId3"/>
    <sheet name="2022" sheetId="4" r:id="rId4"/>
    <sheet name="2021" sheetId="5" r:id="rId5"/>
    <sheet name="2020" sheetId="6" r:id="rId6"/>
    <sheet name="2019" sheetId="7" r:id="rId7"/>
    <sheet name="2018" sheetId="8" r:id="rId8"/>
    <sheet name="2017" sheetId="9" r:id="rId9"/>
    <sheet name="2016" sheetId="10" r:id="rId10"/>
    <sheet name="2015" sheetId="11" r:id="rId11"/>
    <sheet name="2014" sheetId="12" r:id="rId12"/>
    <sheet name="2013" sheetId="13" r:id="rId13"/>
    <sheet name="2012" sheetId="14" r:id="rId14"/>
    <sheet name="2011" sheetId="15" r:id="rId15"/>
    <sheet name="2010" sheetId="16" r:id="rId16"/>
    <sheet name="2009" sheetId="17" r:id="rId17"/>
  </sheets>
  <calcPr calcId="191029"/>
</workbook>
</file>

<file path=xl/calcChain.xml><?xml version="1.0" encoding="utf-8"?>
<calcChain xmlns="http://schemas.openxmlformats.org/spreadsheetml/2006/main">
  <c r="B31" i="2" l="1"/>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<sst xmlns="http://schemas.openxmlformats.org/spreadsheetml/2006/main" count="829" uniqueCount="194">
  <si>
    <t>Labour Market Status by Local Government District (LGD)</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</si>
  <si>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</si>
  <si>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t>
  </si>
  <si>
    <t>Data was taken from the annual dataset from the Labour Force Survey.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</si>
  <si>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</si>
  <si>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t>
  </si>
  <si>
    <t>Labour Force Survey User Guidance</t>
  </si>
  <si>
    <t>Publication dates</t>
  </si>
  <si>
    <t>Notes, shading, no data and rounding</t>
  </si>
  <si>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Where data is unavailable the shorthand [u] has been used.
Figures are rounded to the nearest thousand and therefore may not sum.</t>
  </si>
  <si>
    <t>LFS revisions</t>
  </si>
  <si>
    <t>Typically, the Office for National Statistics (ONS) would reweight the LFS every two years to take account of updated population estimates and projections.
Since the onset of the pandemic, the ONS have been monitoring the impact and as a result, there have been three LFS reweightings to improve the estimates. In June 2021, the LFS estimates were reweighted from January-March 2020 to January-March 2022 using updated PAYE Real-Time Information data and with the introduction of the non-response bias adjustment to NI data. An overview of the impact of reweighting on the quarterly NI estimates of unemployment, employment, and economic inactivity is available on the LFS Background Information section on the NISRA website. This paper also contains the detail on two previous LFS reweighting since the onset of the COVID-19 pandemic, in October 2022 and July 2022.</t>
  </si>
  <si>
    <t>Background information - LFS</t>
  </si>
  <si>
    <t>Impact of reweighting on Labour Force Survey key indicators, UK: 2022</t>
  </si>
  <si>
    <t>More information on the revision policy concerning labour market statistics can be found through the following link:</t>
  </si>
  <si>
    <t>Revisions policies for labour market statistics</t>
  </si>
  <si>
    <t>More NI labour market data</t>
  </si>
  <si>
    <t>Labour Market and Social Welfare</t>
  </si>
  <si>
    <t>UK employment and labour market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</si>
  <si>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</si>
  <si>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</si>
  <si>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</si>
  <si>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</si>
  <si>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</si>
  <si>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</si>
  <si>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lfs@finance-ni.gov.uk</t>
  </si>
  <si>
    <t>Table of contents</t>
  </si>
  <si>
    <t>Worksheet name</t>
  </si>
  <si>
    <t>Table no.</t>
  </si>
  <si>
    <t>Table name</t>
  </si>
  <si>
    <t>Latest period</t>
  </si>
  <si>
    <t>Date first published</t>
  </si>
  <si>
    <t>Notes</t>
  </si>
  <si>
    <t>Notes and definitions</t>
  </si>
  <si>
    <t>NA</t>
  </si>
  <si>
    <t>Labour market structure by district council area, ages 16 and over, 2009</t>
  </si>
  <si>
    <t>January to December 2009</t>
  </si>
  <si>
    <t>29 June 2016</t>
  </si>
  <si>
    <t>Labour market structure by district council area, ages 16 to 64, 2009</t>
  </si>
  <si>
    <t>Labour market structure by district council area, ages 16 and over, 2010</t>
  </si>
  <si>
    <t>January to December 2010</t>
  </si>
  <si>
    <t>Labour market structure by district council area, ages 16 to 64, 2010</t>
  </si>
  <si>
    <t>Labour market structure by district council area, ages 16 and over, 2011</t>
  </si>
  <si>
    <t>January to December 2011</t>
  </si>
  <si>
    <t>Labour market structure by district council area, ages 16 to 64, 2011</t>
  </si>
  <si>
    <t>Labour market structure by district council area, ages 16 and over, 2012</t>
  </si>
  <si>
    <t>January to December 2012</t>
  </si>
  <si>
    <t>18 June 2019</t>
  </si>
  <si>
    <t>Labour market structure by district council area, ages 16 to 64, 2012</t>
  </si>
  <si>
    <t>Labour market structure by district council area, ages 16 and over, 2013</t>
  </si>
  <si>
    <t>January to December 2013</t>
  </si>
  <si>
    <t>Labour market structure by district council area, ages 16 to 64, 2013</t>
  </si>
  <si>
    <t>Labour market structure by district council area, ages 16 and over, 2014</t>
  </si>
  <si>
    <t>January to December 2014</t>
  </si>
  <si>
    <t>Labour market structure by district council area, ages 16 to 64, 2014</t>
  </si>
  <si>
    <t>Labour market structure by district council area, ages 16 and over, 2015</t>
  </si>
  <si>
    <t>January to December 2015</t>
  </si>
  <si>
    <t>Labour market structure by district council area, ages 16 to 64, 2015</t>
  </si>
  <si>
    <t>Labour market structure by district council area, ages 16 and over, 2016</t>
  </si>
  <si>
    <t>January to December 2016</t>
  </si>
  <si>
    <t>Labour market structure by district council area, ages 16 to 64, 2016</t>
  </si>
  <si>
    <t>Labour market structure by district council area, ages 16 and over, 2017</t>
  </si>
  <si>
    <t>January to December 2017</t>
  </si>
  <si>
    <t>Labour market structure by district council area, ages 16 to 64, 2017</t>
  </si>
  <si>
    <t>Labour market structure by district council area, ages 16 and over, 2018</t>
  </si>
  <si>
    <t>January to December 2018</t>
  </si>
  <si>
    <t>Labour market structure by district council area, ages 16 to 64, 2018</t>
  </si>
  <si>
    <t>Labour market structure by district council area, ages 16 and over, 2019</t>
  </si>
  <si>
    <t>January to December 2019</t>
  </si>
  <si>
    <t>Labour market structure by district council area, ages 16 to 64, 2019</t>
  </si>
  <si>
    <t>Labour market structure by district council area, ages 16 and over, 2020</t>
  </si>
  <si>
    <t>January to December 2020</t>
  </si>
  <si>
    <t>13 October 2022</t>
  </si>
  <si>
    <t>Labour market structure by district council area, ages 16 to 64, 2020</t>
  </si>
  <si>
    <t>Labour market structure by district council area, ages 16 and over, 2021</t>
  </si>
  <si>
    <t>January to December 2021</t>
  </si>
  <si>
    <t>Labour market structure by district council area, ages 16 to 64, 2021</t>
  </si>
  <si>
    <t>Labour market structure by district council area, ages 16 and over, 2022</t>
  </si>
  <si>
    <t>January to December 2022</t>
  </si>
  <si>
    <t>Labour market structure by district council area, ages 16 to 64, 2022</t>
  </si>
  <si>
    <t>Note reference</t>
  </si>
  <si>
    <t>Note or definition</t>
  </si>
  <si>
    <t>Note 1</t>
  </si>
  <si>
    <t>Note 2</t>
  </si>
  <si>
    <t>Note 3</t>
  </si>
  <si>
    <t>Note 4</t>
  </si>
  <si>
    <t>Note 5</t>
  </si>
  <si>
    <t>Note 6</t>
  </si>
  <si>
    <t>Note 7</t>
  </si>
  <si>
    <t>Note 8</t>
  </si>
  <si>
    <t>Note 9</t>
  </si>
  <si>
    <t>Labour Market Structure by district council area, 2022</t>
  </si>
  <si>
    <t>This worksheet presents two tables next to each other vertically with one blank row in between each table.</t>
  </si>
  <si>
    <t>Some cells refer to notes where the explanation can be found on the Notes worksheet.</t>
  </si>
  <si>
    <t>Full explanation of notes, shading, rounding and disclosive data is available in the Cover sheet.</t>
  </si>
  <si>
    <t>Source: Labour Force Survey, January to December 2022</t>
  </si>
  <si>
    <t>Table 1.14a: Labour market structure by district council area, ages 16 and over, 2022</t>
  </si>
  <si>
    <t>District Council</t>
  </si>
  <si>
    <t>Total population aged 16 and over
                       (thousands)</t>
  </si>
  <si>
    <t>Economically active
                       [Note 1]
                       (thousands)</t>
  </si>
  <si>
    <t>In Employment
                       [Note 3]
                       (thousands)</t>
  </si>
  <si>
    <t>In full-time employment
                       [Note 9]
                       (thousands)</t>
  </si>
  <si>
    <t>In part-time employment
                       [Note 9]
                       (thousands)</t>
  </si>
  <si>
    <t>Economically inactive
                       [Note 7]
                       (thousands)</t>
  </si>
  <si>
    <t>Economic activity rate
                       [Note 2]
                       (%)</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</si>
  <si>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</si>
  <si>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</si>
  <si>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</si>
  <si>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</si>
  <si>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</si>
  <si>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</si>
  <si>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</si>
  <si>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</si>
  <si>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</si>
  <si>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</si>
  <si>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</si>
  <si>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Total</t>
  </si>
  <si>
    <t>Table 1.14b: Labour market structure and qualification level by district council area, ages 16 to 64, 2022</t>
  </si>
  <si>
    <t>Total population aged 16 to 64
                          (thousands)</t>
  </si>
  <si>
    <t>Economic activity rate
                          [Note 2]
                          (%)</t>
  </si>
  <si>
    <t>Employment rate
                          [Note 4]
                          (%)</t>
  </si>
  <si>
    <t>Achieved NVQ level 4 and above
                          (%)</t>
  </si>
  <si>
    <t>Achieved below NVQ level 4
                          (%)</t>
  </si>
  <si>
    <t>No qualifications
                          (%)</t>
  </si>
  <si>
    <t>Labour Market Structure by district council area, 2021</t>
  </si>
  <si>
    <t>Source: Labour Force Survey, January to December 2021</t>
  </si>
  <si>
    <t>Table 1.13a: Labour market structure by district council area, ages 16 and over, 2021</t>
  </si>
  <si>
    <t>Employment rate
                       [Note 4]
                       (%)</t>
  </si>
  <si>
    <t>Small sample Cells
                       [Note 15]</t>
  </si>
  <si>
    <t>Newry, Mourne and Down</t>
  </si>
  <si>
    <t>Northern Ireland</t>
  </si>
  <si>
    <t>Table 1.13b: Labour market structure and qualification level by district council area, ages 16 to 64, 2021</t>
  </si>
  <si>
    <t>[s] The following columns are shaded in this row:  G</t>
  </si>
  <si>
    <t>Labour Market Structure by district council area, 2020</t>
  </si>
  <si>
    <t>Source: Labour Force Survey, January to December 2020</t>
  </si>
  <si>
    <t>Table 1.12a: Labour market structure by district council area, ages 16 and over, 2020</t>
  </si>
  <si>
    <t>Table 1.12b: Labour market structure and qualification level by district council area, ages 16 to 64, 2020</t>
  </si>
  <si>
    <t>Labour Market Structure by district council area, 2019</t>
  </si>
  <si>
    <t>Source: Labour Force Survey, January to December 2019</t>
  </si>
  <si>
    <t>Table 1.11a: Labour market structure by district council area, ages 16 and over, 2019</t>
  </si>
  <si>
    <t>Table 1.11b: Labour market structure and qualification level by district council area, ages 16 to 64, 2019</t>
  </si>
  <si>
    <t>Labour Market Structure by district council area, 2018</t>
  </si>
  <si>
    <t>Source: Labour Force Survey, January to December 2018</t>
  </si>
  <si>
    <t>Table 1.10a: Labour market structure by district council area, ages 16 and over, 2018</t>
  </si>
  <si>
    <t>Table 1.10b: Labour market structure and qualification level by district council area, ages 16 to 64, 2018</t>
  </si>
  <si>
    <t>[u]</t>
  </si>
  <si>
    <t>Labour Market Structure by district council area, 2017</t>
  </si>
  <si>
    <t>Source: Labour Force Survey, January to December 2017</t>
  </si>
  <si>
    <t>Table 1.9a: Labour market structure by district council area, ages 16 and over, 2017</t>
  </si>
  <si>
    <t>Table 1.9b: Labour market structure and qualification level by district council area, ages 16 to 64, 2017</t>
  </si>
  <si>
    <t>Labour Market Structure by district council area, 2016</t>
  </si>
  <si>
    <t>Source: Labour Force Survey, January to December 2016</t>
  </si>
  <si>
    <t>Table 1.8a: Labour market structure by district council area, ages 16 and over, 2016</t>
  </si>
  <si>
    <t>Table 1.8b: Labour market structure and qualification level by district council area, ages 16 to 64, 2016</t>
  </si>
  <si>
    <t>Labour Market Structure by district council area, 2015</t>
  </si>
  <si>
    <t>Source: Labour Force Survey, January to December 2015</t>
  </si>
  <si>
    <t>Table 1.7a: Labour market structure by district council area, ages 16 and over, 2015</t>
  </si>
  <si>
    <t>Table 1.7b: Labour market structure and qualification level by district council area, ages 16 to 64, 2015</t>
  </si>
  <si>
    <t>Labour Market Structure by district council area, 2014</t>
  </si>
  <si>
    <t>Source: Labour Force Survey, January to December 2014</t>
  </si>
  <si>
    <t>Table 1.6a: Labour market structure by district council area, ages 16 and over, 2014</t>
  </si>
  <si>
    <t>Table 1.6b: Labour market structure and qualification level by district council area, ages 16 to 64, 2014</t>
  </si>
  <si>
    <t>Labour Market Structure by district council area, 2013</t>
  </si>
  <si>
    <t>Source: Labour Force Survey, January to December 2013</t>
  </si>
  <si>
    <t>Table 1.5a: Labour market structure by district council area, ages 16 and over, 2013</t>
  </si>
  <si>
    <t>Table 1.5b: Labour market structure and qualification level by district council area, ages 16 to 64, 2013</t>
  </si>
  <si>
    <t>Labour Market Structure by district council area, 2012</t>
  </si>
  <si>
    <t>Source: Labour Force Survey, January to December 2012</t>
  </si>
  <si>
    <t>Table 1.4a: Labour market structure by district council area, ages 16 and over, 2012</t>
  </si>
  <si>
    <t>Table 1.4b: Labour market structure and qualification level by district council area, ages 16 to 64, 2012</t>
  </si>
  <si>
    <t>Labour Market Structure by district council area, 2011</t>
  </si>
  <si>
    <t>Source: Labour Force Survey, January to December 2011</t>
  </si>
  <si>
    <t>Table 1.3a: Labour market structure by district council area, ages 16 and over, 2011</t>
  </si>
  <si>
    <t>Table 1.3b: Labour market structure and qualification level by district council area, ages 16 to 64, 2011</t>
  </si>
  <si>
    <t>Labour Market Structure by district council area, 2010</t>
  </si>
  <si>
    <t>Source: Labour Force Survey, January to December 2010</t>
  </si>
  <si>
    <t>Table 1.2a: Labour market structure by district council area, ages 16 and over, 2010</t>
  </si>
  <si>
    <t>Table 1.2b: Labour market structure and qualification level by district council area, ages 16 to 64, 2010</t>
  </si>
  <si>
    <t>Labour Market Structure by district council area, 2009</t>
  </si>
  <si>
    <t>Source: Labour Force Survey, January to December 2009</t>
  </si>
  <si>
    <t>Table 1.1a: Labour market structure by district council area, ages 16 and over, 2009</t>
  </si>
  <si>
    <t>Table 1.1b: Labour market structure and qualification level by district council area, ages 16 to 64, 2009</t>
  </si>
  <si>
    <r>
      <rPr>
        <b/>
        <sz val="12"/>
        <color rgb="FF000000"/>
        <rFont val="Arial"/>
        <family val="2"/>
      </rPr>
      <t>Employment rate</t>
    </r>
    <r>
      <rPr>
        <sz val="12"/>
        <color rgb="FF000000"/>
        <rFont val="Arial"/>
      </rPr>
      <t xml:space="preserve">
The employment rate is the percentage of all working age (16 to 64) people who are employed</t>
    </r>
  </si>
  <si>
    <r>
      <rPr>
        <b/>
        <sz val="12"/>
        <color rgb="FF000000"/>
        <rFont val="Arial"/>
        <family val="2"/>
      </rPr>
      <t>Economically Inactive</t>
    </r>
    <r>
      <rPr>
        <sz val="12"/>
        <color rgb="FF000000"/>
        <rFont val="Arial"/>
      </rPr>
      <t xml:space="preserve">
People who are neither in employment nor unemployed.  This group includes, for example, all those who were looking after a home, long-term sick or disabled, students or retired.</t>
    </r>
  </si>
  <si>
    <r>
      <rPr>
        <b/>
        <sz val="12"/>
        <color rgb="FF000000"/>
        <rFont val="Arial"/>
        <family val="2"/>
      </rPr>
      <t>Economic Inactivity Rate</t>
    </r>
    <r>
      <rPr>
        <sz val="12"/>
        <color rgb="FF000000"/>
        <rFont val="Arial"/>
        <family val="2"/>
      </rPr>
      <t xml:space="preserve">
The economic inactivity rate is the percentage of all working age (16 to 64) who are economically inactive.</t>
    </r>
  </si>
  <si>
    <r>
      <rPr>
        <b/>
        <sz val="12"/>
        <color rgb="FF000000"/>
        <rFont val="Arial"/>
        <family val="2"/>
      </rPr>
      <t>Full-time/Part-time</t>
    </r>
    <r>
      <rPr>
        <sz val="12"/>
        <color rgb="FF000000"/>
        <rFont val="Arial"/>
      </rPr>
      <t xml:space="preserve">
The classification of employees, self-employed, those on government work-related training programmes and unpaid workers in their main job as full-time or part-time is on the basis of self-assessment. People on government-supported training and employment programmes who are at college in the survey reference week are classified as part-time.</t>
    </r>
  </si>
  <si>
    <r>
      <rPr>
        <b/>
        <sz val="12"/>
        <color rgb="FF000000"/>
        <rFont val="Arial"/>
        <family val="2"/>
      </rPr>
      <t>Small Sample Size Cells</t>
    </r>
    <r>
      <rPr>
        <sz val="12"/>
        <color rgb="FF000000"/>
        <rFont val="Arial"/>
      </rPr>
      <t xml:space="preserve">
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r>
  </si>
  <si>
    <r>
      <rPr>
        <b/>
        <sz val="12"/>
        <color rgb="FF000000"/>
        <rFont val="Arial"/>
        <family val="2"/>
      </rPr>
      <t xml:space="preserve">Employment
</t>
    </r>
    <r>
      <rPr>
        <sz val="12"/>
        <color rgb="FF000000"/>
        <rFont val="Arial"/>
      </rPr>
      <t>There are two ways of looking at employment: the number of people in employment or the number of jobs.  These two concepts represent different things as one person can have more than one job.  The LFS counts the number of people in employment. The LFS defines employed as people who did at least one hour of paid work in the reference week (either as an employee or self-employed); those who had a paid job that they were temporarily away from (on holiday for example); those on government-supported training and employee programmes; and those doing unpaid family work.</t>
    </r>
  </si>
  <si>
    <r>
      <rPr>
        <b/>
        <sz val="12"/>
        <color rgb="FF000000"/>
        <rFont val="Arial"/>
        <family val="2"/>
      </rPr>
      <t>Economic activity rate</t>
    </r>
    <r>
      <rPr>
        <sz val="12"/>
        <color rgb="FF000000"/>
        <rFont val="Arial"/>
      </rPr>
      <t xml:space="preserve">
The economic activity rate is calculated by dividing the number economically active by the population</t>
    </r>
  </si>
  <si>
    <r>
      <rPr>
        <b/>
        <sz val="12"/>
        <color rgb="FF000000"/>
        <rFont val="Arial"/>
        <family val="2"/>
      </rPr>
      <t>Economically Active</t>
    </r>
    <r>
      <rPr>
        <sz val="12"/>
        <color rgb="FF000000"/>
        <rFont val="Arial"/>
      </rPr>
      <t xml:space="preserve">
People age 16 and over who are either in employment or unemployed.</t>
    </r>
  </si>
  <si>
    <t>The data tables within this spreadsheet were published at 9.30am on 24th October 2023</t>
  </si>
  <si>
    <r>
      <rPr>
        <b/>
        <sz val="12"/>
        <color rgb="FF000000"/>
        <rFont val="Arial"/>
        <family val="2"/>
      </rPr>
      <t>LFS Qualifications Review</t>
    </r>
    <r>
      <rPr>
        <sz val="12"/>
        <color rgb="FF000000"/>
        <rFont val="Arial"/>
      </rPr>
      <t xml:space="preserve">
In 2022 the education section of the Labour Force Survey/Annual Population Survey was updated. The questions have been updated to reflect the current regulated qualifications framework (RQF) for England and Northern Ireland and new types of qualifications that were not previously captured.
Qualification analysis is split into level 4 and above, below level 4, and no qualifications. 
  Level 4 and above includes foundation degrees, higher degrees, HND/HNC, and equivalent qualifications. 
  Below level 4 includes A-Levels, AS Levels, GCSE’s , Entry level certificates and diplomas, and equivalent qualifications.</t>
    </r>
  </si>
  <si>
    <t>Achieved RQF level 4 and above
                          (%)</t>
  </si>
  <si>
    <t>Achieved below RQF level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</si>
</sst>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F800]dddd\,\ mmmm\ dd\,\ yyyy"/>
  </numFmts>
  <fonts count="6" x14ac:knownFonts="1">
    <font>
      <sz val="12"/>
      <color rgb="FF000000"/>
      <name val="Arial"/>
    </font>
    <font>
      <u/>
      <sz val="12"/>
      <color theme="10"/>
      <name val="Arial"/>
    </font>
    <font>
      <b/>
      <sz val="15"/>
      <color rgb="FF000000"/>
      <name val="Arial"/>
    </font>
    <font>
      <b/>
      <sz val="12"/>
      <color rgb="FF000000"/>
      <name val="Arial"/>
    </font>
    <font>
      <b/>
      <sz val="12"/>
      <color rgb="FF000000"/>
      <name val="Arial"/>
      <family val="2"/>
    </font>
    <font>
      <sz val="12"/>
      <color rgb="FF000000"/>
      <name val="Arial"/>
      <family val="2"/>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left" wrapText="1"/>
    </xf>
    <xf numFmtId="164" fontId="0" fillId="2" borderId="0" xfId="0" applyNumberFormat="1" applyFill="1" applyAlignment="1">
      <alignment horizontal="right"/>
    </xf>
    <xf numFmtId="3" fontId="0" fillId="0" borderId="0" xfId="0" applyNumberFormat="1" applyAlignment="1">
      <alignment horizontal="right" wrapText="1"/>
    </xf>
    <xf numFmtId="0" fontId="4" fillId="0" borderId="0" xfId="0" applyFont="1"/>
    <xf numFmtId="0" fontId="4" fillId="0" borderId="0" xfId="0" applyFont="1" applyAlignment="1">
      <alignment vertical="top"/>
    </xf>
    <xf numFmtId="0" fontId="5" fillId="0" borderId="0" xfId="0" applyFont="1"/>
    <xf numFmtId="0" fontId="0" fillId="0" borderId="0" xfId="0" applyAlignment="1">
      <alignment horizontal="left"/>
    </xf>
    <xf numFmtId="0" fontId="2" fillId="0" borderId="0" xfId="0" applyFont="1" applyAlignment="1">
      <alignment vertical="top"/>
    </xf>
    <xf numFmtId="0" fontId="0" fillId="0" borderId="0" xfId="0" applyAlignment="1">
      <alignment vertical="top"/>
    </xf>
    <xf numFmtId="0" fontId="3" fillId="0" borderId="0" xfId="0" applyFont="1" applyAlignment="1">
      <alignment horizontal="left" vertical="top" wrapText="1"/>
    </xf>
    <xf numFmtId="0" fontId="5" fillId="0" borderId="0" xfId="0" applyFont="1" applyAlignment="1">
      <alignment vertical="top" wrapText="1"/>
    </xf>
    <xf numFmtId="0" fontId="0" fillId="0" borderId="0" xfId="0" applyAlignment="1">
      <alignment vertical="top" wrapText="1"/>
    </xf>
    <xf numFmtId="166" fontId="0" fillId="0" borderId="0" xfId="0" applyNumberFormat="1" applyAlignment="1">
      <alignment horizontal="left"/>
    </xf>
  </cellXfs>
  <cellStyles count="1">
    <cellStyle name="Normal" xfId="0" builtinId="0"/>
  </cellStyles>
  <dxfs count="13">
    <dxf>
      <font>
        <b val="0"/>
        <i val="0"/>
        <strike val="0"/>
        <condense val="0"/>
        <extend val="0"/>
        <outline val="0"/>
        <shadow val="0"/>
        <u val="none"/>
        <vertAlign val="baseline"/>
        <sz val="12"/>
        <color rgb="FF000000"/>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alignment horizontal="left" vertical="bottom" textRotation="0" wrapText="1" indent="0" justifyLastLine="0" shrinkToFit="0" readingOrder="0"/>
    </dxf>
    <dxf>
      <alignment vertical="top" textRotation="0" indent="0" justifyLastLine="0" shrinkToFit="0" readingOrder="0"/>
    </dxf>
    <dxf>
      <font>
        <b/>
        <family val="2"/>
      </font>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E31" totalsRowShown="0">
  <tableColumns count="5">
    <tableColumn id="1" xr3:uid="{00000000-0010-0000-0000-000001000000}" name="Worksheet name"/>
    <tableColumn id="2" xr3:uid="{00000000-0010-0000-0000-000002000000}" name="Table no."/>
    <tableColumn id="3" xr3:uid="{00000000-0010-0000-0000-000003000000}" name="Table name"/>
    <tableColumn id="4" xr3:uid="{00000000-0010-0000-0000-000004000000}" name="Latest period"/>
    <tableColumn id="5" xr3:uid="{00000000-0010-0000-0000-000005000000}" name="Date first published"/>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lms_2019_b" displayName="lms_2019_b" ref="A22:H34" totalsRowShown="0">
  <tableColumns count="8">
    <tableColumn id="1" xr3:uid="{00000000-0010-0000-0900-000001000000}" name="District Council"/>
    <tableColumn id="2" xr3:uid="{00000000-0010-0000-0900-000002000000}" name="Total population aged 16 to 64_x000a_                          (thousands)"/>
    <tableColumn id="3" xr3:uid="{00000000-0010-0000-0900-000003000000}" name="Economic activity rate_x000a_                          [Note 2]_x000a_                          (%)"/>
    <tableColumn id="4" xr3:uid="{00000000-0010-0000-0900-000004000000}" name="Employment rate_x000a_                          [Note 4]_x000a_                          (%)"/>
    <tableColumn id="5" xr3:uid="{00000000-0010-0000-0900-000005000000}" name="Achieved NVQ level 4 and above_x000a_                          (%)"/>
    <tableColumn id="6" xr3:uid="{00000000-0010-0000-0900-000006000000}" name="Achieved below NVQ level 4_x000a_                          (%)"/>
    <tableColumn id="7" xr3:uid="{00000000-0010-0000-0900-000007000000}" name="No qualifications_x000a_                          (%)"/>
    <tableColumn id="8" xr3:uid="{00000000-0010-0000-0900-000008000000}" name="Small sample Cells_x000a_                       [Note 15]"/>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lms_2018_a" displayName="lms_2018_a" ref="A7:J19" totalsRowShown="0">
  <tableColumns count="10">
    <tableColumn id="1" xr3:uid="{00000000-0010-0000-0A00-000001000000}" name="District Council"/>
    <tableColumn id="2" xr3:uid="{00000000-0010-0000-0A00-000002000000}" name="Total population aged 16 and over_x000a_                       (thousands)"/>
    <tableColumn id="3" xr3:uid="{00000000-0010-0000-0A00-000003000000}" name="Economically active_x000a_                       [Note 1]_x000a_                       (thousands)"/>
    <tableColumn id="4" xr3:uid="{00000000-0010-0000-0A00-000004000000}" name="In Employment_x000a_                       [Note 3]_x000a_                       (thousands)"/>
    <tableColumn id="5" xr3:uid="{00000000-0010-0000-0A00-000005000000}" name="In full-time employment_x000a_                       [Note 9]_x000a_                       (thousands)"/>
    <tableColumn id="6" xr3:uid="{00000000-0010-0000-0A00-000006000000}" name="In part-time employment_x000a_                       [Note 9]_x000a_                       (thousands)"/>
    <tableColumn id="7" xr3:uid="{00000000-0010-0000-0A00-000007000000}" name="Economically inactive_x000a_                       [Note 7]_x000a_                       (thousands)"/>
    <tableColumn id="8" xr3:uid="{00000000-0010-0000-0A00-000008000000}" name="Economic activity rate_x000a_                       [Note 2]_x000a_                       (%)"/>
    <tableColumn id="9" xr3:uid="{00000000-0010-0000-0A00-000009000000}" name="Employment rate_x000a_                       [Note 4]_x000a_                       (%)"/>
    <tableColumn id="10" xr3:uid="{00000000-0010-0000-0A00-00000A000000}" name="Small sample Cells_x000a_                       [Note 15]"/>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lms_2018_b" displayName="lms_2018_b" ref="A22:H34" totalsRowShown="0">
  <tableColumns count="8">
    <tableColumn id="1" xr3:uid="{00000000-0010-0000-0B00-000001000000}" name="District Council"/>
    <tableColumn id="2" xr3:uid="{00000000-0010-0000-0B00-000002000000}" name="Total population aged 16 to 64_x000a_                          (thousands)"/>
    <tableColumn id="3" xr3:uid="{00000000-0010-0000-0B00-000003000000}" name="Economic activity rate_x000a_                          [Note 2]_x000a_                          (%)"/>
    <tableColumn id="4" xr3:uid="{00000000-0010-0000-0B00-000004000000}" name="Employment rate_x000a_                          [Note 4]_x000a_                          (%)"/>
    <tableColumn id="5" xr3:uid="{00000000-0010-0000-0B00-000005000000}" name="Achieved NVQ level 4 and above_x000a_                          (%)"/>
    <tableColumn id="6" xr3:uid="{00000000-0010-0000-0B00-000006000000}" name="Achieved below NVQ level 4_x000a_                          (%)"/>
    <tableColumn id="7" xr3:uid="{00000000-0010-0000-0B00-000007000000}" name="No qualifications_x000a_                          (%)"/>
    <tableColumn id="8" xr3:uid="{00000000-0010-0000-0B00-000008000000}" name="Small sample Cells_x000a_                       [Note 15]"/>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lms_2017_a" displayName="lms_2017_a" ref="A7:J19" totalsRowShown="0">
  <tableColumns count="10">
    <tableColumn id="1" xr3:uid="{00000000-0010-0000-0C00-000001000000}" name="District Council"/>
    <tableColumn id="2" xr3:uid="{00000000-0010-0000-0C00-000002000000}" name="Total population aged 16 and over_x000a_                       (thousands)"/>
    <tableColumn id="3" xr3:uid="{00000000-0010-0000-0C00-000003000000}" name="Economically active_x000a_                       [Note 1]_x000a_                       (thousands)"/>
    <tableColumn id="4" xr3:uid="{00000000-0010-0000-0C00-000004000000}" name="In Employment_x000a_                       [Note 3]_x000a_                       (thousands)"/>
    <tableColumn id="5" xr3:uid="{00000000-0010-0000-0C00-000005000000}" name="In full-time employment_x000a_                       [Note 9]_x000a_                       (thousands)"/>
    <tableColumn id="6" xr3:uid="{00000000-0010-0000-0C00-000006000000}" name="In part-time employment_x000a_                       [Note 9]_x000a_                       (thousands)"/>
    <tableColumn id="7" xr3:uid="{00000000-0010-0000-0C00-000007000000}" name="Economically inactive_x000a_                       [Note 7]_x000a_                       (thousands)"/>
    <tableColumn id="8" xr3:uid="{00000000-0010-0000-0C00-000008000000}" name="Economic activity rate_x000a_                       [Note 2]_x000a_                       (%)"/>
    <tableColumn id="9" xr3:uid="{00000000-0010-0000-0C00-000009000000}" name="Employment rate_x000a_                       [Note 4]_x000a_                       (%)"/>
    <tableColumn id="10" xr3:uid="{00000000-0010-0000-0C00-00000A000000}" name="Small sample Cells_x000a_                       [Note 15]"/>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lms_2017_b" displayName="lms_2017_b" ref="A22:H34" totalsRowShown="0">
  <tableColumns count="8">
    <tableColumn id="1" xr3:uid="{00000000-0010-0000-0D00-000001000000}" name="District Council"/>
    <tableColumn id="2" xr3:uid="{00000000-0010-0000-0D00-000002000000}" name="Total population aged 16 to 64_x000a_                          (thousands)"/>
    <tableColumn id="3" xr3:uid="{00000000-0010-0000-0D00-000003000000}" name="Economic activity rate_x000a_                          [Note 2]_x000a_                          (%)"/>
    <tableColumn id="4" xr3:uid="{00000000-0010-0000-0D00-000004000000}" name="Employment rate_x000a_                          [Note 4]_x000a_                          (%)"/>
    <tableColumn id="5" xr3:uid="{00000000-0010-0000-0D00-000005000000}" name="Achieved NVQ level 4 and above_x000a_                          (%)"/>
    <tableColumn id="6" xr3:uid="{00000000-0010-0000-0D00-000006000000}" name="Achieved below NVQ level 4_x000a_                          (%)"/>
    <tableColumn id="7" xr3:uid="{00000000-0010-0000-0D00-000007000000}" name="No qualifications_x000a_                          (%)"/>
    <tableColumn id="8" xr3:uid="{00000000-0010-0000-0D00-000008000000}" name="Small sample Cells_x000a_                       [Note 15]"/>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lms_2016_a" displayName="lms_2016_a" ref="A7:J19" totalsRowShown="0">
  <tableColumns count="10">
    <tableColumn id="1" xr3:uid="{00000000-0010-0000-0E00-000001000000}" name="District Council"/>
    <tableColumn id="2" xr3:uid="{00000000-0010-0000-0E00-000002000000}" name="Total population aged 16 and over_x000a_                       (thousands)"/>
    <tableColumn id="3" xr3:uid="{00000000-0010-0000-0E00-000003000000}" name="Economically active_x000a_                       [Note 1]_x000a_                       (thousands)"/>
    <tableColumn id="4" xr3:uid="{00000000-0010-0000-0E00-000004000000}" name="In Employment_x000a_                       [Note 3]_x000a_                       (thousands)"/>
    <tableColumn id="5" xr3:uid="{00000000-0010-0000-0E00-000005000000}" name="In full-time employment_x000a_                       [Note 9]_x000a_                       (thousands)"/>
    <tableColumn id="6" xr3:uid="{00000000-0010-0000-0E00-000006000000}" name="In part-time employment_x000a_                       [Note 9]_x000a_                       (thousands)"/>
    <tableColumn id="7" xr3:uid="{00000000-0010-0000-0E00-000007000000}" name="Economically inactive_x000a_                       [Note 7]_x000a_                       (thousands)"/>
    <tableColumn id="8" xr3:uid="{00000000-0010-0000-0E00-000008000000}" name="Economic activity rate_x000a_                       [Note 2]_x000a_                       (%)"/>
    <tableColumn id="9" xr3:uid="{00000000-0010-0000-0E00-000009000000}" name="Employment rate_x000a_                       [Note 4]_x000a_                       (%)"/>
    <tableColumn id="10" xr3:uid="{00000000-0010-0000-0E00-00000A000000}" name="Small sample Cells_x000a_                       [Note 15]"/>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lms_2016_b" displayName="lms_2016_b" ref="A22:H34" totalsRowShown="0">
  <tableColumns count="8">
    <tableColumn id="1" xr3:uid="{00000000-0010-0000-0F00-000001000000}" name="District Council"/>
    <tableColumn id="2" xr3:uid="{00000000-0010-0000-0F00-000002000000}" name="Total population aged 16 to 64_x000a_                          (thousands)"/>
    <tableColumn id="3" xr3:uid="{00000000-0010-0000-0F00-000003000000}" name="Economic activity rate_x000a_                          [Note 2]_x000a_                          (%)"/>
    <tableColumn id="4" xr3:uid="{00000000-0010-0000-0F00-000004000000}" name="Employment rate_x000a_                          [Note 4]_x000a_                          (%)"/>
    <tableColumn id="5" xr3:uid="{00000000-0010-0000-0F00-000005000000}" name="Achieved NVQ level 4 and above_x000a_                          (%)"/>
    <tableColumn id="6" xr3:uid="{00000000-0010-0000-0F00-000006000000}" name="Achieved below NVQ level 4_x000a_                          (%)"/>
    <tableColumn id="7" xr3:uid="{00000000-0010-0000-0F00-000007000000}" name="No qualifications_x000a_                          (%)"/>
    <tableColumn id="8" xr3:uid="{00000000-0010-0000-0F00-000008000000}" name="Small sample Cells_x000a_                       [Note 15]"/>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lms_2015_a" displayName="lms_2015_a" ref="A7:J19" totalsRowShown="0">
  <tableColumns count="10">
    <tableColumn id="1" xr3:uid="{00000000-0010-0000-1000-000001000000}" name="District Council"/>
    <tableColumn id="2" xr3:uid="{00000000-0010-0000-1000-000002000000}" name="Total population aged 16 and over_x000a_                       (thousands)"/>
    <tableColumn id="3" xr3:uid="{00000000-0010-0000-1000-000003000000}" name="Economically active_x000a_                       [Note 1]_x000a_                       (thousands)"/>
    <tableColumn id="4" xr3:uid="{00000000-0010-0000-1000-000004000000}" name="In Employment_x000a_                       [Note 3]_x000a_                       (thousands)"/>
    <tableColumn id="5" xr3:uid="{00000000-0010-0000-1000-000005000000}" name="In full-time employment_x000a_                       [Note 9]_x000a_                       (thousands)"/>
    <tableColumn id="6" xr3:uid="{00000000-0010-0000-1000-000006000000}" name="In part-time employment_x000a_                       [Note 9]_x000a_                       (thousands)"/>
    <tableColumn id="7" xr3:uid="{00000000-0010-0000-1000-000007000000}" name="Economically inactive_x000a_                       [Note 7]_x000a_                       (thousands)"/>
    <tableColumn id="8" xr3:uid="{00000000-0010-0000-1000-000008000000}" name="Economic activity rate_x000a_                       [Note 2]_x000a_                       (%)"/>
    <tableColumn id="9" xr3:uid="{00000000-0010-0000-1000-000009000000}" name="Employment rate_x000a_                       [Note 4]_x000a_                       (%)"/>
    <tableColumn id="10" xr3:uid="{00000000-0010-0000-1000-00000A000000}" name="Small sample Cells_x000a_                       [Note 15]"/>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lms_2015_b" displayName="lms_2015_b" ref="A22:H34" totalsRowShown="0">
  <tableColumns count="8">
    <tableColumn id="1" xr3:uid="{00000000-0010-0000-1100-000001000000}" name="District Council"/>
    <tableColumn id="2" xr3:uid="{00000000-0010-0000-1100-000002000000}" name="Total population aged 16 to 64_x000a_                          (thousands)"/>
    <tableColumn id="3" xr3:uid="{00000000-0010-0000-1100-000003000000}" name="Economic activity rate_x000a_                          [Note 2]_x000a_                          (%)"/>
    <tableColumn id="4" xr3:uid="{00000000-0010-0000-1100-000004000000}" name="Employment rate_x000a_                          [Note 4]_x000a_                          (%)"/>
    <tableColumn id="5" xr3:uid="{00000000-0010-0000-1100-000005000000}" name="Achieved NVQ level 4 and above_x000a_                          (%)"/>
    <tableColumn id="6" xr3:uid="{00000000-0010-0000-1100-000006000000}" name="Achieved below NVQ level 4_x000a_                          (%)"/>
    <tableColumn id="7" xr3:uid="{00000000-0010-0000-1100-000007000000}" name="No qualifications_x000a_                          (%)"/>
    <tableColumn id="8" xr3:uid="{00000000-0010-0000-1100-000008000000}" name="Small sample Cells_x000a_                       [Note 15]"/>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lms_2014_a" displayName="lms_2014_a" ref="A7:J19" totalsRowShown="0">
  <tableColumns count="10">
    <tableColumn id="1" xr3:uid="{00000000-0010-0000-1200-000001000000}" name="District Council"/>
    <tableColumn id="2" xr3:uid="{00000000-0010-0000-1200-000002000000}" name="Total population aged 16 and over_x000a_                       (thousands)"/>
    <tableColumn id="3" xr3:uid="{00000000-0010-0000-1200-000003000000}" name="Economically active_x000a_                       [Note 1]_x000a_                       (thousands)"/>
    <tableColumn id="4" xr3:uid="{00000000-0010-0000-1200-000004000000}" name="In Employment_x000a_                       [Note 3]_x000a_                       (thousands)"/>
    <tableColumn id="5" xr3:uid="{00000000-0010-0000-1200-000005000000}" name="In full-time employment_x000a_                       [Note 9]_x000a_                       (thousands)"/>
    <tableColumn id="6" xr3:uid="{00000000-0010-0000-1200-000006000000}" name="In part-time employment_x000a_                       [Note 9]_x000a_                       (thousands)"/>
    <tableColumn id="7" xr3:uid="{00000000-0010-0000-1200-000007000000}" name="Economically inactive_x000a_                       [Note 7]_x000a_                       (thousands)"/>
    <tableColumn id="8" xr3:uid="{00000000-0010-0000-1200-000008000000}" name="Economic activity rate_x000a_                       [Note 2]_x000a_                       (%)"/>
    <tableColumn id="9" xr3:uid="{00000000-0010-0000-1200-000009000000}" name="Employment rate_x000a_                       [Note 4]_x000a_                       (%)"/>
    <tableColumn id="10" xr3:uid="{00000000-0010-0000-1200-00000A000000}" name="Small sample Cells_x000a_                       [Note 15]"/>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2:B11" totalsRowShown="0" headerRowDxfId="12" dataDxfId="11">
  <tableColumns count="2">
    <tableColumn id="1" xr3:uid="{00000000-0010-0000-0100-000001000000}" name="Note reference" dataDxfId="10"/>
    <tableColumn id="2" xr3:uid="{00000000-0010-0000-0100-000002000000}" name="Note or definition" dataDxfId="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lms_2014_b" displayName="lms_2014_b" ref="A22:H34" totalsRowShown="0">
  <tableColumns count="8">
    <tableColumn id="1" xr3:uid="{00000000-0010-0000-1300-000001000000}" name="District Council"/>
    <tableColumn id="2" xr3:uid="{00000000-0010-0000-1300-000002000000}" name="Total population aged 16 to 64_x000a_                          (thousands)"/>
    <tableColumn id="3" xr3:uid="{00000000-0010-0000-1300-000003000000}" name="Economic activity rate_x000a_                          [Note 2]_x000a_                          (%)"/>
    <tableColumn id="4" xr3:uid="{00000000-0010-0000-1300-000004000000}" name="Employment rate_x000a_                          [Note 4]_x000a_                          (%)"/>
    <tableColumn id="5" xr3:uid="{00000000-0010-0000-1300-000005000000}" name="Achieved NVQ level 4 and above_x000a_                          (%)"/>
    <tableColumn id="6" xr3:uid="{00000000-0010-0000-1300-000006000000}" name="Achieved below NVQ level 4_x000a_                          (%)"/>
    <tableColumn id="7" xr3:uid="{00000000-0010-0000-1300-000007000000}" name="No qualifications_x000a_                          (%)"/>
    <tableColumn id="8" xr3:uid="{00000000-0010-0000-1300-000008000000}" name="Small sample Cells_x000a_                       [Note 15]"/>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lms_2013_a" displayName="lms_2013_a" ref="A7:J19" totalsRowShown="0">
  <tableColumns count="10">
    <tableColumn id="1" xr3:uid="{00000000-0010-0000-1400-000001000000}" name="District Council"/>
    <tableColumn id="2" xr3:uid="{00000000-0010-0000-1400-000002000000}" name="Total population aged 16 and over_x000a_                       (thousands)"/>
    <tableColumn id="3" xr3:uid="{00000000-0010-0000-1400-000003000000}" name="Economically active_x000a_                       [Note 1]_x000a_                       (thousands)"/>
    <tableColumn id="4" xr3:uid="{00000000-0010-0000-1400-000004000000}" name="In Employment_x000a_                       [Note 3]_x000a_                       (thousands)"/>
    <tableColumn id="5" xr3:uid="{00000000-0010-0000-1400-000005000000}" name="In full-time employment_x000a_                       [Note 9]_x000a_                       (thousands)"/>
    <tableColumn id="6" xr3:uid="{00000000-0010-0000-1400-000006000000}" name="In part-time employment_x000a_                       [Note 9]_x000a_                       (thousands)"/>
    <tableColumn id="7" xr3:uid="{00000000-0010-0000-1400-000007000000}" name="Economically inactive_x000a_                       [Note 7]_x000a_                       (thousands)"/>
    <tableColumn id="8" xr3:uid="{00000000-0010-0000-1400-000008000000}" name="Economic activity rate_x000a_                       [Note 2]_x000a_                       (%)"/>
    <tableColumn id="9" xr3:uid="{00000000-0010-0000-1400-000009000000}" name="Employment rate_x000a_                       [Note 4]_x000a_                       (%)"/>
    <tableColumn id="10" xr3:uid="{00000000-0010-0000-1400-00000A000000}" name="Small sample Cells_x000a_                       [Note 15]"/>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lms_2013_b" displayName="lms_2013_b" ref="A22:H34" totalsRowShown="0">
  <tableColumns count="8">
    <tableColumn id="1" xr3:uid="{00000000-0010-0000-1500-000001000000}" name="District Council"/>
    <tableColumn id="2" xr3:uid="{00000000-0010-0000-1500-000002000000}" name="Total population aged 16 to 64_x000a_                          (thousands)"/>
    <tableColumn id="3" xr3:uid="{00000000-0010-0000-1500-000003000000}" name="Economic activity rate_x000a_                          [Note 2]_x000a_                          (%)"/>
    <tableColumn id="4" xr3:uid="{00000000-0010-0000-1500-000004000000}" name="Employment rate_x000a_                          [Note 4]_x000a_                          (%)"/>
    <tableColumn id="5" xr3:uid="{00000000-0010-0000-1500-000005000000}" name="Achieved NVQ level 4 and above_x000a_                          (%)"/>
    <tableColumn id="6" xr3:uid="{00000000-0010-0000-1500-000006000000}" name="Achieved below NVQ level 4_x000a_                          (%)"/>
    <tableColumn id="7" xr3:uid="{00000000-0010-0000-1500-000007000000}" name="No qualifications_x000a_                          (%)"/>
    <tableColumn id="8" xr3:uid="{00000000-0010-0000-1500-000008000000}" name="Small sample Cells_x000a_                       [Note 15]"/>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lms_2012_a" displayName="lms_2012_a" ref="A7:J19" totalsRowShown="0">
  <tableColumns count="10">
    <tableColumn id="1" xr3:uid="{00000000-0010-0000-1600-000001000000}" name="District Council"/>
    <tableColumn id="2" xr3:uid="{00000000-0010-0000-1600-000002000000}" name="Total population aged 16 and over_x000a_                       (thousands)"/>
    <tableColumn id="3" xr3:uid="{00000000-0010-0000-1600-000003000000}" name="Economically active_x000a_                       [Note 1]_x000a_                       (thousands)"/>
    <tableColumn id="4" xr3:uid="{00000000-0010-0000-1600-000004000000}" name="In Employment_x000a_                       [Note 3]_x000a_                       (thousands)"/>
    <tableColumn id="5" xr3:uid="{00000000-0010-0000-1600-000005000000}" name="In full-time employment_x000a_                       [Note 9]_x000a_                       (thousands)"/>
    <tableColumn id="6" xr3:uid="{00000000-0010-0000-1600-000006000000}" name="In part-time employment_x000a_                       [Note 9]_x000a_                       (thousands)"/>
    <tableColumn id="7" xr3:uid="{00000000-0010-0000-1600-000007000000}" name="Economically inactive_x000a_                       [Note 7]_x000a_                       (thousands)"/>
    <tableColumn id="8" xr3:uid="{00000000-0010-0000-1600-000008000000}" name="Economic activity rate_x000a_                       [Note 2]_x000a_                       (%)"/>
    <tableColumn id="9" xr3:uid="{00000000-0010-0000-1600-000009000000}" name="Employment rate_x000a_                       [Note 4]_x000a_                       (%)"/>
    <tableColumn id="10" xr3:uid="{00000000-0010-0000-1600-00000A000000}" name="Small sample Cells_x000a_                       [Note 15]"/>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lms_2012_b" displayName="lms_2012_b" ref="A22:H34" totalsRowShown="0">
  <tableColumns count="8">
    <tableColumn id="1" xr3:uid="{00000000-0010-0000-1700-000001000000}" name="District Council"/>
    <tableColumn id="2" xr3:uid="{00000000-0010-0000-1700-000002000000}" name="Total population aged 16 to 64_x000a_                          (thousands)"/>
    <tableColumn id="3" xr3:uid="{00000000-0010-0000-1700-000003000000}" name="Economic activity rate_x000a_                          [Note 2]_x000a_                          (%)"/>
    <tableColumn id="4" xr3:uid="{00000000-0010-0000-1700-000004000000}" name="Employment rate_x000a_                          [Note 4]_x000a_                          (%)"/>
    <tableColumn id="5" xr3:uid="{00000000-0010-0000-1700-000005000000}" name="Achieved NVQ level 4 and above_x000a_                          (%)"/>
    <tableColumn id="6" xr3:uid="{00000000-0010-0000-1700-000006000000}" name="Achieved below NVQ level 4_x000a_                          (%)"/>
    <tableColumn id="7" xr3:uid="{00000000-0010-0000-1700-000007000000}" name="No qualifications_x000a_                          (%)"/>
    <tableColumn id="8" xr3:uid="{00000000-0010-0000-1700-000008000000}" name="Small sample Cells_x000a_                       [Note 15]"/>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lms_2011_a" displayName="lms_2011_a" ref="A7:J19" totalsRowShown="0">
  <tableColumns count="10">
    <tableColumn id="1" xr3:uid="{00000000-0010-0000-1800-000001000000}" name="District Council"/>
    <tableColumn id="2" xr3:uid="{00000000-0010-0000-1800-000002000000}" name="Total population aged 16 and over_x000a_                       (thousands)"/>
    <tableColumn id="3" xr3:uid="{00000000-0010-0000-1800-000003000000}" name="Economically active_x000a_                       [Note 1]_x000a_                       (thousands)"/>
    <tableColumn id="4" xr3:uid="{00000000-0010-0000-1800-000004000000}" name="In Employment_x000a_                       [Note 3]_x000a_                       (thousands)"/>
    <tableColumn id="5" xr3:uid="{00000000-0010-0000-1800-000005000000}" name="In full-time employment_x000a_                       [Note 9]_x000a_                       (thousands)"/>
    <tableColumn id="6" xr3:uid="{00000000-0010-0000-1800-000006000000}" name="In part-time employment_x000a_                       [Note 9]_x000a_                       (thousands)"/>
    <tableColumn id="7" xr3:uid="{00000000-0010-0000-1800-000007000000}" name="Economically inactive_x000a_                       [Note 7]_x000a_                       (thousands)"/>
    <tableColumn id="8" xr3:uid="{00000000-0010-0000-1800-000008000000}" name="Economic activity rate_x000a_                       [Note 2]_x000a_                       (%)"/>
    <tableColumn id="9" xr3:uid="{00000000-0010-0000-1800-000009000000}" name="Employment rate_x000a_                       [Note 4]_x000a_                       (%)"/>
    <tableColumn id="10" xr3:uid="{00000000-0010-0000-1800-00000A000000}" name="Small sample Cells_x000a_                       [Note 15]"/>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lms_2011_b" displayName="lms_2011_b" ref="A22:H34" totalsRowShown="0">
  <tableColumns count="8">
    <tableColumn id="1" xr3:uid="{00000000-0010-0000-1900-000001000000}" name="District Council"/>
    <tableColumn id="2" xr3:uid="{00000000-0010-0000-1900-000002000000}" name="Total population aged 16 to 64_x000a_                          (thousands)"/>
    <tableColumn id="3" xr3:uid="{00000000-0010-0000-1900-000003000000}" name="Economic activity rate_x000a_                          [Note 2]_x000a_                          (%)"/>
    <tableColumn id="4" xr3:uid="{00000000-0010-0000-1900-000004000000}" name="Employment rate_x000a_                          [Note 4]_x000a_                          (%)"/>
    <tableColumn id="5" xr3:uid="{00000000-0010-0000-1900-000005000000}" name="Achieved NVQ level 4 and above_x000a_                          (%)"/>
    <tableColumn id="6" xr3:uid="{00000000-0010-0000-1900-000006000000}" name="Achieved below NVQ level 4_x000a_                          (%)"/>
    <tableColumn id="7" xr3:uid="{00000000-0010-0000-1900-000007000000}" name="No qualifications_x000a_                          (%)"/>
    <tableColumn id="8" xr3:uid="{00000000-0010-0000-1900-000008000000}" name="Small sample Cells_x000a_                       [Note 15]"/>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lms_2010_a" displayName="lms_2010_a" ref="A7:J19" totalsRowShown="0">
  <tableColumns count="10">
    <tableColumn id="1" xr3:uid="{00000000-0010-0000-1A00-000001000000}" name="District Council"/>
    <tableColumn id="2" xr3:uid="{00000000-0010-0000-1A00-000002000000}" name="Total population aged 16 and over_x000a_                       (thousands)"/>
    <tableColumn id="3" xr3:uid="{00000000-0010-0000-1A00-000003000000}" name="Economically active_x000a_                       [Note 1]_x000a_                       (thousands)"/>
    <tableColumn id="4" xr3:uid="{00000000-0010-0000-1A00-000004000000}" name="In Employment_x000a_                       [Note 3]_x000a_                       (thousands)"/>
    <tableColumn id="5" xr3:uid="{00000000-0010-0000-1A00-000005000000}" name="In full-time employment_x000a_                       [Note 9]_x000a_                       (thousands)"/>
    <tableColumn id="6" xr3:uid="{00000000-0010-0000-1A00-000006000000}" name="In part-time employment_x000a_                       [Note 9]_x000a_                       (thousands)"/>
    <tableColumn id="7" xr3:uid="{00000000-0010-0000-1A00-000007000000}" name="Economically inactive_x000a_                       [Note 7]_x000a_                       (thousands)"/>
    <tableColumn id="8" xr3:uid="{00000000-0010-0000-1A00-000008000000}" name="Economic activity rate_x000a_                       [Note 2]_x000a_                       (%)"/>
    <tableColumn id="9" xr3:uid="{00000000-0010-0000-1A00-000009000000}" name="Employment rate_x000a_                       [Note 4]_x000a_                       (%)"/>
    <tableColumn id="10" xr3:uid="{00000000-0010-0000-1A00-00000A000000}" name="Small sample Cells_x000a_                       [Note 15]"/>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lms_2010_b" displayName="lms_2010_b" ref="A22:H34" totalsRowShown="0">
  <tableColumns count="8">
    <tableColumn id="1" xr3:uid="{00000000-0010-0000-1B00-000001000000}" name="District Council"/>
    <tableColumn id="2" xr3:uid="{00000000-0010-0000-1B00-000002000000}" name="Total population aged 16 to 64_x000a_                          (thousands)"/>
    <tableColumn id="3" xr3:uid="{00000000-0010-0000-1B00-000003000000}" name="Economic activity rate_x000a_                          [Note 2]_x000a_                          (%)"/>
    <tableColumn id="4" xr3:uid="{00000000-0010-0000-1B00-000004000000}" name="Employment rate_x000a_                          [Note 4]_x000a_                          (%)"/>
    <tableColumn id="5" xr3:uid="{00000000-0010-0000-1B00-000005000000}" name="Achieved NVQ level 4 and above_x000a_                          (%)"/>
    <tableColumn id="6" xr3:uid="{00000000-0010-0000-1B00-000006000000}" name="Achieved below NVQ level 4_x000a_                          (%)"/>
    <tableColumn id="7" xr3:uid="{00000000-0010-0000-1B00-000007000000}" name="No qualifications_x000a_                          (%)"/>
    <tableColumn id="8" xr3:uid="{00000000-0010-0000-1B00-000008000000}" name="Small sample Cells_x000a_                       [Note 15]"/>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lms_2009_a" displayName="lms_2009_a" ref="A7:J19" totalsRowShown="0">
  <tableColumns count="10">
    <tableColumn id="1" xr3:uid="{00000000-0010-0000-1C00-000001000000}" name="District Council"/>
    <tableColumn id="2" xr3:uid="{00000000-0010-0000-1C00-000002000000}" name="Total population aged 16 and over_x000a_                       (thousands)"/>
    <tableColumn id="3" xr3:uid="{00000000-0010-0000-1C00-000003000000}" name="Economically active_x000a_                       [Note 1]_x000a_                       (thousands)"/>
    <tableColumn id="4" xr3:uid="{00000000-0010-0000-1C00-000004000000}" name="In Employment_x000a_                       [Note 3]_x000a_                       (thousands)"/>
    <tableColumn id="5" xr3:uid="{00000000-0010-0000-1C00-000005000000}" name="In full-time employment_x000a_                       [Note 9]_x000a_                       (thousands)"/>
    <tableColumn id="6" xr3:uid="{00000000-0010-0000-1C00-000006000000}" name="In part-time employment_x000a_                       [Note 9]_x000a_                       (thousands)"/>
    <tableColumn id="7" xr3:uid="{00000000-0010-0000-1C00-000007000000}" name="Economically inactive_x000a_                       [Note 7]_x000a_                       (thousands)"/>
    <tableColumn id="8" xr3:uid="{00000000-0010-0000-1C00-000008000000}" name="Economic activity rate_x000a_                       [Note 2]_x000a_                       (%)"/>
    <tableColumn id="9" xr3:uid="{00000000-0010-0000-1C00-000009000000}" name="Employment rate_x000a_                       [Note 4]_x000a_                       (%)"/>
    <tableColumn id="10" xr3:uid="{00000000-0010-0000-1C00-00000A000000}" name="Small sample Cells_x000a_                       [Note 15]"/>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_2022_a" displayName="lms_2022_a" ref="A7:J19" totalsRowShown="0">
  <tableColumns count="10">
    <tableColumn id="1" xr3:uid="{00000000-0010-0000-0200-000001000000}" name="District Council" dataDxfId="8"/>
    <tableColumn id="2" xr3:uid="{00000000-0010-0000-0200-000002000000}" name="Total population aged 16 and over_x000a_                       (thousands)" dataDxfId="7"/>
    <tableColumn id="3" xr3:uid="{00000000-0010-0000-0200-000003000000}" name="Economically active_x000a_                       [Note 1]_x000a_                       (thousands)" dataDxfId="6"/>
    <tableColumn id="4" xr3:uid="{00000000-0010-0000-0200-000004000000}" name="In Employment_x000a_                       [Note 3]_x000a_                       (thousands)" dataDxfId="5"/>
    <tableColumn id="5" xr3:uid="{00000000-0010-0000-0200-000005000000}" name="In full-time employment_x000a_                       [Note 9]_x000a_                       (thousands)" dataDxfId="4"/>
    <tableColumn id="6" xr3:uid="{00000000-0010-0000-0200-000006000000}" name="In part-time employment_x000a_                       [Note 9]_x000a_                       (thousands)" dataDxfId="3"/>
    <tableColumn id="7" xr3:uid="{00000000-0010-0000-0200-000007000000}" name="Economically inactive_x000a_                       [Note 7]_x000a_                       (thousands)" dataDxfId="2"/>
    <tableColumn id="8" xr3:uid="{00000000-0010-0000-0200-000008000000}" name="Economic activity rate_x000a_                       [Note 2]_x000a_                       (%)" dataDxfId="1"/>
    <tableColumn id="10" xr3:uid="{61D2E1FF-C4E3-4FA0-B7B4-E6B9EADC1165}" name="Employment rate_x000a_                       [Note 4]_x000a_                       (%)" dataDxfId="0"/>
    <tableColumn id="9" xr3:uid="{2FD773E8-E9CC-452F-82BC-2012B5E50F35}" name="Small sample Cells_x000a_                       [Note 15]"/>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lms_2009_b" displayName="lms_2009_b" ref="A22:H34" totalsRowShown="0">
  <tableColumns count="8">
    <tableColumn id="1" xr3:uid="{00000000-0010-0000-1D00-000001000000}" name="District Council"/>
    <tableColumn id="2" xr3:uid="{00000000-0010-0000-1D00-000002000000}" name="Total population aged 16 to 64_x000a_                          (thousands)"/>
    <tableColumn id="3" xr3:uid="{00000000-0010-0000-1D00-000003000000}" name="Economic activity rate_x000a_                          [Note 2]_x000a_                          (%)"/>
    <tableColumn id="4" xr3:uid="{00000000-0010-0000-1D00-000004000000}" name="Employment rate_x000a_                          [Note 4]_x000a_                          (%)"/>
    <tableColumn id="5" xr3:uid="{00000000-0010-0000-1D00-000005000000}" name="Achieved NVQ level 4 and above_x000a_                          (%)"/>
    <tableColumn id="6" xr3:uid="{00000000-0010-0000-1D00-000006000000}" name="Achieved below NVQ level 4_x000a_                          (%)"/>
    <tableColumn id="7" xr3:uid="{00000000-0010-0000-1D00-000007000000}" name="No qualifications_x000a_                          (%)"/>
    <tableColumn id="8" xr3:uid="{00000000-0010-0000-1D00-000008000000}" name="Small sample Cells_x000a_                       [Note 15]"/>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lms_2022_b" displayName="lms_2022_b" ref="A22:H34" totalsRowShown="0">
  <tableColumns count="8">
    <tableColumn id="1" xr3:uid="{00000000-0010-0000-0300-000001000000}" name="District Council"/>
    <tableColumn id="2" xr3:uid="{00000000-0010-0000-0300-000002000000}" name="Total population aged 16 to 64_x000a_                          (thousands)"/>
    <tableColumn id="3" xr3:uid="{00000000-0010-0000-0300-000003000000}" name="Economic activity rate_x000a_                          [Note 2]_x000a_                          (%)"/>
    <tableColumn id="4" xr3:uid="{00000000-0010-0000-0300-000004000000}" name="Employment rate_x000a_                          [Note 4]_x000a_                          (%)"/>
    <tableColumn id="5" xr3:uid="{00000000-0010-0000-0300-000005000000}" name="Achieved RQF level 4 and above_x000a_                          (%)"/>
    <tableColumn id="6" xr3:uid="{00000000-0010-0000-0300-000006000000}" name="Achieved below RQF level 4_x000a_                          (%)"/>
    <tableColumn id="7" xr3:uid="{00000000-0010-0000-0300-000007000000}" name="No qualifications_x000a_                          (%)"/>
    <tableColumn id="8" xr3:uid="{F8517305-8437-49A5-87B6-6D7B475513E9}" name="Small sample Cells_x000a_                       [Note 15]"/>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lms_2021_a" displayName="lms_2021_a" ref="A7:J19" totalsRowShown="0">
  <tableColumns count="10">
    <tableColumn id="1" xr3:uid="{00000000-0010-0000-0400-000001000000}" name="District Council"/>
    <tableColumn id="2" xr3:uid="{00000000-0010-0000-0400-000002000000}" name="Total population aged 16 and over_x000a_                       (thousands)"/>
    <tableColumn id="3" xr3:uid="{00000000-0010-0000-0400-000003000000}" name="Economically active_x000a_                       [Note 1]_x000a_                       (thousands)"/>
    <tableColumn id="4" xr3:uid="{00000000-0010-0000-0400-000004000000}" name="In Employment_x000a_                       [Note 3]_x000a_                       (thousands)"/>
    <tableColumn id="5" xr3:uid="{00000000-0010-0000-0400-000005000000}" name="In full-time employment_x000a_                       [Note 9]_x000a_                       (thousands)"/>
    <tableColumn id="6" xr3:uid="{00000000-0010-0000-0400-000006000000}" name="In part-time employment_x000a_                       [Note 9]_x000a_                       (thousands)"/>
    <tableColumn id="7" xr3:uid="{00000000-0010-0000-0400-000007000000}" name="Economically inactive_x000a_                       [Note 7]_x000a_                       (thousands)"/>
    <tableColumn id="8" xr3:uid="{00000000-0010-0000-0400-000008000000}" name="Economic activity rate_x000a_                       [Note 2]_x000a_                       (%)"/>
    <tableColumn id="9" xr3:uid="{00000000-0010-0000-0400-000009000000}" name="Employment rate_x000a_                       [Note 4]_x000a_                       (%)"/>
    <tableColumn id="10" xr3:uid="{00000000-0010-0000-0400-00000A000000}" name="Small sample Cells_x000a_                       [Note 15]"/>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lms_2021_b" displayName="lms_2021_b" ref="A22:H34" totalsRowShown="0">
  <tableColumns count="8">
    <tableColumn id="1" xr3:uid="{00000000-0010-0000-0500-000001000000}" name="District Council"/>
    <tableColumn id="2" xr3:uid="{00000000-0010-0000-0500-000002000000}" name="Total population aged 16 to 64_x000a_                          (thousands)"/>
    <tableColumn id="3" xr3:uid="{00000000-0010-0000-0500-000003000000}" name="Economic activity rate_x000a_                          [Note 2]_x000a_                          (%)"/>
    <tableColumn id="4" xr3:uid="{00000000-0010-0000-0500-000004000000}" name="Employment rate_x000a_                          [Note 4]_x000a_                          (%)"/>
    <tableColumn id="5" xr3:uid="{00000000-0010-0000-0500-000005000000}" name="Achieved NVQ level 4 and above_x000a_                          (%)"/>
    <tableColumn id="6" xr3:uid="{00000000-0010-0000-0500-000006000000}" name="Achieved below NVQ level 4_x000a_                          (%)"/>
    <tableColumn id="7" xr3:uid="{00000000-0010-0000-0500-000007000000}" name="No qualifications_x000a_                          (%)"/>
    <tableColumn id="8" xr3:uid="{00000000-0010-0000-0500-000008000000}" name="Small sample Cells_x000a_                       [Note 15]"/>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lms_2020_a" displayName="lms_2020_a" ref="A7:J19" totalsRowShown="0">
  <tableColumns count="10">
    <tableColumn id="1" xr3:uid="{00000000-0010-0000-0600-000001000000}" name="District Council"/>
    <tableColumn id="2" xr3:uid="{00000000-0010-0000-0600-000002000000}" name="Total population aged 16 and over_x000a_                       (thousands)"/>
    <tableColumn id="3" xr3:uid="{00000000-0010-0000-0600-000003000000}" name="Economically active_x000a_                       [Note 1]_x000a_                       (thousands)"/>
    <tableColumn id="4" xr3:uid="{00000000-0010-0000-0600-000004000000}" name="In Employment_x000a_                       [Note 3]_x000a_                       (thousands)"/>
    <tableColumn id="5" xr3:uid="{00000000-0010-0000-0600-000005000000}" name="In full-time employment_x000a_                       [Note 9]_x000a_                       (thousands)"/>
    <tableColumn id="6" xr3:uid="{00000000-0010-0000-0600-000006000000}" name="In part-time employment_x000a_                       [Note 9]_x000a_                       (thousands)"/>
    <tableColumn id="7" xr3:uid="{00000000-0010-0000-0600-000007000000}" name="Economically inactive_x000a_                       [Note 7]_x000a_                       (thousands)"/>
    <tableColumn id="8" xr3:uid="{00000000-0010-0000-0600-000008000000}" name="Economic activity rate_x000a_                       [Note 2]_x000a_                       (%)"/>
    <tableColumn id="9" xr3:uid="{00000000-0010-0000-0600-000009000000}" name="Employment rate_x000a_                       [Note 4]_x000a_                       (%)"/>
    <tableColumn id="10" xr3:uid="{00000000-0010-0000-0600-00000A000000}" name="Small sample Cells_x000a_                       [Note 15]"/>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lms_2020_b" displayName="lms_2020_b" ref="A22:H34" totalsRowShown="0">
  <tableColumns count="8">
    <tableColumn id="1" xr3:uid="{00000000-0010-0000-0700-000001000000}" name="District Council"/>
    <tableColumn id="2" xr3:uid="{00000000-0010-0000-0700-000002000000}" name="Total population aged 16 to 64_x000a_                          (thousands)"/>
    <tableColumn id="3" xr3:uid="{00000000-0010-0000-0700-000003000000}" name="Economic activity rate_x000a_                          [Note 2]_x000a_                          (%)"/>
    <tableColumn id="4" xr3:uid="{00000000-0010-0000-0700-000004000000}" name="Employment rate_x000a_                          [Note 4]_x000a_                          (%)"/>
    <tableColumn id="5" xr3:uid="{00000000-0010-0000-0700-000005000000}" name="Achieved NVQ level 4 and above_x000a_                          (%)"/>
    <tableColumn id="6" xr3:uid="{00000000-0010-0000-0700-000006000000}" name="Achieved below NVQ level 4_x000a_                          (%)"/>
    <tableColumn id="7" xr3:uid="{00000000-0010-0000-0700-000007000000}" name="No qualifications_x000a_                          (%)"/>
    <tableColumn id="8" xr3:uid="{00000000-0010-0000-0700-000008000000}" name="Small sample Cells_x000a_                       [Note 15]"/>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lms_2019_a" displayName="lms_2019_a" ref="A7:J19" totalsRowShown="0">
  <tableColumns count="10">
    <tableColumn id="1" xr3:uid="{00000000-0010-0000-0800-000001000000}" name="District Council"/>
    <tableColumn id="2" xr3:uid="{00000000-0010-0000-0800-000002000000}" name="Total population aged 16 and over_x000a_                       (thousands)"/>
    <tableColumn id="3" xr3:uid="{00000000-0010-0000-0800-000003000000}" name="Economically active_x000a_                       [Note 1]_x000a_                       (thousands)"/>
    <tableColumn id="4" xr3:uid="{00000000-0010-0000-0800-000004000000}" name="In Employment_x000a_                       [Note 3]_x000a_                       (thousands)"/>
    <tableColumn id="5" xr3:uid="{00000000-0010-0000-0800-000005000000}" name="In full-time employment_x000a_                       [Note 9]_x000a_                       (thousands)"/>
    <tableColumn id="6" xr3:uid="{00000000-0010-0000-0800-000006000000}" name="In part-time employment_x000a_                       [Note 9]_x000a_                       (thousands)"/>
    <tableColumn id="7" xr3:uid="{00000000-0010-0000-0800-000007000000}" name="Economically inactive_x000a_                       [Note 7]_x000a_                       (thousands)"/>
    <tableColumn id="8" xr3:uid="{00000000-0010-0000-0800-000008000000}" name="Economic activity rate_x000a_                       [Note 2]_x000a_                       (%)"/>
    <tableColumn id="9" xr3:uid="{00000000-0010-0000-0800-000009000000}" name="Employment rate_x000a_                       [Note 4]_x000a_                       (%)"/>
    <tableColumn id="10" xr3:uid="{00000000-0010-0000-0800-00000A000000}" name="Small sample Cells_x000a_                       [Note 15]"/>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methodologies/labourforcesurveylfsqmi" TargetMode="External"/><Relationship Id="rId3" Type="http://schemas.openxmlformats.org/officeDocument/2006/relationships/hyperlink" Target="https://www.ons.gov.uk/employmentandlabourmarket/peopleinwork/employmentandemployeetypes/methodologies/labourforcesurveyuserguidance" TargetMode="External"/><Relationship Id="rId7" Type="http://schemas.openxmlformats.org/officeDocument/2006/relationships/hyperlink" Target="https://www.ons.gov.uk/employmentandlabourmarket/" TargetMode="External"/><Relationship Id="rId2" Type="http://schemas.openxmlformats.org/officeDocument/2006/relationships/hyperlink" Target="https://www.nisra.gov.uk/publications/background-information-lfs" TargetMode="External"/><Relationship Id="rId1" Type="http://schemas.openxmlformats.org/officeDocument/2006/relationships/hyperlink" Target="mailto:lfs@finance-ni.gov.uk" TargetMode="External"/><Relationship Id="rId6" Type="http://schemas.openxmlformats.org/officeDocument/2006/relationships/hyperlink" Target="https://www.nisra.gov.uk/statistics/labour-market-and-social-welfare/labour-market-overview" TargetMode="External"/><Relationship Id="rId5" Type="http://schemas.openxmlformats.org/officeDocument/2006/relationships/hyperlink" Target="https://www.ons.gov.uk/methodology/methodologytopicsandstatisticalconcepts/revisions/revisionspoliciesforlabourmarketstatistics" TargetMode="External"/><Relationship Id="rId10"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articles/impactofreweightingonlabourforcesurveykeyindicators/2022" TargetMode="External"/><Relationship Id="rId9" Type="http://schemas.openxmlformats.org/officeDocument/2006/relationships/hyperlink" Target="https://www.ons.gov.uk/employmentandlabourmarket/peopleinwork/employmentandemployeetypes/methodologies/aguidetolabourmarket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table" Target="../tables/table2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table" Target="../tables/table2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table" Target="../tables/table2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table" Target="../tables/table27.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table" Target="../tables/table2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workbookViewId="0"/>
  </sheetViews>
  <sheetFormatPr defaultColWidth="10.90625" defaultRowHeight="15" x14ac:dyDescent="0.25"/>
  <cols>
    <col min="1" max="1" width="110.81640625" customWidth="1"/>
  </cols>
  <sheetData>
    <row r="1" spans="1:1" ht="19.2" x14ac:dyDescent="0.35">
      <c r="A1" s="2" t="s">
        <v>0</v>
      </c>
    </row>
    <row r="2" spans="1:1" ht="15.6" x14ac:dyDescent="0.3">
      <c r="A2" s="3" t="s">
        <v>1</v>
      </c>
    </row>
    <row r="3" spans="1:1" ht="75" x14ac:dyDescent="0.25">
      <c r="A3" s="4" t="s">
        <v>2</v>
      </c>
    </row>
    <row r="4" spans="1:1" ht="135" x14ac:dyDescent="0.25">
      <c r="A4" s="4" t="s">
        <v>3</v>
      </c>
    </row>
    <row r="5" spans="1:1" ht="60" x14ac:dyDescent="0.25">
      <c r="A5" s="4" t="s">
        <v>4</v>
      </c>
    </row>
    <row r="6" spans="1:1" ht="30" x14ac:dyDescent="0.25">
      <c r="A6" s="4" t="s">
        <v>5</v>
      </c>
    </row>
    <row r="7" spans="1:1" x14ac:dyDescent="0.25">
      <c r="A7" s="1" t="s">
        <v>6</v>
      </c>
    </row>
    <row r="8" spans="1:1" ht="15.6" x14ac:dyDescent="0.3">
      <c r="A8" s="3" t="s">
        <v>7</v>
      </c>
    </row>
    <row r="9" spans="1:1" x14ac:dyDescent="0.25">
      <c r="A9" t="s">
        <v>190</v>
      </c>
    </row>
    <row r="10" spans="1:1" ht="15.6" x14ac:dyDescent="0.3">
      <c r="A10" s="3" t="s">
        <v>8</v>
      </c>
    </row>
    <row r="11" spans="1:1" ht="180" x14ac:dyDescent="0.25">
      <c r="A11" s="4" t="s">
        <v>9</v>
      </c>
    </row>
    <row r="12" spans="1:1" ht="15.6" x14ac:dyDescent="0.3">
      <c r="A12" s="3" t="s">
        <v>10</v>
      </c>
    </row>
    <row r="13" spans="1:1" ht="135" x14ac:dyDescent="0.25">
      <c r="A13" s="4" t="s">
        <v>11</v>
      </c>
    </row>
    <row r="14" spans="1:1" x14ac:dyDescent="0.25">
      <c r="A14" s="1" t="s">
        <v>12</v>
      </c>
    </row>
    <row r="15" spans="1:1" x14ac:dyDescent="0.25">
      <c r="A15" s="1" t="s">
        <v>13</v>
      </c>
    </row>
    <row r="16" spans="1:1" x14ac:dyDescent="0.25">
      <c r="A16" s="14" t="s">
        <v>14</v>
      </c>
    </row>
    <row r="17" spans="1:1" x14ac:dyDescent="0.25">
      <c r="A17" s="1" t="s">
        <v>15</v>
      </c>
    </row>
    <row r="18" spans="1:1" ht="15.6" x14ac:dyDescent="0.3">
      <c r="A18" s="12" t="s">
        <v>16</v>
      </c>
    </row>
    <row r="19" spans="1:1" x14ac:dyDescent="0.25">
      <c r="A19" s="1" t="s">
        <v>17</v>
      </c>
    </row>
    <row r="20" spans="1:1" ht="15.6" x14ac:dyDescent="0.3">
      <c r="A20" s="12" t="s">
        <v>18</v>
      </c>
    </row>
    <row r="21" spans="1:1" x14ac:dyDescent="0.25">
      <c r="A21" s="1" t="s">
        <v>19</v>
      </c>
    </row>
    <row r="22" spans="1:1" x14ac:dyDescent="0.25">
      <c r="A22" s="14" t="s">
        <v>20</v>
      </c>
    </row>
    <row r="23" spans="1:1" x14ac:dyDescent="0.25">
      <c r="A23" s="1" t="s">
        <v>21</v>
      </c>
    </row>
    <row r="24" spans="1:1" x14ac:dyDescent="0.25">
      <c r="A24" s="1" t="s">
        <v>22</v>
      </c>
    </row>
    <row r="25" spans="1:1" x14ac:dyDescent="0.25">
      <c r="A25" s="1" t="s">
        <v>23</v>
      </c>
    </row>
    <row r="26" spans="1:1" x14ac:dyDescent="0.25">
      <c r="A26" t="s">
        <v>24</v>
      </c>
    </row>
    <row r="27" spans="1:1" x14ac:dyDescent="0.25">
      <c r="A27" s="1" t="s">
        <v>25</v>
      </c>
    </row>
    <row r="30" spans="1:1" ht="15.6" x14ac:dyDescent="0.3">
      <c r="A30" s="3"/>
    </row>
  </sheetData>
  <hyperlinks>
    <hyperlink ref="A27" r:id="rId1" xr:uid="{00000000-0004-0000-0000-000000000000}"/>
    <hyperlink ref="A14" r:id="rId2" xr:uid="{00000000-0004-0000-0000-000001000000}"/>
    <hyperlink ref="A7" r:id="rId3" xr:uid="{00000000-0004-0000-0000-000002000000}"/>
    <hyperlink ref="A15" r:id="rId4" xr:uid="{00000000-0004-0000-0000-000003000000}"/>
    <hyperlink ref="A17" r:id="rId5" xr:uid="{00000000-0004-0000-0000-000004000000}"/>
    <hyperlink ref="A19" r:id="rId6" xr:uid="{00000000-0004-0000-0000-000005000000}"/>
    <hyperlink ref="A21" r:id="rId7" xr:uid="{00000000-0004-0000-0000-000006000000}"/>
    <hyperlink ref="A23" r:id="rId8" xr:uid="{00000000-0004-0000-0000-000007000000}"/>
    <hyperlink ref="A24" r:id="rId9" xr:uid="{00000000-0004-0000-0000-000008000000}"/>
    <hyperlink ref="A25" r:id="rId10" location="glossary" xr:uid="{00000000-0004-0000-0000-000009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5"/>
  <sheetViews>
    <sheetView workbookViewId="0"/>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150</v>
      </c>
    </row>
    <row r="2" spans="1:10" x14ac:dyDescent="0.25">
      <c r="A2" t="s">
        <v>92</v>
      </c>
    </row>
    <row r="3" spans="1:10" x14ac:dyDescent="0.25">
      <c r="A3" t="s">
        <v>93</v>
      </c>
    </row>
    <row r="4" spans="1:10" x14ac:dyDescent="0.25">
      <c r="A4" t="s">
        <v>94</v>
      </c>
    </row>
    <row r="5" spans="1:10" x14ac:dyDescent="0.25">
      <c r="A5" t="s">
        <v>151</v>
      </c>
    </row>
    <row r="6" spans="1:10" ht="15.6" x14ac:dyDescent="0.3">
      <c r="A6" s="3" t="s">
        <v>152</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111</v>
      </c>
      <c r="C8" s="7">
        <v>72</v>
      </c>
      <c r="D8" s="7">
        <v>67</v>
      </c>
      <c r="E8" s="7">
        <v>49</v>
      </c>
      <c r="F8" s="7">
        <v>17</v>
      </c>
      <c r="G8" s="7">
        <v>39</v>
      </c>
      <c r="H8" s="8">
        <v>65</v>
      </c>
      <c r="I8" s="8">
        <v>60.4</v>
      </c>
      <c r="J8" s="7"/>
    </row>
    <row r="9" spans="1:10" x14ac:dyDescent="0.25">
      <c r="A9" s="9" t="s">
        <v>106</v>
      </c>
      <c r="B9" s="7">
        <v>125</v>
      </c>
      <c r="C9" s="7">
        <v>77</v>
      </c>
      <c r="D9" s="7">
        <v>73</v>
      </c>
      <c r="E9" s="7">
        <v>53</v>
      </c>
      <c r="F9" s="7">
        <v>20</v>
      </c>
      <c r="G9" s="7">
        <v>49</v>
      </c>
      <c r="H9" s="8">
        <v>61.1</v>
      </c>
      <c r="I9" s="8">
        <v>58.5</v>
      </c>
      <c r="J9" s="7"/>
    </row>
    <row r="10" spans="1:10" x14ac:dyDescent="0.25">
      <c r="A10" s="9" t="s">
        <v>107</v>
      </c>
      <c r="B10" s="7">
        <v>166</v>
      </c>
      <c r="C10" s="7">
        <v>103</v>
      </c>
      <c r="D10" s="7">
        <v>98</v>
      </c>
      <c r="E10" s="7">
        <v>75</v>
      </c>
      <c r="F10" s="7">
        <v>23</v>
      </c>
      <c r="G10" s="7">
        <v>64</v>
      </c>
      <c r="H10" s="8">
        <v>61.8</v>
      </c>
      <c r="I10" s="8">
        <v>58.7</v>
      </c>
      <c r="J10" s="7"/>
    </row>
    <row r="11" spans="1:10" x14ac:dyDescent="0.25">
      <c r="A11" s="9" t="s">
        <v>108</v>
      </c>
      <c r="B11" s="7">
        <v>267</v>
      </c>
      <c r="C11" s="7">
        <v>163</v>
      </c>
      <c r="D11" s="7">
        <v>152</v>
      </c>
      <c r="E11" s="7">
        <v>111</v>
      </c>
      <c r="F11" s="7">
        <v>40</v>
      </c>
      <c r="G11" s="7">
        <v>105</v>
      </c>
      <c r="H11" s="8">
        <v>60.8</v>
      </c>
      <c r="I11" s="8">
        <v>57</v>
      </c>
      <c r="J11" s="7"/>
    </row>
    <row r="12" spans="1:10" x14ac:dyDescent="0.25">
      <c r="A12" s="9" t="s">
        <v>109</v>
      </c>
      <c r="B12" s="7">
        <v>105</v>
      </c>
      <c r="C12" s="7">
        <v>57</v>
      </c>
      <c r="D12" s="7">
        <v>50</v>
      </c>
      <c r="E12" s="7">
        <v>38</v>
      </c>
      <c r="F12" s="7">
        <v>12</v>
      </c>
      <c r="G12" s="7">
        <v>48</v>
      </c>
      <c r="H12" s="8">
        <v>54.6</v>
      </c>
      <c r="I12" s="8">
        <v>47.2</v>
      </c>
      <c r="J12" s="7"/>
    </row>
    <row r="13" spans="1:10" x14ac:dyDescent="0.25">
      <c r="A13" s="9" t="s">
        <v>110</v>
      </c>
      <c r="B13" s="7">
        <v>116</v>
      </c>
      <c r="C13" s="7">
        <v>61</v>
      </c>
      <c r="D13" s="7">
        <v>54</v>
      </c>
      <c r="E13" s="7">
        <v>40</v>
      </c>
      <c r="F13" s="7">
        <v>14</v>
      </c>
      <c r="G13" s="7">
        <v>55</v>
      </c>
      <c r="H13" s="8">
        <v>52.8</v>
      </c>
      <c r="I13" s="8">
        <v>46.5</v>
      </c>
      <c r="J13" s="7"/>
    </row>
    <row r="14" spans="1:10" x14ac:dyDescent="0.25">
      <c r="A14" s="9" t="s">
        <v>111</v>
      </c>
      <c r="B14" s="7">
        <v>89</v>
      </c>
      <c r="C14" s="7">
        <v>54</v>
      </c>
      <c r="D14" s="7">
        <v>51</v>
      </c>
      <c r="E14" s="7">
        <v>39</v>
      </c>
      <c r="F14" s="7">
        <v>11</v>
      </c>
      <c r="G14" s="7">
        <v>36</v>
      </c>
      <c r="H14" s="8">
        <v>60.2</v>
      </c>
      <c r="I14" s="8">
        <v>56.8</v>
      </c>
      <c r="J14" s="7"/>
    </row>
    <row r="15" spans="1:10" x14ac:dyDescent="0.25">
      <c r="A15" s="9" t="s">
        <v>112</v>
      </c>
      <c r="B15" s="7">
        <v>119</v>
      </c>
      <c r="C15" s="7">
        <v>79</v>
      </c>
      <c r="D15" s="7">
        <v>75</v>
      </c>
      <c r="E15" s="7">
        <v>57</v>
      </c>
      <c r="F15" s="7">
        <v>17</v>
      </c>
      <c r="G15" s="7">
        <v>40</v>
      </c>
      <c r="H15" s="8">
        <v>66.099999999999994</v>
      </c>
      <c r="I15" s="8">
        <v>62.7</v>
      </c>
      <c r="J15" s="7"/>
    </row>
    <row r="16" spans="1:10" x14ac:dyDescent="0.25">
      <c r="A16" s="9" t="s">
        <v>113</v>
      </c>
      <c r="B16" s="7">
        <v>108</v>
      </c>
      <c r="C16" s="7">
        <v>69</v>
      </c>
      <c r="D16" s="7">
        <v>67</v>
      </c>
      <c r="E16" s="7">
        <v>45</v>
      </c>
      <c r="F16" s="7">
        <v>22</v>
      </c>
      <c r="G16" s="7">
        <v>39</v>
      </c>
      <c r="H16" s="8">
        <v>63.7</v>
      </c>
      <c r="I16" s="8">
        <v>61.8</v>
      </c>
      <c r="J16" s="7"/>
    </row>
    <row r="17" spans="1:10" x14ac:dyDescent="0.25">
      <c r="A17" s="9" t="s">
        <v>114</v>
      </c>
      <c r="B17" s="7">
        <v>110</v>
      </c>
      <c r="C17" s="7">
        <v>69</v>
      </c>
      <c r="D17" s="7">
        <v>66</v>
      </c>
      <c r="E17" s="7">
        <v>52</v>
      </c>
      <c r="F17" s="7">
        <v>13</v>
      </c>
      <c r="G17" s="7">
        <v>42</v>
      </c>
      <c r="H17" s="8">
        <v>62.1</v>
      </c>
      <c r="I17" s="8">
        <v>59.7</v>
      </c>
      <c r="J17" s="7"/>
    </row>
    <row r="18" spans="1:10" x14ac:dyDescent="0.25">
      <c r="A18" s="9" t="s">
        <v>129</v>
      </c>
      <c r="B18" s="7">
        <v>134</v>
      </c>
      <c r="C18" s="7">
        <v>87</v>
      </c>
      <c r="D18" s="7">
        <v>83</v>
      </c>
      <c r="E18" s="7">
        <v>63</v>
      </c>
      <c r="F18" s="7">
        <v>20</v>
      </c>
      <c r="G18" s="7">
        <v>47</v>
      </c>
      <c r="H18" s="8">
        <v>64.599999999999994</v>
      </c>
      <c r="I18" s="8">
        <v>62.1</v>
      </c>
      <c r="J18" s="7"/>
    </row>
    <row r="19" spans="1:10" x14ac:dyDescent="0.25">
      <c r="A19" s="9" t="s">
        <v>130</v>
      </c>
      <c r="B19" s="7">
        <v>1451</v>
      </c>
      <c r="C19" s="7">
        <v>889</v>
      </c>
      <c r="D19" s="7">
        <v>835</v>
      </c>
      <c r="E19" s="7">
        <v>622</v>
      </c>
      <c r="F19" s="7">
        <v>209</v>
      </c>
      <c r="G19" s="7">
        <v>563</v>
      </c>
      <c r="H19" s="8">
        <v>61.2</v>
      </c>
      <c r="I19" s="8">
        <v>57.5</v>
      </c>
      <c r="J19" s="7"/>
    </row>
    <row r="20" spans="1:10" x14ac:dyDescent="0.25">
      <c r="A20" s="7"/>
      <c r="B20" s="7"/>
      <c r="C20" s="7"/>
      <c r="D20" s="7"/>
      <c r="E20" s="7"/>
      <c r="F20" s="7"/>
      <c r="G20" s="7"/>
      <c r="H20" s="8"/>
      <c r="I20" s="8"/>
      <c r="J20" s="7"/>
    </row>
    <row r="21" spans="1:10" ht="15.6" x14ac:dyDescent="0.3">
      <c r="A21" s="3" t="s">
        <v>153</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87</v>
      </c>
      <c r="C23" s="8">
        <v>80.5</v>
      </c>
      <c r="D23" s="8">
        <v>74.599999999999994</v>
      </c>
      <c r="E23" s="8">
        <v>29.4</v>
      </c>
      <c r="F23" s="8">
        <v>49.7</v>
      </c>
      <c r="G23" s="8">
        <v>20.9</v>
      </c>
      <c r="H23" s="7"/>
    </row>
    <row r="24" spans="1:10" x14ac:dyDescent="0.25">
      <c r="A24" s="9" t="s">
        <v>106</v>
      </c>
      <c r="B24" s="7">
        <v>97</v>
      </c>
      <c r="C24" s="8">
        <v>77.5</v>
      </c>
      <c r="D24" s="8">
        <v>74.099999999999994</v>
      </c>
      <c r="E24" s="8">
        <v>35.700000000000003</v>
      </c>
      <c r="F24" s="8">
        <v>53.1</v>
      </c>
      <c r="G24" s="8">
        <v>11.3</v>
      </c>
      <c r="H24" s="7"/>
    </row>
    <row r="25" spans="1:10" x14ac:dyDescent="0.25">
      <c r="A25" s="9" t="s">
        <v>107</v>
      </c>
      <c r="B25" s="7">
        <v>134</v>
      </c>
      <c r="C25" s="8">
        <v>74.599999999999994</v>
      </c>
      <c r="D25" s="8">
        <v>70.8</v>
      </c>
      <c r="E25" s="8">
        <v>28.1</v>
      </c>
      <c r="F25" s="8">
        <v>54.4</v>
      </c>
      <c r="G25" s="8">
        <v>17.5</v>
      </c>
      <c r="H25" s="7"/>
    </row>
    <row r="26" spans="1:10" x14ac:dyDescent="0.25">
      <c r="A26" s="9" t="s">
        <v>108</v>
      </c>
      <c r="B26" s="7">
        <v>217</v>
      </c>
      <c r="C26" s="8">
        <v>73.900000000000006</v>
      </c>
      <c r="D26" s="8">
        <v>69.099999999999994</v>
      </c>
      <c r="E26" s="8">
        <v>34.1</v>
      </c>
      <c r="F26" s="8">
        <v>51.7</v>
      </c>
      <c r="G26" s="8">
        <v>14.3</v>
      </c>
      <c r="H26" s="7"/>
    </row>
    <row r="27" spans="1:10" x14ac:dyDescent="0.25">
      <c r="A27" s="9" t="s">
        <v>109</v>
      </c>
      <c r="B27" s="7">
        <v>84</v>
      </c>
      <c r="C27" s="8">
        <v>66</v>
      </c>
      <c r="D27" s="8">
        <v>56.8</v>
      </c>
      <c r="E27" s="8">
        <v>21.7</v>
      </c>
      <c r="F27" s="8">
        <v>61.6</v>
      </c>
      <c r="G27" s="8">
        <v>16.8</v>
      </c>
      <c r="H27" s="7"/>
    </row>
    <row r="28" spans="1:10" x14ac:dyDescent="0.25">
      <c r="A28" s="9" t="s">
        <v>110</v>
      </c>
      <c r="B28" s="7">
        <v>96</v>
      </c>
      <c r="C28" s="8">
        <v>62.4</v>
      </c>
      <c r="D28" s="8">
        <v>54.8</v>
      </c>
      <c r="E28" s="8">
        <v>25.4</v>
      </c>
      <c r="F28" s="8">
        <v>51</v>
      </c>
      <c r="G28" s="8">
        <v>23.6</v>
      </c>
      <c r="H28" s="7"/>
    </row>
    <row r="29" spans="1:10" x14ac:dyDescent="0.25">
      <c r="A29" s="9" t="s">
        <v>111</v>
      </c>
      <c r="B29" s="7">
        <v>73</v>
      </c>
      <c r="C29" s="8">
        <v>70.3</v>
      </c>
      <c r="D29" s="8">
        <v>66.099999999999994</v>
      </c>
      <c r="E29" s="8">
        <v>30</v>
      </c>
      <c r="F29" s="8">
        <v>56.3</v>
      </c>
      <c r="G29" s="8">
        <v>13.7</v>
      </c>
      <c r="H29" s="7"/>
    </row>
    <row r="30" spans="1:10" x14ac:dyDescent="0.25">
      <c r="A30" s="9" t="s">
        <v>112</v>
      </c>
      <c r="B30" s="7">
        <v>94</v>
      </c>
      <c r="C30" s="8">
        <v>79.8</v>
      </c>
      <c r="D30" s="8">
        <v>75.5</v>
      </c>
      <c r="E30" s="8">
        <v>37.9</v>
      </c>
      <c r="F30" s="8">
        <v>49.5</v>
      </c>
      <c r="G30" s="8">
        <v>12.6</v>
      </c>
      <c r="H30" s="7"/>
    </row>
    <row r="31" spans="1:10" x14ac:dyDescent="0.25">
      <c r="A31" s="9" t="s">
        <v>113</v>
      </c>
      <c r="B31" s="7">
        <v>86</v>
      </c>
      <c r="C31" s="8">
        <v>76.099999999999994</v>
      </c>
      <c r="D31" s="8">
        <v>73.8</v>
      </c>
      <c r="E31" s="8">
        <v>30.3</v>
      </c>
      <c r="F31" s="8">
        <v>56.7</v>
      </c>
      <c r="G31" s="8">
        <v>13</v>
      </c>
      <c r="H31" s="7"/>
    </row>
    <row r="32" spans="1:10" x14ac:dyDescent="0.25">
      <c r="A32" s="9" t="s">
        <v>114</v>
      </c>
      <c r="B32" s="7">
        <v>87</v>
      </c>
      <c r="C32" s="8">
        <v>76.099999999999994</v>
      </c>
      <c r="D32" s="8">
        <v>73</v>
      </c>
      <c r="E32" s="8">
        <v>28.3</v>
      </c>
      <c r="F32" s="8">
        <v>54</v>
      </c>
      <c r="G32" s="8">
        <v>17.7</v>
      </c>
      <c r="H32" s="7"/>
    </row>
    <row r="33" spans="1:8" x14ac:dyDescent="0.25">
      <c r="A33" s="9" t="s">
        <v>129</v>
      </c>
      <c r="B33" s="7">
        <v>110</v>
      </c>
      <c r="C33" s="8">
        <v>75.7</v>
      </c>
      <c r="D33" s="8">
        <v>72.599999999999994</v>
      </c>
      <c r="E33" s="8">
        <v>35.1</v>
      </c>
      <c r="F33" s="8">
        <v>48.8</v>
      </c>
      <c r="G33" s="8">
        <v>16.100000000000001</v>
      </c>
      <c r="H33" s="7"/>
    </row>
    <row r="34" spans="1:8" x14ac:dyDescent="0.25">
      <c r="A34" s="9" t="s">
        <v>130</v>
      </c>
      <c r="B34" s="7">
        <v>1167</v>
      </c>
      <c r="C34" s="8">
        <v>74</v>
      </c>
      <c r="D34" s="8">
        <v>69.400000000000006</v>
      </c>
      <c r="E34" s="8">
        <v>31</v>
      </c>
      <c r="F34" s="8">
        <v>53</v>
      </c>
      <c r="G34" s="8">
        <v>16</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topLeftCell="A19" workbookViewId="0">
      <selection activeCell="C19" activeCellId="1" sqref="A29:XFD29 C1:C1048576"/>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154</v>
      </c>
    </row>
    <row r="2" spans="1:10" x14ac:dyDescent="0.25">
      <c r="A2" t="s">
        <v>92</v>
      </c>
    </row>
    <row r="3" spans="1:10" x14ac:dyDescent="0.25">
      <c r="A3" t="s">
        <v>93</v>
      </c>
    </row>
    <row r="4" spans="1:10" x14ac:dyDescent="0.25">
      <c r="A4" t="s">
        <v>94</v>
      </c>
    </row>
    <row r="5" spans="1:10" x14ac:dyDescent="0.25">
      <c r="A5" t="s">
        <v>155</v>
      </c>
    </row>
    <row r="6" spans="1:10" ht="15.6" x14ac:dyDescent="0.3">
      <c r="A6" s="3" t="s">
        <v>156</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105</v>
      </c>
      <c r="C8" s="7">
        <v>66</v>
      </c>
      <c r="D8" s="7">
        <v>62</v>
      </c>
      <c r="E8" s="7">
        <v>48</v>
      </c>
      <c r="F8" s="7">
        <v>14</v>
      </c>
      <c r="G8" s="7">
        <v>39</v>
      </c>
      <c r="H8" s="8">
        <v>62.6</v>
      </c>
      <c r="I8" s="8">
        <v>58.9</v>
      </c>
      <c r="J8" s="7"/>
    </row>
    <row r="9" spans="1:10" x14ac:dyDescent="0.25">
      <c r="A9" s="9" t="s">
        <v>106</v>
      </c>
      <c r="B9" s="7">
        <v>122</v>
      </c>
      <c r="C9" s="7">
        <v>75</v>
      </c>
      <c r="D9" s="7">
        <v>72</v>
      </c>
      <c r="E9" s="7">
        <v>54</v>
      </c>
      <c r="F9" s="7">
        <v>18</v>
      </c>
      <c r="G9" s="7">
        <v>47</v>
      </c>
      <c r="H9" s="8">
        <v>61.6</v>
      </c>
      <c r="I9" s="8">
        <v>59</v>
      </c>
      <c r="J9" s="7"/>
    </row>
    <row r="10" spans="1:10" x14ac:dyDescent="0.25">
      <c r="A10" s="9" t="s">
        <v>107</v>
      </c>
      <c r="B10" s="7">
        <v>168</v>
      </c>
      <c r="C10" s="7">
        <v>102</v>
      </c>
      <c r="D10" s="7">
        <v>96</v>
      </c>
      <c r="E10" s="7">
        <v>75</v>
      </c>
      <c r="F10" s="7">
        <v>21</v>
      </c>
      <c r="G10" s="7">
        <v>66</v>
      </c>
      <c r="H10" s="8">
        <v>60.6</v>
      </c>
      <c r="I10" s="8">
        <v>57.1</v>
      </c>
      <c r="J10" s="7"/>
    </row>
    <row r="11" spans="1:10" x14ac:dyDescent="0.25">
      <c r="A11" s="9" t="s">
        <v>108</v>
      </c>
      <c r="B11" s="7">
        <v>272</v>
      </c>
      <c r="C11" s="7">
        <v>156</v>
      </c>
      <c r="D11" s="7">
        <v>148</v>
      </c>
      <c r="E11" s="7">
        <v>107</v>
      </c>
      <c r="F11" s="7">
        <v>39</v>
      </c>
      <c r="G11" s="7">
        <v>116</v>
      </c>
      <c r="H11" s="8">
        <v>57.3</v>
      </c>
      <c r="I11" s="8">
        <v>54.5</v>
      </c>
      <c r="J11" s="7"/>
    </row>
    <row r="12" spans="1:10" x14ac:dyDescent="0.25">
      <c r="A12" s="9" t="s">
        <v>109</v>
      </c>
      <c r="B12" s="7">
        <v>114</v>
      </c>
      <c r="C12" s="7">
        <v>63</v>
      </c>
      <c r="D12" s="7">
        <v>56</v>
      </c>
      <c r="E12" s="7">
        <v>43</v>
      </c>
      <c r="F12" s="7">
        <v>13</v>
      </c>
      <c r="G12" s="7">
        <v>50</v>
      </c>
      <c r="H12" s="8">
        <v>55.6</v>
      </c>
      <c r="I12" s="8">
        <v>49.7</v>
      </c>
      <c r="J12" s="7"/>
    </row>
    <row r="13" spans="1:10" x14ac:dyDescent="0.25">
      <c r="A13" s="9" t="s">
        <v>110</v>
      </c>
      <c r="B13" s="7">
        <v>116</v>
      </c>
      <c r="C13" s="7">
        <v>68</v>
      </c>
      <c r="D13" s="7">
        <v>61</v>
      </c>
      <c r="E13" s="7">
        <v>43</v>
      </c>
      <c r="F13" s="7">
        <v>17</v>
      </c>
      <c r="G13" s="7">
        <v>48</v>
      </c>
      <c r="H13" s="8">
        <v>58.4</v>
      </c>
      <c r="I13" s="8">
        <v>52.1</v>
      </c>
      <c r="J13" s="7"/>
    </row>
    <row r="14" spans="1:10" x14ac:dyDescent="0.25">
      <c r="A14" s="9" t="s">
        <v>111</v>
      </c>
      <c r="B14" s="7">
        <v>89</v>
      </c>
      <c r="C14" s="7">
        <v>58</v>
      </c>
      <c r="D14" s="7">
        <v>56</v>
      </c>
      <c r="E14" s="7">
        <v>41</v>
      </c>
      <c r="F14" s="7">
        <v>14</v>
      </c>
      <c r="G14" s="7">
        <v>31</v>
      </c>
      <c r="H14" s="8">
        <v>65.2</v>
      </c>
      <c r="I14" s="8">
        <v>62.4</v>
      </c>
      <c r="J14" s="7"/>
    </row>
    <row r="15" spans="1:10" x14ac:dyDescent="0.25">
      <c r="A15" s="9" t="s">
        <v>112</v>
      </c>
      <c r="B15" s="7">
        <v>108</v>
      </c>
      <c r="C15" s="7">
        <v>68</v>
      </c>
      <c r="D15" s="7">
        <v>64</v>
      </c>
      <c r="E15" s="7">
        <v>51</v>
      </c>
      <c r="F15" s="7">
        <v>13</v>
      </c>
      <c r="G15" s="7">
        <v>40</v>
      </c>
      <c r="H15" s="8">
        <v>62.6</v>
      </c>
      <c r="I15" s="8">
        <v>59.2</v>
      </c>
      <c r="J15" s="7"/>
    </row>
    <row r="16" spans="1:10" x14ac:dyDescent="0.25">
      <c r="A16" s="9" t="s">
        <v>113</v>
      </c>
      <c r="B16" s="7">
        <v>108</v>
      </c>
      <c r="C16" s="7">
        <v>67</v>
      </c>
      <c r="D16" s="7">
        <v>64</v>
      </c>
      <c r="E16" s="7">
        <v>46</v>
      </c>
      <c r="F16" s="7">
        <v>17</v>
      </c>
      <c r="G16" s="7">
        <v>41</v>
      </c>
      <c r="H16" s="8">
        <v>61.8</v>
      </c>
      <c r="I16" s="8">
        <v>59.1</v>
      </c>
      <c r="J16" s="7"/>
    </row>
    <row r="17" spans="1:10" x14ac:dyDescent="0.25">
      <c r="A17" s="9" t="s">
        <v>114</v>
      </c>
      <c r="B17" s="7">
        <v>107</v>
      </c>
      <c r="C17" s="7">
        <v>71</v>
      </c>
      <c r="D17" s="7">
        <v>67</v>
      </c>
      <c r="E17" s="7">
        <v>53</v>
      </c>
      <c r="F17" s="7">
        <v>13</v>
      </c>
      <c r="G17" s="7">
        <v>37</v>
      </c>
      <c r="H17" s="8">
        <v>65.8</v>
      </c>
      <c r="I17" s="8">
        <v>62.1</v>
      </c>
      <c r="J17" s="7"/>
    </row>
    <row r="18" spans="1:10" x14ac:dyDescent="0.25">
      <c r="A18" s="9" t="s">
        <v>129</v>
      </c>
      <c r="B18" s="7">
        <v>134</v>
      </c>
      <c r="C18" s="7">
        <v>82</v>
      </c>
      <c r="D18" s="7">
        <v>77</v>
      </c>
      <c r="E18" s="7">
        <v>59</v>
      </c>
      <c r="F18" s="7">
        <v>19</v>
      </c>
      <c r="G18" s="7">
        <v>52</v>
      </c>
      <c r="H18" s="8">
        <v>61.1</v>
      </c>
      <c r="I18" s="8">
        <v>57.6</v>
      </c>
      <c r="J18" s="7"/>
    </row>
    <row r="19" spans="1:10" x14ac:dyDescent="0.25">
      <c r="A19" s="9" t="s">
        <v>130</v>
      </c>
      <c r="B19" s="7">
        <v>1444</v>
      </c>
      <c r="C19" s="7">
        <v>875</v>
      </c>
      <c r="D19" s="7">
        <v>823</v>
      </c>
      <c r="E19" s="7">
        <v>621</v>
      </c>
      <c r="F19" s="7">
        <v>198</v>
      </c>
      <c r="G19" s="7">
        <v>569</v>
      </c>
      <c r="H19" s="8">
        <v>60.6</v>
      </c>
      <c r="I19" s="8">
        <v>57</v>
      </c>
      <c r="J19" s="7"/>
    </row>
    <row r="20" spans="1:10" x14ac:dyDescent="0.25">
      <c r="A20" s="7"/>
      <c r="B20" s="7"/>
      <c r="C20" s="7"/>
      <c r="D20" s="7"/>
      <c r="E20" s="7"/>
      <c r="F20" s="7"/>
      <c r="G20" s="7"/>
      <c r="H20" s="8"/>
      <c r="I20" s="8"/>
      <c r="J20" s="7"/>
    </row>
    <row r="21" spans="1:10" ht="15.6" x14ac:dyDescent="0.3">
      <c r="A21" s="3" t="s">
        <v>157</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85</v>
      </c>
      <c r="C23" s="8">
        <v>75.3</v>
      </c>
      <c r="D23" s="8">
        <v>70.8</v>
      </c>
      <c r="E23" s="8">
        <v>29.8</v>
      </c>
      <c r="F23" s="8">
        <v>51.4</v>
      </c>
      <c r="G23" s="8">
        <v>18.8</v>
      </c>
      <c r="H23" s="7"/>
    </row>
    <row r="24" spans="1:10" x14ac:dyDescent="0.25">
      <c r="A24" s="9" t="s">
        <v>106</v>
      </c>
      <c r="B24" s="7">
        <v>94</v>
      </c>
      <c r="C24" s="8">
        <v>77.599999999999994</v>
      </c>
      <c r="D24" s="8">
        <v>74.3</v>
      </c>
      <c r="E24" s="8">
        <v>35.5</v>
      </c>
      <c r="F24" s="8">
        <v>53.2</v>
      </c>
      <c r="G24" s="8">
        <v>11.3</v>
      </c>
      <c r="H24" s="7"/>
    </row>
    <row r="25" spans="1:10" x14ac:dyDescent="0.25">
      <c r="A25" s="9" t="s">
        <v>107</v>
      </c>
      <c r="B25" s="7">
        <v>134</v>
      </c>
      <c r="C25" s="8">
        <v>73.7</v>
      </c>
      <c r="D25" s="8">
        <v>69.400000000000006</v>
      </c>
      <c r="E25" s="8">
        <v>24.4</v>
      </c>
      <c r="F25" s="8">
        <v>57.6</v>
      </c>
      <c r="G25" s="8">
        <v>18</v>
      </c>
      <c r="H25" s="7"/>
    </row>
    <row r="26" spans="1:10" x14ac:dyDescent="0.25">
      <c r="A26" s="9" t="s">
        <v>108</v>
      </c>
      <c r="B26" s="7">
        <v>219</v>
      </c>
      <c r="C26" s="8">
        <v>69.900000000000006</v>
      </c>
      <c r="D26" s="8">
        <v>66.5</v>
      </c>
      <c r="E26" s="8">
        <v>32.6</v>
      </c>
      <c r="F26" s="8">
        <v>50.6</v>
      </c>
      <c r="G26" s="8">
        <v>16.8</v>
      </c>
      <c r="H26" s="7"/>
    </row>
    <row r="27" spans="1:10" x14ac:dyDescent="0.25">
      <c r="A27" s="9" t="s">
        <v>109</v>
      </c>
      <c r="B27" s="7">
        <v>87</v>
      </c>
      <c r="C27" s="8">
        <v>70</v>
      </c>
      <c r="D27" s="8">
        <v>62.4</v>
      </c>
      <c r="E27" s="8">
        <v>21.9</v>
      </c>
      <c r="F27" s="8">
        <v>60</v>
      </c>
      <c r="G27" s="8">
        <v>18.100000000000001</v>
      </c>
      <c r="H27" s="7"/>
    </row>
    <row r="28" spans="1:10" x14ac:dyDescent="0.25">
      <c r="A28" s="9" t="s">
        <v>110</v>
      </c>
      <c r="B28" s="7">
        <v>98</v>
      </c>
      <c r="C28" s="8">
        <v>67.099999999999994</v>
      </c>
      <c r="D28" s="8">
        <v>59.6</v>
      </c>
      <c r="E28" s="8">
        <v>28.1</v>
      </c>
      <c r="F28" s="8">
        <v>50.6</v>
      </c>
      <c r="G28" s="8">
        <v>21.3</v>
      </c>
      <c r="H28" s="7"/>
    </row>
    <row r="29" spans="1:10" x14ac:dyDescent="0.25">
      <c r="A29" s="9" t="s">
        <v>111</v>
      </c>
      <c r="B29" s="7">
        <v>73</v>
      </c>
      <c r="C29" s="8">
        <v>77.2</v>
      </c>
      <c r="D29" s="8">
        <v>73.8</v>
      </c>
      <c r="E29" s="8">
        <v>26.7</v>
      </c>
      <c r="F29" s="8">
        <v>58.4</v>
      </c>
      <c r="G29" s="8">
        <v>14.9</v>
      </c>
      <c r="H29" s="7"/>
    </row>
    <row r="30" spans="1:10" x14ac:dyDescent="0.25">
      <c r="A30" s="9" t="s">
        <v>112</v>
      </c>
      <c r="B30" s="7">
        <v>86</v>
      </c>
      <c r="C30" s="8">
        <v>76.5</v>
      </c>
      <c r="D30" s="8">
        <v>72.2</v>
      </c>
      <c r="E30" s="8">
        <v>41.2</v>
      </c>
      <c r="F30" s="8">
        <v>48.6</v>
      </c>
      <c r="G30" s="8">
        <v>10.199999999999999</v>
      </c>
      <c r="H30" s="7"/>
    </row>
    <row r="31" spans="1:10" x14ac:dyDescent="0.25">
      <c r="A31" s="9" t="s">
        <v>113</v>
      </c>
      <c r="B31" s="7">
        <v>83</v>
      </c>
      <c r="C31" s="8">
        <v>77.400000000000006</v>
      </c>
      <c r="D31" s="8">
        <v>73.900000000000006</v>
      </c>
      <c r="E31" s="8">
        <v>26</v>
      </c>
      <c r="F31" s="8">
        <v>57.4</v>
      </c>
      <c r="G31" s="8">
        <v>16.5</v>
      </c>
      <c r="H31" s="7"/>
    </row>
    <row r="32" spans="1:10" x14ac:dyDescent="0.25">
      <c r="A32" s="9" t="s">
        <v>114</v>
      </c>
      <c r="B32" s="7">
        <v>93</v>
      </c>
      <c r="C32" s="8">
        <v>73</v>
      </c>
      <c r="D32" s="8">
        <v>68.7</v>
      </c>
      <c r="E32" s="8">
        <v>26.7</v>
      </c>
      <c r="F32" s="8">
        <v>53.8</v>
      </c>
      <c r="G32" s="8">
        <v>19.5</v>
      </c>
      <c r="H32" s="7"/>
    </row>
    <row r="33" spans="1:8" x14ac:dyDescent="0.25">
      <c r="A33" s="9" t="s">
        <v>129</v>
      </c>
      <c r="B33" s="7">
        <v>112</v>
      </c>
      <c r="C33" s="8">
        <v>70.5</v>
      </c>
      <c r="D33" s="8">
        <v>66.2</v>
      </c>
      <c r="E33" s="8">
        <v>34.1</v>
      </c>
      <c r="F33" s="8">
        <v>51.7</v>
      </c>
      <c r="G33" s="8">
        <v>14.2</v>
      </c>
      <c r="H33" s="7"/>
    </row>
    <row r="34" spans="1:8" x14ac:dyDescent="0.25">
      <c r="A34" s="9" t="s">
        <v>130</v>
      </c>
      <c r="B34" s="7">
        <v>1165</v>
      </c>
      <c r="C34" s="8">
        <v>72.900000000000006</v>
      </c>
      <c r="D34" s="8">
        <v>68.400000000000006</v>
      </c>
      <c r="E34" s="8">
        <v>30</v>
      </c>
      <c r="F34" s="8">
        <v>53.6</v>
      </c>
      <c r="G34" s="8">
        <v>16.5</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5"/>
  <sheetViews>
    <sheetView topLeftCell="A16" workbookViewId="0">
      <selection activeCell="D16" activeCellId="1" sqref="A25:XFD25 D1:D1048576"/>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158</v>
      </c>
    </row>
    <row r="2" spans="1:10" x14ac:dyDescent="0.25">
      <c r="A2" t="s">
        <v>92</v>
      </c>
    </row>
    <row r="3" spans="1:10" x14ac:dyDescent="0.25">
      <c r="A3" t="s">
        <v>93</v>
      </c>
    </row>
    <row r="4" spans="1:10" x14ac:dyDescent="0.25">
      <c r="A4" t="s">
        <v>94</v>
      </c>
    </row>
    <row r="5" spans="1:10" x14ac:dyDescent="0.25">
      <c r="A5" t="s">
        <v>159</v>
      </c>
    </row>
    <row r="6" spans="1:10" ht="15.6" x14ac:dyDescent="0.3">
      <c r="A6" s="3" t="s">
        <v>160</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106</v>
      </c>
      <c r="C8" s="7">
        <v>63</v>
      </c>
      <c r="D8" s="7">
        <v>61</v>
      </c>
      <c r="E8" s="7">
        <v>46</v>
      </c>
      <c r="F8" s="7">
        <v>15</v>
      </c>
      <c r="G8" s="7">
        <v>42</v>
      </c>
      <c r="H8" s="8">
        <v>60</v>
      </c>
      <c r="I8" s="8">
        <v>58.1</v>
      </c>
      <c r="J8" s="7"/>
    </row>
    <row r="9" spans="1:10" x14ac:dyDescent="0.25">
      <c r="A9" s="9" t="s">
        <v>106</v>
      </c>
      <c r="B9" s="7">
        <v>123</v>
      </c>
      <c r="C9" s="7">
        <v>70</v>
      </c>
      <c r="D9" s="7">
        <v>67</v>
      </c>
      <c r="E9" s="7">
        <v>48</v>
      </c>
      <c r="F9" s="7">
        <v>19</v>
      </c>
      <c r="G9" s="7">
        <v>53</v>
      </c>
      <c r="H9" s="8">
        <v>56.6</v>
      </c>
      <c r="I9" s="8">
        <v>54.8</v>
      </c>
      <c r="J9" s="7"/>
    </row>
    <row r="10" spans="1:10" x14ac:dyDescent="0.25">
      <c r="A10" s="9" t="s">
        <v>107</v>
      </c>
      <c r="B10" s="7">
        <v>159</v>
      </c>
      <c r="C10" s="7">
        <v>97</v>
      </c>
      <c r="D10" s="7">
        <v>92</v>
      </c>
      <c r="E10" s="7">
        <v>74</v>
      </c>
      <c r="F10" s="7">
        <v>17</v>
      </c>
      <c r="G10" s="7">
        <v>62</v>
      </c>
      <c r="H10" s="8">
        <v>60.9</v>
      </c>
      <c r="I10" s="8">
        <v>58</v>
      </c>
      <c r="J10" s="7"/>
    </row>
    <row r="11" spans="1:10" x14ac:dyDescent="0.25">
      <c r="A11" s="9" t="s">
        <v>108</v>
      </c>
      <c r="B11" s="7">
        <v>263</v>
      </c>
      <c r="C11" s="7">
        <v>158</v>
      </c>
      <c r="D11" s="7">
        <v>147</v>
      </c>
      <c r="E11" s="7">
        <v>109</v>
      </c>
      <c r="F11" s="7">
        <v>38</v>
      </c>
      <c r="G11" s="7">
        <v>106</v>
      </c>
      <c r="H11" s="8">
        <v>59.9</v>
      </c>
      <c r="I11" s="8">
        <v>56</v>
      </c>
      <c r="J11" s="7"/>
    </row>
    <row r="12" spans="1:10" x14ac:dyDescent="0.25">
      <c r="A12" s="9" t="s">
        <v>109</v>
      </c>
      <c r="B12" s="7">
        <v>115</v>
      </c>
      <c r="C12" s="7">
        <v>66</v>
      </c>
      <c r="D12" s="7">
        <v>60</v>
      </c>
      <c r="E12" s="7">
        <v>45</v>
      </c>
      <c r="F12" s="7">
        <v>15</v>
      </c>
      <c r="G12" s="7">
        <v>48</v>
      </c>
      <c r="H12" s="8">
        <v>57.9</v>
      </c>
      <c r="I12" s="8">
        <v>52.6</v>
      </c>
      <c r="J12" s="7"/>
    </row>
    <row r="13" spans="1:10" x14ac:dyDescent="0.25">
      <c r="A13" s="9" t="s">
        <v>110</v>
      </c>
      <c r="B13" s="7">
        <v>120</v>
      </c>
      <c r="C13" s="7">
        <v>68</v>
      </c>
      <c r="D13" s="7">
        <v>59</v>
      </c>
      <c r="E13" s="7">
        <v>44</v>
      </c>
      <c r="F13" s="7">
        <v>14</v>
      </c>
      <c r="G13" s="7">
        <v>52</v>
      </c>
      <c r="H13" s="8">
        <v>57</v>
      </c>
      <c r="I13" s="8">
        <v>48.7</v>
      </c>
      <c r="J13" s="7"/>
    </row>
    <row r="14" spans="1:10" x14ac:dyDescent="0.25">
      <c r="A14" s="9" t="s">
        <v>111</v>
      </c>
      <c r="B14" s="7">
        <v>89</v>
      </c>
      <c r="C14" s="7">
        <v>53</v>
      </c>
      <c r="D14" s="7">
        <v>49</v>
      </c>
      <c r="E14" s="7">
        <v>36</v>
      </c>
      <c r="F14" s="7">
        <v>13</v>
      </c>
      <c r="G14" s="7">
        <v>36</v>
      </c>
      <c r="H14" s="8">
        <v>59.3</v>
      </c>
      <c r="I14" s="8">
        <v>55.5</v>
      </c>
      <c r="J14" s="7"/>
    </row>
    <row r="15" spans="1:10" x14ac:dyDescent="0.25">
      <c r="A15" s="9" t="s">
        <v>112</v>
      </c>
      <c r="B15" s="7">
        <v>112</v>
      </c>
      <c r="C15" s="7">
        <v>69</v>
      </c>
      <c r="D15" s="7">
        <v>65</v>
      </c>
      <c r="E15" s="7">
        <v>51</v>
      </c>
      <c r="F15" s="7">
        <v>14</v>
      </c>
      <c r="G15" s="7">
        <v>43</v>
      </c>
      <c r="H15" s="8">
        <v>61.7</v>
      </c>
      <c r="I15" s="8">
        <v>58</v>
      </c>
      <c r="J15" s="7"/>
    </row>
    <row r="16" spans="1:10" x14ac:dyDescent="0.25">
      <c r="A16" s="9" t="s">
        <v>113</v>
      </c>
      <c r="B16" s="7">
        <v>109</v>
      </c>
      <c r="C16" s="7">
        <v>63</v>
      </c>
      <c r="D16" s="7">
        <v>59</v>
      </c>
      <c r="E16" s="7">
        <v>43</v>
      </c>
      <c r="F16" s="7">
        <v>17</v>
      </c>
      <c r="G16" s="7">
        <v>46</v>
      </c>
      <c r="H16" s="8">
        <v>57.7</v>
      </c>
      <c r="I16" s="8">
        <v>54.1</v>
      </c>
      <c r="J16" s="7"/>
    </row>
    <row r="17" spans="1:10" x14ac:dyDescent="0.25">
      <c r="A17" s="9" t="s">
        <v>114</v>
      </c>
      <c r="B17" s="7">
        <v>110</v>
      </c>
      <c r="C17" s="7">
        <v>74</v>
      </c>
      <c r="D17" s="7">
        <v>68</v>
      </c>
      <c r="E17" s="7">
        <v>54</v>
      </c>
      <c r="F17" s="7">
        <v>14</v>
      </c>
      <c r="G17" s="7">
        <v>37</v>
      </c>
      <c r="H17" s="8">
        <v>66.599999999999994</v>
      </c>
      <c r="I17" s="8">
        <v>61.7</v>
      </c>
      <c r="J17" s="7"/>
    </row>
    <row r="18" spans="1:10" x14ac:dyDescent="0.25">
      <c r="A18" s="9" t="s">
        <v>129</v>
      </c>
      <c r="B18" s="7">
        <v>128</v>
      </c>
      <c r="C18" s="7">
        <v>83</v>
      </c>
      <c r="D18" s="7">
        <v>79</v>
      </c>
      <c r="E18" s="7">
        <v>61</v>
      </c>
      <c r="F18" s="7">
        <v>18</v>
      </c>
      <c r="G18" s="7">
        <v>46</v>
      </c>
      <c r="H18" s="8">
        <v>64.400000000000006</v>
      </c>
      <c r="I18" s="8">
        <v>61.9</v>
      </c>
      <c r="J18" s="7"/>
    </row>
    <row r="19" spans="1:10" x14ac:dyDescent="0.25">
      <c r="A19" s="9" t="s">
        <v>130</v>
      </c>
      <c r="B19" s="7">
        <v>1434</v>
      </c>
      <c r="C19" s="7">
        <v>863</v>
      </c>
      <c r="D19" s="7">
        <v>808</v>
      </c>
      <c r="E19" s="7">
        <v>612</v>
      </c>
      <c r="F19" s="7">
        <v>193</v>
      </c>
      <c r="G19" s="7">
        <v>571</v>
      </c>
      <c r="H19" s="8">
        <v>60.2</v>
      </c>
      <c r="I19" s="8">
        <v>56.3</v>
      </c>
      <c r="J19" s="7"/>
    </row>
    <row r="20" spans="1:10" x14ac:dyDescent="0.25">
      <c r="A20" s="7"/>
      <c r="B20" s="7"/>
      <c r="C20" s="7"/>
      <c r="D20" s="7"/>
      <c r="E20" s="7"/>
      <c r="F20" s="7"/>
      <c r="G20" s="7"/>
      <c r="H20" s="8"/>
      <c r="I20" s="8"/>
      <c r="J20" s="7"/>
    </row>
    <row r="21" spans="1:10" ht="15.6" x14ac:dyDescent="0.3">
      <c r="A21" s="3" t="s">
        <v>161</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83</v>
      </c>
      <c r="C23" s="8">
        <v>73.900000000000006</v>
      </c>
      <c r="D23" s="8">
        <v>71.5</v>
      </c>
      <c r="E23" s="8">
        <v>27.1</v>
      </c>
      <c r="F23" s="8">
        <v>56.5</v>
      </c>
      <c r="G23" s="8">
        <v>16.399999999999999</v>
      </c>
      <c r="H23" s="7"/>
    </row>
    <row r="24" spans="1:10" x14ac:dyDescent="0.25">
      <c r="A24" s="9" t="s">
        <v>106</v>
      </c>
      <c r="B24" s="7">
        <v>89</v>
      </c>
      <c r="C24" s="8">
        <v>76.2</v>
      </c>
      <c r="D24" s="8">
        <v>73.8</v>
      </c>
      <c r="E24" s="8">
        <v>33.700000000000003</v>
      </c>
      <c r="F24" s="8">
        <v>50.9</v>
      </c>
      <c r="G24" s="8">
        <v>15.4</v>
      </c>
      <c r="H24" s="7"/>
    </row>
    <row r="25" spans="1:10" x14ac:dyDescent="0.25">
      <c r="A25" s="9" t="s">
        <v>107</v>
      </c>
      <c r="B25" s="7">
        <v>127</v>
      </c>
      <c r="C25" s="8">
        <v>74.599999999999994</v>
      </c>
      <c r="D25" s="8">
        <v>71</v>
      </c>
      <c r="E25" s="8">
        <v>26.8</v>
      </c>
      <c r="F25" s="8">
        <v>56.6</v>
      </c>
      <c r="G25" s="8">
        <v>16.600000000000001</v>
      </c>
      <c r="H25" s="7"/>
    </row>
    <row r="26" spans="1:10" x14ac:dyDescent="0.25">
      <c r="A26" s="9" t="s">
        <v>108</v>
      </c>
      <c r="B26" s="7">
        <v>225</v>
      </c>
      <c r="C26" s="8">
        <v>69</v>
      </c>
      <c r="D26" s="8">
        <v>64.400000000000006</v>
      </c>
      <c r="E26" s="8">
        <v>34.299999999999997</v>
      </c>
      <c r="F26" s="8">
        <v>46.3</v>
      </c>
      <c r="G26" s="8">
        <v>19.399999999999999</v>
      </c>
      <c r="H26" s="7"/>
    </row>
    <row r="27" spans="1:10" x14ac:dyDescent="0.25">
      <c r="A27" s="9" t="s">
        <v>109</v>
      </c>
      <c r="B27" s="7">
        <v>90</v>
      </c>
      <c r="C27" s="8">
        <v>72.900000000000006</v>
      </c>
      <c r="D27" s="8">
        <v>66</v>
      </c>
      <c r="E27" s="8">
        <v>22.1</v>
      </c>
      <c r="F27" s="8">
        <v>57.9</v>
      </c>
      <c r="G27" s="8">
        <v>20</v>
      </c>
      <c r="H27" s="7"/>
    </row>
    <row r="28" spans="1:10" x14ac:dyDescent="0.25">
      <c r="A28" s="9" t="s">
        <v>110</v>
      </c>
      <c r="B28" s="7">
        <v>100</v>
      </c>
      <c r="C28" s="8">
        <v>66.5</v>
      </c>
      <c r="D28" s="8">
        <v>56.6</v>
      </c>
      <c r="E28" s="8">
        <v>22</v>
      </c>
      <c r="F28" s="8">
        <v>56.1</v>
      </c>
      <c r="G28" s="8">
        <v>21.9</v>
      </c>
      <c r="H28" s="7"/>
    </row>
    <row r="29" spans="1:10" x14ac:dyDescent="0.25">
      <c r="A29" s="9" t="s">
        <v>111</v>
      </c>
      <c r="B29" s="7">
        <v>74</v>
      </c>
      <c r="C29" s="8">
        <v>68.900000000000006</v>
      </c>
      <c r="D29" s="8">
        <v>64.3</v>
      </c>
      <c r="E29" s="8">
        <v>25.3</v>
      </c>
      <c r="F29" s="8">
        <v>55.6</v>
      </c>
      <c r="G29" s="8">
        <v>19.100000000000001</v>
      </c>
      <c r="H29" s="7"/>
    </row>
    <row r="30" spans="1:10" x14ac:dyDescent="0.25">
      <c r="A30" s="9" t="s">
        <v>112</v>
      </c>
      <c r="B30" s="7">
        <v>89</v>
      </c>
      <c r="C30" s="8">
        <v>75.099999999999994</v>
      </c>
      <c r="D30" s="8">
        <v>70.400000000000006</v>
      </c>
      <c r="E30" s="8">
        <v>42.1</v>
      </c>
      <c r="F30" s="8">
        <v>47.9</v>
      </c>
      <c r="G30" s="8">
        <v>9.9</v>
      </c>
      <c r="H30" s="7"/>
    </row>
    <row r="31" spans="1:10" x14ac:dyDescent="0.25">
      <c r="A31" s="9" t="s">
        <v>113</v>
      </c>
      <c r="B31" s="7">
        <v>83</v>
      </c>
      <c r="C31" s="8">
        <v>73.400000000000006</v>
      </c>
      <c r="D31" s="8">
        <v>68.7</v>
      </c>
      <c r="E31" s="8">
        <v>24.4</v>
      </c>
      <c r="F31" s="8">
        <v>65.3</v>
      </c>
      <c r="G31" s="8">
        <v>10.3</v>
      </c>
      <c r="H31" s="7"/>
    </row>
    <row r="32" spans="1:10" x14ac:dyDescent="0.25">
      <c r="A32" s="9" t="s">
        <v>114</v>
      </c>
      <c r="B32" s="7">
        <v>95</v>
      </c>
      <c r="C32" s="8">
        <v>75.099999999999994</v>
      </c>
      <c r="D32" s="8">
        <v>69.400000000000006</v>
      </c>
      <c r="E32" s="8">
        <v>26.3</v>
      </c>
      <c r="F32" s="8">
        <v>51.5</v>
      </c>
      <c r="G32" s="8">
        <v>22.2</v>
      </c>
      <c r="H32" s="7"/>
    </row>
    <row r="33" spans="1:8" x14ac:dyDescent="0.25">
      <c r="A33" s="9" t="s">
        <v>129</v>
      </c>
      <c r="B33" s="7">
        <v>106</v>
      </c>
      <c r="C33" s="8">
        <v>75.2</v>
      </c>
      <c r="D33" s="8">
        <v>72.099999999999994</v>
      </c>
      <c r="E33" s="8">
        <v>35.299999999999997</v>
      </c>
      <c r="F33" s="8">
        <v>48.1</v>
      </c>
      <c r="G33" s="8">
        <v>16.600000000000001</v>
      </c>
      <c r="H33" s="7"/>
    </row>
    <row r="34" spans="1:8" x14ac:dyDescent="0.25">
      <c r="A34" s="9" t="s">
        <v>130</v>
      </c>
      <c r="B34" s="7">
        <v>1161</v>
      </c>
      <c r="C34" s="8">
        <v>72.400000000000006</v>
      </c>
      <c r="D34" s="8">
        <v>67.7</v>
      </c>
      <c r="E34" s="8">
        <v>29.7</v>
      </c>
      <c r="F34" s="8">
        <v>52.9</v>
      </c>
      <c r="G34" s="8">
        <v>17.399999999999999</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5"/>
  <sheetViews>
    <sheetView workbookViewId="0"/>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162</v>
      </c>
    </row>
    <row r="2" spans="1:10" x14ac:dyDescent="0.25">
      <c r="A2" t="s">
        <v>92</v>
      </c>
    </row>
    <row r="3" spans="1:10" x14ac:dyDescent="0.25">
      <c r="A3" t="s">
        <v>93</v>
      </c>
    </row>
    <row r="4" spans="1:10" x14ac:dyDescent="0.25">
      <c r="A4" t="s">
        <v>94</v>
      </c>
    </row>
    <row r="5" spans="1:10" x14ac:dyDescent="0.25">
      <c r="A5" t="s">
        <v>163</v>
      </c>
    </row>
    <row r="6" spans="1:10" ht="15.6" x14ac:dyDescent="0.3">
      <c r="A6" s="3" t="s">
        <v>164</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110</v>
      </c>
      <c r="C8" s="7">
        <v>71</v>
      </c>
      <c r="D8" s="7">
        <v>67</v>
      </c>
      <c r="E8" s="7">
        <v>51</v>
      </c>
      <c r="F8" s="7">
        <v>16</v>
      </c>
      <c r="G8" s="7">
        <v>39</v>
      </c>
      <c r="H8" s="8">
        <v>64.3</v>
      </c>
      <c r="I8" s="8">
        <v>61.2</v>
      </c>
      <c r="J8" s="7"/>
    </row>
    <row r="9" spans="1:10" x14ac:dyDescent="0.25">
      <c r="A9" s="9" t="s">
        <v>106</v>
      </c>
      <c r="B9" s="7">
        <v>122</v>
      </c>
      <c r="C9" s="7">
        <v>67</v>
      </c>
      <c r="D9" s="7">
        <v>63</v>
      </c>
      <c r="E9" s="7">
        <v>45</v>
      </c>
      <c r="F9" s="7">
        <v>18</v>
      </c>
      <c r="G9" s="7">
        <v>55</v>
      </c>
      <c r="H9" s="8">
        <v>55</v>
      </c>
      <c r="I9" s="8">
        <v>51.5</v>
      </c>
      <c r="J9" s="7"/>
    </row>
    <row r="10" spans="1:10" x14ac:dyDescent="0.25">
      <c r="A10" s="9" t="s">
        <v>107</v>
      </c>
      <c r="B10" s="7">
        <v>156</v>
      </c>
      <c r="C10" s="7">
        <v>95</v>
      </c>
      <c r="D10" s="7">
        <v>88</v>
      </c>
      <c r="E10" s="7">
        <v>66</v>
      </c>
      <c r="F10" s="7">
        <v>22</v>
      </c>
      <c r="G10" s="7">
        <v>61</v>
      </c>
      <c r="H10" s="8">
        <v>60.6</v>
      </c>
      <c r="I10" s="8">
        <v>56.5</v>
      </c>
      <c r="J10" s="7"/>
    </row>
    <row r="11" spans="1:10" x14ac:dyDescent="0.25">
      <c r="A11" s="9" t="s">
        <v>108</v>
      </c>
      <c r="B11" s="7">
        <v>268</v>
      </c>
      <c r="C11" s="7">
        <v>162</v>
      </c>
      <c r="D11" s="7">
        <v>152</v>
      </c>
      <c r="E11" s="7">
        <v>112</v>
      </c>
      <c r="F11" s="7">
        <v>40</v>
      </c>
      <c r="G11" s="7">
        <v>107</v>
      </c>
      <c r="H11" s="8">
        <v>60.2</v>
      </c>
      <c r="I11" s="8">
        <v>56.8</v>
      </c>
      <c r="J11" s="7"/>
    </row>
    <row r="12" spans="1:10" x14ac:dyDescent="0.25">
      <c r="A12" s="9" t="s">
        <v>109</v>
      </c>
      <c r="B12" s="7">
        <v>106</v>
      </c>
      <c r="C12" s="7">
        <v>59</v>
      </c>
      <c r="D12" s="7">
        <v>54</v>
      </c>
      <c r="E12" s="7">
        <v>39</v>
      </c>
      <c r="F12" s="7">
        <v>15</v>
      </c>
      <c r="G12" s="7">
        <v>47</v>
      </c>
      <c r="H12" s="8">
        <v>55.4</v>
      </c>
      <c r="I12" s="8">
        <v>50.5</v>
      </c>
      <c r="J12" s="7"/>
    </row>
    <row r="13" spans="1:10" x14ac:dyDescent="0.25">
      <c r="A13" s="9" t="s">
        <v>110</v>
      </c>
      <c r="B13" s="7">
        <v>114</v>
      </c>
      <c r="C13" s="7">
        <v>68</v>
      </c>
      <c r="D13" s="7">
        <v>56</v>
      </c>
      <c r="E13" s="7">
        <v>42</v>
      </c>
      <c r="F13" s="7">
        <v>14</v>
      </c>
      <c r="G13" s="7">
        <v>46</v>
      </c>
      <c r="H13" s="8">
        <v>59.6</v>
      </c>
      <c r="I13" s="8">
        <v>49</v>
      </c>
      <c r="J13" s="7"/>
    </row>
    <row r="14" spans="1:10" x14ac:dyDescent="0.25">
      <c r="A14" s="9" t="s">
        <v>111</v>
      </c>
      <c r="B14" s="7">
        <v>88</v>
      </c>
      <c r="C14" s="7">
        <v>51</v>
      </c>
      <c r="D14" s="7">
        <v>47</v>
      </c>
      <c r="E14" s="7">
        <v>35</v>
      </c>
      <c r="F14" s="7">
        <v>12</v>
      </c>
      <c r="G14" s="7">
        <v>37</v>
      </c>
      <c r="H14" s="8">
        <v>58.2</v>
      </c>
      <c r="I14" s="8">
        <v>53.7</v>
      </c>
      <c r="J14" s="7"/>
    </row>
    <row r="15" spans="1:10" x14ac:dyDescent="0.25">
      <c r="A15" s="9" t="s">
        <v>112</v>
      </c>
      <c r="B15" s="7">
        <v>107</v>
      </c>
      <c r="C15" s="7">
        <v>70</v>
      </c>
      <c r="D15" s="7">
        <v>66</v>
      </c>
      <c r="E15" s="7">
        <v>46</v>
      </c>
      <c r="F15" s="7">
        <v>19</v>
      </c>
      <c r="G15" s="7">
        <v>37</v>
      </c>
      <c r="H15" s="8">
        <v>65.099999999999994</v>
      </c>
      <c r="I15" s="8">
        <v>61.4</v>
      </c>
      <c r="J15" s="7"/>
    </row>
    <row r="16" spans="1:10" x14ac:dyDescent="0.25">
      <c r="A16" s="9" t="s">
        <v>113</v>
      </c>
      <c r="B16" s="7">
        <v>106</v>
      </c>
      <c r="C16" s="7">
        <v>69</v>
      </c>
      <c r="D16" s="7">
        <v>64</v>
      </c>
      <c r="E16" s="7">
        <v>46</v>
      </c>
      <c r="F16" s="7">
        <v>18</v>
      </c>
      <c r="G16" s="7">
        <v>38</v>
      </c>
      <c r="H16" s="8">
        <v>64.599999999999994</v>
      </c>
      <c r="I16" s="8">
        <v>60.6</v>
      </c>
      <c r="J16" s="7"/>
    </row>
    <row r="17" spans="1:10" x14ac:dyDescent="0.25">
      <c r="A17" s="9" t="s">
        <v>114</v>
      </c>
      <c r="B17" s="7">
        <v>110</v>
      </c>
      <c r="C17" s="7">
        <v>68</v>
      </c>
      <c r="D17" s="7">
        <v>64</v>
      </c>
      <c r="E17" s="7">
        <v>50</v>
      </c>
      <c r="F17" s="7">
        <v>14</v>
      </c>
      <c r="G17" s="7">
        <v>42</v>
      </c>
      <c r="H17" s="8">
        <v>61.9</v>
      </c>
      <c r="I17" s="8">
        <v>58.4</v>
      </c>
      <c r="J17" s="7"/>
    </row>
    <row r="18" spans="1:10" x14ac:dyDescent="0.25">
      <c r="A18" s="9" t="s">
        <v>129</v>
      </c>
      <c r="B18" s="7">
        <v>138</v>
      </c>
      <c r="C18" s="7">
        <v>85</v>
      </c>
      <c r="D18" s="7">
        <v>79</v>
      </c>
      <c r="E18" s="7">
        <v>63</v>
      </c>
      <c r="F18" s="7">
        <v>16</v>
      </c>
      <c r="G18" s="7">
        <v>52</v>
      </c>
      <c r="H18" s="8">
        <v>62.1</v>
      </c>
      <c r="I18" s="8">
        <v>57.6</v>
      </c>
      <c r="J18" s="7"/>
    </row>
    <row r="19" spans="1:10" x14ac:dyDescent="0.25">
      <c r="A19" s="9" t="s">
        <v>130</v>
      </c>
      <c r="B19" s="7">
        <v>1425</v>
      </c>
      <c r="C19" s="7">
        <v>864</v>
      </c>
      <c r="D19" s="7">
        <v>801</v>
      </c>
      <c r="E19" s="7">
        <v>592</v>
      </c>
      <c r="F19" s="7">
        <v>205</v>
      </c>
      <c r="G19" s="7">
        <v>561</v>
      </c>
      <c r="H19" s="8">
        <v>60.6</v>
      </c>
      <c r="I19" s="8">
        <v>56.2</v>
      </c>
      <c r="J19" s="7"/>
    </row>
    <row r="20" spans="1:10" x14ac:dyDescent="0.25">
      <c r="A20" s="7"/>
      <c r="B20" s="7"/>
      <c r="C20" s="7"/>
      <c r="D20" s="7"/>
      <c r="E20" s="7"/>
      <c r="F20" s="7"/>
      <c r="G20" s="7"/>
      <c r="H20" s="8"/>
      <c r="I20" s="8"/>
      <c r="J20" s="7"/>
    </row>
    <row r="21" spans="1:10" ht="15.6" x14ac:dyDescent="0.3">
      <c r="A21" s="3" t="s">
        <v>165</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88</v>
      </c>
      <c r="C23" s="8">
        <v>76</v>
      </c>
      <c r="D23" s="8">
        <v>72.099999999999994</v>
      </c>
      <c r="E23" s="8">
        <v>26.4</v>
      </c>
      <c r="F23" s="8">
        <v>53.9</v>
      </c>
      <c r="G23" s="8">
        <v>19.7</v>
      </c>
      <c r="H23" s="7"/>
    </row>
    <row r="24" spans="1:10" x14ac:dyDescent="0.25">
      <c r="A24" s="9" t="s">
        <v>106</v>
      </c>
      <c r="B24" s="7">
        <v>88</v>
      </c>
      <c r="C24" s="8">
        <v>74.599999999999994</v>
      </c>
      <c r="D24" s="8">
        <v>69.8</v>
      </c>
      <c r="E24" s="8">
        <v>35.4</v>
      </c>
      <c r="F24" s="8">
        <v>48.9</v>
      </c>
      <c r="G24" s="8">
        <v>15.8</v>
      </c>
      <c r="H24" s="7"/>
    </row>
    <row r="25" spans="1:10" x14ac:dyDescent="0.25">
      <c r="A25" s="9" t="s">
        <v>107</v>
      </c>
      <c r="B25" s="7">
        <v>126</v>
      </c>
      <c r="C25" s="8">
        <v>73.5</v>
      </c>
      <c r="D25" s="8">
        <v>68.400000000000006</v>
      </c>
      <c r="E25" s="8">
        <v>27.4</v>
      </c>
      <c r="F25" s="8">
        <v>58.3</v>
      </c>
      <c r="G25" s="8">
        <v>14.2</v>
      </c>
      <c r="H25" s="7"/>
    </row>
    <row r="26" spans="1:10" x14ac:dyDescent="0.25">
      <c r="A26" s="9" t="s">
        <v>108</v>
      </c>
      <c r="B26" s="7">
        <v>222</v>
      </c>
      <c r="C26" s="8">
        <v>71.599999999999994</v>
      </c>
      <c r="D26" s="8">
        <v>67.400000000000006</v>
      </c>
      <c r="E26" s="8">
        <v>33.299999999999997</v>
      </c>
      <c r="F26" s="8">
        <v>51.2</v>
      </c>
      <c r="G26" s="8">
        <v>15.5</v>
      </c>
      <c r="H26" s="7"/>
    </row>
    <row r="27" spans="1:10" x14ac:dyDescent="0.25">
      <c r="A27" s="9" t="s">
        <v>109</v>
      </c>
      <c r="B27" s="7">
        <v>89</v>
      </c>
      <c r="C27" s="8">
        <v>65.400000000000006</v>
      </c>
      <c r="D27" s="8">
        <v>59.6</v>
      </c>
      <c r="E27" s="8">
        <v>20.7</v>
      </c>
      <c r="F27" s="8">
        <v>60.2</v>
      </c>
      <c r="G27" s="8">
        <v>19.100000000000001</v>
      </c>
      <c r="H27" s="7"/>
    </row>
    <row r="28" spans="1:10" x14ac:dyDescent="0.25">
      <c r="A28" s="9" t="s">
        <v>110</v>
      </c>
      <c r="B28" s="7">
        <v>98</v>
      </c>
      <c r="C28" s="8">
        <v>68.099999999999994</v>
      </c>
      <c r="D28" s="8">
        <v>55.8</v>
      </c>
      <c r="E28" s="8">
        <v>19.3</v>
      </c>
      <c r="F28" s="8">
        <v>57.6</v>
      </c>
      <c r="G28" s="8">
        <v>23.1</v>
      </c>
      <c r="H28" s="7"/>
    </row>
    <row r="29" spans="1:10" x14ac:dyDescent="0.25">
      <c r="A29" s="9" t="s">
        <v>111</v>
      </c>
      <c r="B29" s="7">
        <v>68</v>
      </c>
      <c r="C29" s="8">
        <v>69.900000000000006</v>
      </c>
      <c r="D29" s="8">
        <v>64</v>
      </c>
      <c r="E29" s="8">
        <v>21.6</v>
      </c>
      <c r="F29" s="8">
        <v>55.6</v>
      </c>
      <c r="G29" s="8">
        <v>22.8</v>
      </c>
      <c r="H29" s="7"/>
    </row>
    <row r="30" spans="1:10" x14ac:dyDescent="0.25">
      <c r="A30" s="9" t="s">
        <v>112</v>
      </c>
      <c r="B30" s="7">
        <v>88</v>
      </c>
      <c r="C30" s="8">
        <v>75.7</v>
      </c>
      <c r="D30" s="8">
        <v>71.2</v>
      </c>
      <c r="E30" s="8">
        <v>46.3</v>
      </c>
      <c r="F30" s="8">
        <v>44.6</v>
      </c>
      <c r="G30" s="8">
        <v>9.1</v>
      </c>
      <c r="H30" s="7"/>
    </row>
    <row r="31" spans="1:10" x14ac:dyDescent="0.25">
      <c r="A31" s="9" t="s">
        <v>113</v>
      </c>
      <c r="B31" s="7">
        <v>89</v>
      </c>
      <c r="C31" s="8">
        <v>74.099999999999994</v>
      </c>
      <c r="D31" s="8">
        <v>69.400000000000006</v>
      </c>
      <c r="E31" s="8">
        <v>24.2</v>
      </c>
      <c r="F31" s="8">
        <v>63.4</v>
      </c>
      <c r="G31" s="8">
        <v>12.3</v>
      </c>
      <c r="H31" s="7"/>
    </row>
    <row r="32" spans="1:10" x14ac:dyDescent="0.25">
      <c r="A32" s="9" t="s">
        <v>114</v>
      </c>
      <c r="B32" s="7">
        <v>89</v>
      </c>
      <c r="C32" s="8">
        <v>74.900000000000006</v>
      </c>
      <c r="D32" s="8">
        <v>70.599999999999994</v>
      </c>
      <c r="E32" s="8">
        <v>23.9</v>
      </c>
      <c r="F32" s="8">
        <v>47.1</v>
      </c>
      <c r="G32" s="8">
        <v>28.9</v>
      </c>
      <c r="H32" s="7"/>
    </row>
    <row r="33" spans="1:8" x14ac:dyDescent="0.25">
      <c r="A33" s="9" t="s">
        <v>129</v>
      </c>
      <c r="B33" s="7">
        <v>112</v>
      </c>
      <c r="C33" s="8">
        <v>74.5</v>
      </c>
      <c r="D33" s="8">
        <v>69</v>
      </c>
      <c r="E33" s="8">
        <v>28.1</v>
      </c>
      <c r="F33" s="8">
        <v>54.5</v>
      </c>
      <c r="G33" s="8">
        <v>17.399999999999999</v>
      </c>
      <c r="H33" s="7"/>
    </row>
    <row r="34" spans="1:8" x14ac:dyDescent="0.25">
      <c r="A34" s="9" t="s">
        <v>130</v>
      </c>
      <c r="B34" s="7">
        <v>1158</v>
      </c>
      <c r="C34" s="8">
        <v>72.5</v>
      </c>
      <c r="D34" s="8">
        <v>67.099999999999994</v>
      </c>
      <c r="E34" s="8">
        <v>28.5</v>
      </c>
      <c r="F34" s="8">
        <v>54</v>
      </c>
      <c r="G34" s="8">
        <v>17.600000000000001</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5"/>
  <sheetViews>
    <sheetView workbookViewId="0"/>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166</v>
      </c>
    </row>
    <row r="2" spans="1:10" x14ac:dyDescent="0.25">
      <c r="A2" t="s">
        <v>92</v>
      </c>
    </row>
    <row r="3" spans="1:10" x14ac:dyDescent="0.25">
      <c r="A3" t="s">
        <v>93</v>
      </c>
    </row>
    <row r="4" spans="1:10" x14ac:dyDescent="0.25">
      <c r="A4" t="s">
        <v>94</v>
      </c>
    </row>
    <row r="5" spans="1:10" x14ac:dyDescent="0.25">
      <c r="A5" t="s">
        <v>167</v>
      </c>
    </row>
    <row r="6" spans="1:10" ht="15.6" x14ac:dyDescent="0.3">
      <c r="A6" s="3" t="s">
        <v>168</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110</v>
      </c>
      <c r="C8" s="7">
        <v>74</v>
      </c>
      <c r="D8" s="7">
        <v>70</v>
      </c>
      <c r="E8" s="7">
        <v>56</v>
      </c>
      <c r="F8" s="7">
        <v>14</v>
      </c>
      <c r="G8" s="7">
        <v>36</v>
      </c>
      <c r="H8" s="8">
        <v>67</v>
      </c>
      <c r="I8" s="8">
        <v>63.2</v>
      </c>
      <c r="J8" s="7"/>
    </row>
    <row r="9" spans="1:10" x14ac:dyDescent="0.25">
      <c r="A9" s="9" t="s">
        <v>106</v>
      </c>
      <c r="B9" s="7">
        <v>123</v>
      </c>
      <c r="C9" s="7">
        <v>74</v>
      </c>
      <c r="D9" s="7">
        <v>70</v>
      </c>
      <c r="E9" s="7">
        <v>52</v>
      </c>
      <c r="F9" s="7">
        <v>18</v>
      </c>
      <c r="G9" s="7">
        <v>49</v>
      </c>
      <c r="H9" s="8">
        <v>60.4</v>
      </c>
      <c r="I9" s="8">
        <v>57</v>
      </c>
      <c r="J9" s="7"/>
    </row>
    <row r="10" spans="1:10" x14ac:dyDescent="0.25">
      <c r="A10" s="9" t="s">
        <v>107</v>
      </c>
      <c r="B10" s="7">
        <v>154</v>
      </c>
      <c r="C10" s="7">
        <v>88</v>
      </c>
      <c r="D10" s="7">
        <v>83</v>
      </c>
      <c r="E10" s="7">
        <v>63</v>
      </c>
      <c r="F10" s="7">
        <v>20</v>
      </c>
      <c r="G10" s="7">
        <v>65</v>
      </c>
      <c r="H10" s="8">
        <v>57.5</v>
      </c>
      <c r="I10" s="8">
        <v>54.2</v>
      </c>
      <c r="J10" s="7"/>
    </row>
    <row r="11" spans="1:10" x14ac:dyDescent="0.25">
      <c r="A11" s="9" t="s">
        <v>108</v>
      </c>
      <c r="B11" s="7">
        <v>263</v>
      </c>
      <c r="C11" s="7">
        <v>151</v>
      </c>
      <c r="D11" s="7">
        <v>133</v>
      </c>
      <c r="E11" s="7">
        <v>95</v>
      </c>
      <c r="F11" s="7">
        <v>36</v>
      </c>
      <c r="G11" s="7">
        <v>112</v>
      </c>
      <c r="H11" s="8">
        <v>57.4</v>
      </c>
      <c r="I11" s="8">
        <v>50.6</v>
      </c>
      <c r="J11" s="7"/>
    </row>
    <row r="12" spans="1:10" x14ac:dyDescent="0.25">
      <c r="A12" s="9" t="s">
        <v>109</v>
      </c>
      <c r="B12" s="7">
        <v>113</v>
      </c>
      <c r="C12" s="7">
        <v>66</v>
      </c>
      <c r="D12" s="7">
        <v>60</v>
      </c>
      <c r="E12" s="7">
        <v>46</v>
      </c>
      <c r="F12" s="7">
        <v>13</v>
      </c>
      <c r="G12" s="7">
        <v>47</v>
      </c>
      <c r="H12" s="8">
        <v>58.3</v>
      </c>
      <c r="I12" s="8">
        <v>53.1</v>
      </c>
      <c r="J12" s="7"/>
    </row>
    <row r="13" spans="1:10" x14ac:dyDescent="0.25">
      <c r="A13" s="9" t="s">
        <v>110</v>
      </c>
      <c r="B13" s="7">
        <v>110</v>
      </c>
      <c r="C13" s="7">
        <v>64</v>
      </c>
      <c r="D13" s="7">
        <v>56</v>
      </c>
      <c r="E13" s="7">
        <v>41</v>
      </c>
      <c r="F13" s="7">
        <v>14</v>
      </c>
      <c r="G13" s="7">
        <v>45</v>
      </c>
      <c r="H13" s="8">
        <v>58.5</v>
      </c>
      <c r="I13" s="8">
        <v>50.7</v>
      </c>
      <c r="J13" s="7"/>
    </row>
    <row r="14" spans="1:10" x14ac:dyDescent="0.25">
      <c r="A14" s="9" t="s">
        <v>111</v>
      </c>
      <c r="B14" s="7">
        <v>91</v>
      </c>
      <c r="C14" s="7">
        <v>57</v>
      </c>
      <c r="D14" s="7">
        <v>53</v>
      </c>
      <c r="E14" s="7">
        <v>39</v>
      </c>
      <c r="F14" s="7">
        <v>13</v>
      </c>
      <c r="G14" s="7">
        <v>34</v>
      </c>
      <c r="H14" s="8">
        <v>62.8</v>
      </c>
      <c r="I14" s="8">
        <v>58.1</v>
      </c>
      <c r="J14" s="7"/>
    </row>
    <row r="15" spans="1:10" x14ac:dyDescent="0.25">
      <c r="A15" s="9" t="s">
        <v>112</v>
      </c>
      <c r="B15" s="7">
        <v>111</v>
      </c>
      <c r="C15" s="7">
        <v>72</v>
      </c>
      <c r="D15" s="7">
        <v>68</v>
      </c>
      <c r="E15" s="7">
        <v>51</v>
      </c>
      <c r="F15" s="7">
        <v>17</v>
      </c>
      <c r="G15" s="7">
        <v>39</v>
      </c>
      <c r="H15" s="8">
        <v>64.8</v>
      </c>
      <c r="I15" s="8">
        <v>61.3</v>
      </c>
      <c r="J15" s="7"/>
    </row>
    <row r="16" spans="1:10" x14ac:dyDescent="0.25">
      <c r="A16" s="9" t="s">
        <v>113</v>
      </c>
      <c r="B16" s="7">
        <v>109</v>
      </c>
      <c r="C16" s="7">
        <v>69</v>
      </c>
      <c r="D16" s="7">
        <v>66</v>
      </c>
      <c r="E16" s="7">
        <v>48</v>
      </c>
      <c r="F16" s="7">
        <v>18</v>
      </c>
      <c r="G16" s="7">
        <v>41</v>
      </c>
      <c r="H16" s="8">
        <v>62.9</v>
      </c>
      <c r="I16" s="8">
        <v>60.3</v>
      </c>
      <c r="J16" s="7"/>
    </row>
    <row r="17" spans="1:10" x14ac:dyDescent="0.25">
      <c r="A17" s="9" t="s">
        <v>114</v>
      </c>
      <c r="B17" s="7">
        <v>103</v>
      </c>
      <c r="C17" s="7">
        <v>62</v>
      </c>
      <c r="D17" s="7">
        <v>60</v>
      </c>
      <c r="E17" s="7">
        <v>47</v>
      </c>
      <c r="F17" s="7">
        <v>13</v>
      </c>
      <c r="G17" s="7">
        <v>41</v>
      </c>
      <c r="H17" s="8">
        <v>60.3</v>
      </c>
      <c r="I17" s="8">
        <v>58.3</v>
      </c>
      <c r="J17" s="7"/>
    </row>
    <row r="18" spans="1:10" x14ac:dyDescent="0.25">
      <c r="A18" s="9" t="s">
        <v>129</v>
      </c>
      <c r="B18" s="7">
        <v>133</v>
      </c>
      <c r="C18" s="7">
        <v>80</v>
      </c>
      <c r="D18" s="7">
        <v>77</v>
      </c>
      <c r="E18" s="7">
        <v>57</v>
      </c>
      <c r="F18" s="7">
        <v>18</v>
      </c>
      <c r="G18" s="7">
        <v>53</v>
      </c>
      <c r="H18" s="8">
        <v>60.4</v>
      </c>
      <c r="I18" s="8">
        <v>57.8</v>
      </c>
      <c r="J18" s="7"/>
    </row>
    <row r="19" spans="1:10" x14ac:dyDescent="0.25">
      <c r="A19" s="9" t="s">
        <v>130</v>
      </c>
      <c r="B19" s="7">
        <v>1419</v>
      </c>
      <c r="C19" s="7">
        <v>858</v>
      </c>
      <c r="D19" s="7">
        <v>795</v>
      </c>
      <c r="E19" s="7">
        <v>593</v>
      </c>
      <c r="F19" s="7">
        <v>194</v>
      </c>
      <c r="G19" s="7">
        <v>562</v>
      </c>
      <c r="H19" s="8">
        <v>60.4</v>
      </c>
      <c r="I19" s="8">
        <v>56</v>
      </c>
      <c r="J19" s="7"/>
    </row>
    <row r="20" spans="1:10" x14ac:dyDescent="0.25">
      <c r="A20" s="7"/>
      <c r="B20" s="7"/>
      <c r="C20" s="7"/>
      <c r="D20" s="7"/>
      <c r="E20" s="7"/>
      <c r="F20" s="7"/>
      <c r="G20" s="7"/>
      <c r="H20" s="8"/>
      <c r="I20" s="8"/>
      <c r="J20" s="7"/>
    </row>
    <row r="21" spans="1:10" ht="15.6" x14ac:dyDescent="0.3">
      <c r="A21" s="3" t="s">
        <v>169</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92</v>
      </c>
      <c r="C23" s="8">
        <v>78.5</v>
      </c>
      <c r="D23" s="8">
        <v>74.3</v>
      </c>
      <c r="E23" s="8">
        <v>27.1</v>
      </c>
      <c r="F23" s="8">
        <v>53.1</v>
      </c>
      <c r="G23" s="8">
        <v>19.8</v>
      </c>
      <c r="H23" s="7"/>
    </row>
    <row r="24" spans="1:10" x14ac:dyDescent="0.25">
      <c r="A24" s="9" t="s">
        <v>106</v>
      </c>
      <c r="B24" s="7">
        <v>100</v>
      </c>
      <c r="C24" s="8">
        <v>73</v>
      </c>
      <c r="D24" s="8">
        <v>68.8</v>
      </c>
      <c r="E24" s="8">
        <v>28.9</v>
      </c>
      <c r="F24" s="8">
        <v>57.9</v>
      </c>
      <c r="G24" s="8">
        <v>13.2</v>
      </c>
      <c r="H24" s="7"/>
    </row>
    <row r="25" spans="1:10" x14ac:dyDescent="0.25">
      <c r="A25" s="9" t="s">
        <v>107</v>
      </c>
      <c r="B25" s="7">
        <v>119</v>
      </c>
      <c r="C25" s="8">
        <v>72.5</v>
      </c>
      <c r="D25" s="8">
        <v>68.2</v>
      </c>
      <c r="E25" s="8">
        <v>26.9</v>
      </c>
      <c r="F25" s="8">
        <v>53</v>
      </c>
      <c r="G25" s="8">
        <v>20.100000000000001</v>
      </c>
      <c r="H25" s="7"/>
    </row>
    <row r="26" spans="1:10" x14ac:dyDescent="0.25">
      <c r="A26" s="9" t="s">
        <v>108</v>
      </c>
      <c r="B26" s="7">
        <v>215</v>
      </c>
      <c r="C26" s="8">
        <v>69.2</v>
      </c>
      <c r="D26" s="8">
        <v>60.8</v>
      </c>
      <c r="E26" s="8">
        <v>31</v>
      </c>
      <c r="F26" s="8">
        <v>50.6</v>
      </c>
      <c r="G26" s="8">
        <v>18.399999999999999</v>
      </c>
      <c r="H26" s="7"/>
    </row>
    <row r="27" spans="1:10" x14ac:dyDescent="0.25">
      <c r="A27" s="9" t="s">
        <v>109</v>
      </c>
      <c r="B27" s="7">
        <v>95</v>
      </c>
      <c r="C27" s="8">
        <v>68.3</v>
      </c>
      <c r="D27" s="8">
        <v>62.1</v>
      </c>
      <c r="E27" s="8">
        <v>22.3</v>
      </c>
      <c r="F27" s="8">
        <v>57</v>
      </c>
      <c r="G27" s="8">
        <v>20.8</v>
      </c>
      <c r="H27" s="7"/>
    </row>
    <row r="28" spans="1:10" x14ac:dyDescent="0.25">
      <c r="A28" s="9" t="s">
        <v>110</v>
      </c>
      <c r="B28" s="7">
        <v>90</v>
      </c>
      <c r="C28" s="8">
        <v>70.7</v>
      </c>
      <c r="D28" s="8">
        <v>61.2</v>
      </c>
      <c r="E28" s="8">
        <v>23.6</v>
      </c>
      <c r="F28" s="8">
        <v>55.5</v>
      </c>
      <c r="G28" s="8">
        <v>20.9</v>
      </c>
      <c r="H28" s="7"/>
    </row>
    <row r="29" spans="1:10" x14ac:dyDescent="0.25">
      <c r="A29" s="9" t="s">
        <v>111</v>
      </c>
      <c r="B29" s="7">
        <v>76</v>
      </c>
      <c r="C29" s="8">
        <v>72.900000000000006</v>
      </c>
      <c r="D29" s="8">
        <v>67.2</v>
      </c>
      <c r="E29" s="8">
        <v>21.5</v>
      </c>
      <c r="F29" s="8">
        <v>54.6</v>
      </c>
      <c r="G29" s="8">
        <v>23.9</v>
      </c>
      <c r="H29" s="7"/>
    </row>
    <row r="30" spans="1:10" x14ac:dyDescent="0.25">
      <c r="A30" s="9" t="s">
        <v>112</v>
      </c>
      <c r="B30" s="7">
        <v>89</v>
      </c>
      <c r="C30" s="8">
        <v>78.099999999999994</v>
      </c>
      <c r="D30" s="8">
        <v>73.8</v>
      </c>
      <c r="E30" s="8">
        <v>37.6</v>
      </c>
      <c r="F30" s="8">
        <v>53.7</v>
      </c>
      <c r="G30" s="8">
        <v>8.6999999999999993</v>
      </c>
      <c r="H30" s="7"/>
    </row>
    <row r="31" spans="1:10" x14ac:dyDescent="0.25">
      <c r="A31" s="9" t="s">
        <v>113</v>
      </c>
      <c r="B31" s="7">
        <v>87</v>
      </c>
      <c r="C31" s="8">
        <v>78.3</v>
      </c>
      <c r="D31" s="8">
        <v>75</v>
      </c>
      <c r="E31" s="8">
        <v>30.1</v>
      </c>
      <c r="F31" s="8">
        <v>55.6</v>
      </c>
      <c r="G31" s="8">
        <v>14.2</v>
      </c>
      <c r="H31" s="7"/>
    </row>
    <row r="32" spans="1:10" x14ac:dyDescent="0.25">
      <c r="A32" s="9" t="s">
        <v>114</v>
      </c>
      <c r="B32" s="7">
        <v>85</v>
      </c>
      <c r="C32" s="8">
        <v>71.3</v>
      </c>
      <c r="D32" s="8">
        <v>68.8</v>
      </c>
      <c r="E32" s="8">
        <v>26.2</v>
      </c>
      <c r="F32" s="8">
        <v>43.5</v>
      </c>
      <c r="G32" s="8">
        <v>30.4</v>
      </c>
      <c r="H32" s="7"/>
    </row>
    <row r="33" spans="1:8" x14ac:dyDescent="0.25">
      <c r="A33" s="9" t="s">
        <v>129</v>
      </c>
      <c r="B33" s="7">
        <v>111</v>
      </c>
      <c r="C33" s="8">
        <v>69.099999999999994</v>
      </c>
      <c r="D33" s="8">
        <v>66</v>
      </c>
      <c r="E33" s="8">
        <v>27.7</v>
      </c>
      <c r="F33" s="8">
        <v>55.5</v>
      </c>
      <c r="G33" s="8">
        <v>16.899999999999999</v>
      </c>
      <c r="H33" s="7"/>
    </row>
    <row r="34" spans="1:8" x14ac:dyDescent="0.25">
      <c r="A34" s="9" t="s">
        <v>130</v>
      </c>
      <c r="B34" s="7">
        <v>1159</v>
      </c>
      <c r="C34" s="8">
        <v>72.400000000000006</v>
      </c>
      <c r="D34" s="8">
        <v>67</v>
      </c>
      <c r="E34" s="8">
        <v>27.9</v>
      </c>
      <c r="F34" s="8">
        <v>53.4</v>
      </c>
      <c r="G34" s="8">
        <v>18.7</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5"/>
  <sheetViews>
    <sheetView workbookViewId="0">
      <selection activeCell="A14" sqref="A14:XFD14"/>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170</v>
      </c>
    </row>
    <row r="2" spans="1:10" x14ac:dyDescent="0.25">
      <c r="A2" t="s">
        <v>92</v>
      </c>
    </row>
    <row r="3" spans="1:10" x14ac:dyDescent="0.25">
      <c r="A3" t="s">
        <v>93</v>
      </c>
    </row>
    <row r="4" spans="1:10" x14ac:dyDescent="0.25">
      <c r="A4" t="s">
        <v>94</v>
      </c>
    </row>
    <row r="5" spans="1:10" x14ac:dyDescent="0.25">
      <c r="A5" t="s">
        <v>171</v>
      </c>
    </row>
    <row r="6" spans="1:10" ht="15.6" x14ac:dyDescent="0.3">
      <c r="A6" s="3" t="s">
        <v>172</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108</v>
      </c>
      <c r="C8" s="7">
        <v>67</v>
      </c>
      <c r="D8" s="7">
        <v>63</v>
      </c>
      <c r="E8" s="7">
        <v>46</v>
      </c>
      <c r="F8" s="7">
        <v>17</v>
      </c>
      <c r="G8" s="7">
        <v>41</v>
      </c>
      <c r="H8" s="8">
        <v>62.1</v>
      </c>
      <c r="I8" s="8">
        <v>58.6</v>
      </c>
      <c r="J8" s="7"/>
    </row>
    <row r="9" spans="1:10" x14ac:dyDescent="0.25">
      <c r="A9" s="9" t="s">
        <v>106</v>
      </c>
      <c r="B9" s="7">
        <v>127</v>
      </c>
      <c r="C9" s="7">
        <v>75</v>
      </c>
      <c r="D9" s="7">
        <v>70</v>
      </c>
      <c r="E9" s="7">
        <v>55</v>
      </c>
      <c r="F9" s="7">
        <v>15</v>
      </c>
      <c r="G9" s="7">
        <v>52</v>
      </c>
      <c r="H9" s="8">
        <v>58.9</v>
      </c>
      <c r="I9" s="8">
        <v>55.2</v>
      </c>
      <c r="J9" s="7"/>
    </row>
    <row r="10" spans="1:10" x14ac:dyDescent="0.25">
      <c r="A10" s="9" t="s">
        <v>107</v>
      </c>
      <c r="B10" s="7">
        <v>151</v>
      </c>
      <c r="C10" s="7">
        <v>97</v>
      </c>
      <c r="D10" s="7">
        <v>91</v>
      </c>
      <c r="E10" s="7">
        <v>71</v>
      </c>
      <c r="F10" s="7">
        <v>20</v>
      </c>
      <c r="G10" s="7">
        <v>55</v>
      </c>
      <c r="H10" s="8">
        <v>64</v>
      </c>
      <c r="I10" s="8">
        <v>60.3</v>
      </c>
      <c r="J10" s="7"/>
    </row>
    <row r="11" spans="1:10" x14ac:dyDescent="0.25">
      <c r="A11" s="9" t="s">
        <v>108</v>
      </c>
      <c r="B11" s="7">
        <v>255</v>
      </c>
      <c r="C11" s="7">
        <v>145</v>
      </c>
      <c r="D11" s="7">
        <v>132</v>
      </c>
      <c r="E11" s="7">
        <v>97</v>
      </c>
      <c r="F11" s="7">
        <v>34</v>
      </c>
      <c r="G11" s="7">
        <v>110</v>
      </c>
      <c r="H11" s="8">
        <v>56.9</v>
      </c>
      <c r="I11" s="8">
        <v>51.6</v>
      </c>
      <c r="J11" s="7"/>
    </row>
    <row r="12" spans="1:10" x14ac:dyDescent="0.25">
      <c r="A12" s="9" t="s">
        <v>109</v>
      </c>
      <c r="B12" s="7">
        <v>110</v>
      </c>
      <c r="C12" s="7">
        <v>70</v>
      </c>
      <c r="D12" s="7">
        <v>65</v>
      </c>
      <c r="E12" s="7">
        <v>52</v>
      </c>
      <c r="F12" s="7">
        <v>12</v>
      </c>
      <c r="G12" s="7">
        <v>40</v>
      </c>
      <c r="H12" s="8">
        <v>63.6</v>
      </c>
      <c r="I12" s="8">
        <v>58.9</v>
      </c>
      <c r="J12" s="7"/>
    </row>
    <row r="13" spans="1:10" x14ac:dyDescent="0.25">
      <c r="A13" s="9" t="s">
        <v>110</v>
      </c>
      <c r="B13" s="7">
        <v>112</v>
      </c>
      <c r="C13" s="7">
        <v>66</v>
      </c>
      <c r="D13" s="7">
        <v>58</v>
      </c>
      <c r="E13" s="7">
        <v>42</v>
      </c>
      <c r="F13" s="7">
        <v>15</v>
      </c>
      <c r="G13" s="7">
        <v>46</v>
      </c>
      <c r="H13" s="8">
        <v>58.6</v>
      </c>
      <c r="I13" s="8">
        <v>51.6</v>
      </c>
      <c r="J13" s="7"/>
    </row>
    <row r="14" spans="1:10" x14ac:dyDescent="0.25">
      <c r="A14" s="9" t="s">
        <v>111</v>
      </c>
      <c r="B14" s="7">
        <v>87</v>
      </c>
      <c r="C14" s="7">
        <v>52</v>
      </c>
      <c r="D14" s="7">
        <v>48</v>
      </c>
      <c r="E14" s="7">
        <v>39</v>
      </c>
      <c r="F14" s="7">
        <v>9</v>
      </c>
      <c r="G14" s="7">
        <v>34</v>
      </c>
      <c r="H14" s="8">
        <v>60.3</v>
      </c>
      <c r="I14" s="8">
        <v>55.1</v>
      </c>
      <c r="J14" s="7"/>
    </row>
    <row r="15" spans="1:10" x14ac:dyDescent="0.25">
      <c r="A15" s="9" t="s">
        <v>112</v>
      </c>
      <c r="B15" s="7">
        <v>112</v>
      </c>
      <c r="C15" s="7">
        <v>72</v>
      </c>
      <c r="D15" s="7">
        <v>68</v>
      </c>
      <c r="E15" s="7">
        <v>51</v>
      </c>
      <c r="F15" s="7">
        <v>17</v>
      </c>
      <c r="G15" s="7">
        <v>40</v>
      </c>
      <c r="H15" s="8">
        <v>64</v>
      </c>
      <c r="I15" s="8">
        <v>60.8</v>
      </c>
      <c r="J15" s="7"/>
    </row>
    <row r="16" spans="1:10" x14ac:dyDescent="0.25">
      <c r="A16" s="9" t="s">
        <v>113</v>
      </c>
      <c r="B16" s="7">
        <v>108</v>
      </c>
      <c r="C16" s="7">
        <v>67</v>
      </c>
      <c r="D16" s="7">
        <v>64</v>
      </c>
      <c r="E16" s="7">
        <v>47</v>
      </c>
      <c r="F16" s="7">
        <v>16</v>
      </c>
      <c r="G16" s="7">
        <v>41</v>
      </c>
      <c r="H16" s="8">
        <v>61.9</v>
      </c>
      <c r="I16" s="8">
        <v>58.7</v>
      </c>
      <c r="J16" s="7"/>
    </row>
    <row r="17" spans="1:10" x14ac:dyDescent="0.25">
      <c r="A17" s="9" t="s">
        <v>114</v>
      </c>
      <c r="B17" s="7">
        <v>111</v>
      </c>
      <c r="C17" s="7">
        <v>69</v>
      </c>
      <c r="D17" s="7">
        <v>64</v>
      </c>
      <c r="E17" s="7">
        <v>49</v>
      </c>
      <c r="F17" s="7">
        <v>15</v>
      </c>
      <c r="G17" s="7">
        <v>42</v>
      </c>
      <c r="H17" s="8">
        <v>62</v>
      </c>
      <c r="I17" s="8">
        <v>57.5</v>
      </c>
      <c r="J17" s="7"/>
    </row>
    <row r="18" spans="1:10" x14ac:dyDescent="0.25">
      <c r="A18" s="9" t="s">
        <v>129</v>
      </c>
      <c r="B18" s="7">
        <v>133</v>
      </c>
      <c r="C18" s="7">
        <v>80</v>
      </c>
      <c r="D18" s="7">
        <v>75</v>
      </c>
      <c r="E18" s="7">
        <v>56</v>
      </c>
      <c r="F18" s="7">
        <v>19</v>
      </c>
      <c r="G18" s="7">
        <v>53</v>
      </c>
      <c r="H18" s="8">
        <v>60.2</v>
      </c>
      <c r="I18" s="8">
        <v>56.5</v>
      </c>
      <c r="J18" s="7"/>
    </row>
    <row r="19" spans="1:10" x14ac:dyDescent="0.25">
      <c r="A19" s="9" t="s">
        <v>130</v>
      </c>
      <c r="B19" s="7">
        <v>1414</v>
      </c>
      <c r="C19" s="7">
        <v>859</v>
      </c>
      <c r="D19" s="7">
        <v>797</v>
      </c>
      <c r="E19" s="7">
        <v>606</v>
      </c>
      <c r="F19" s="7">
        <v>188</v>
      </c>
      <c r="G19" s="7">
        <v>555</v>
      </c>
      <c r="H19" s="8">
        <v>60.8</v>
      </c>
      <c r="I19" s="8">
        <v>56.4</v>
      </c>
      <c r="J19" s="7"/>
    </row>
    <row r="20" spans="1:10" x14ac:dyDescent="0.25">
      <c r="A20" s="7"/>
      <c r="B20" s="7"/>
      <c r="C20" s="7"/>
      <c r="D20" s="7"/>
      <c r="E20" s="7"/>
      <c r="F20" s="7"/>
      <c r="G20" s="7"/>
      <c r="H20" s="8"/>
      <c r="I20" s="8"/>
      <c r="J20" s="7"/>
    </row>
    <row r="21" spans="1:10" ht="15.6" x14ac:dyDescent="0.3">
      <c r="A21" s="3" t="s">
        <v>173</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82</v>
      </c>
      <c r="C23" s="8">
        <v>80</v>
      </c>
      <c r="D23" s="8">
        <v>75.400000000000006</v>
      </c>
      <c r="E23" s="8">
        <v>25.7</v>
      </c>
      <c r="F23" s="8">
        <v>53.3</v>
      </c>
      <c r="G23" s="8">
        <v>21</v>
      </c>
      <c r="H23" s="7"/>
    </row>
    <row r="24" spans="1:10" x14ac:dyDescent="0.25">
      <c r="A24" s="9" t="s">
        <v>106</v>
      </c>
      <c r="B24" s="7">
        <v>100</v>
      </c>
      <c r="C24" s="8">
        <v>74.099999999999994</v>
      </c>
      <c r="D24" s="8">
        <v>69.5</v>
      </c>
      <c r="E24" s="8">
        <v>27.2</v>
      </c>
      <c r="F24" s="8">
        <v>59.9</v>
      </c>
      <c r="G24" s="8">
        <v>13</v>
      </c>
      <c r="H24" s="7"/>
    </row>
    <row r="25" spans="1:10" x14ac:dyDescent="0.25">
      <c r="A25" s="9" t="s">
        <v>107</v>
      </c>
      <c r="B25" s="7">
        <v>124</v>
      </c>
      <c r="C25" s="8">
        <v>75.400000000000006</v>
      </c>
      <c r="D25" s="8">
        <v>70.900000000000006</v>
      </c>
      <c r="E25" s="8">
        <v>27.6</v>
      </c>
      <c r="F25" s="8">
        <v>49.5</v>
      </c>
      <c r="G25" s="8">
        <v>22.8</v>
      </c>
      <c r="H25" s="7"/>
    </row>
    <row r="26" spans="1:10" x14ac:dyDescent="0.25">
      <c r="A26" s="9" t="s">
        <v>108</v>
      </c>
      <c r="B26" s="7">
        <v>211</v>
      </c>
      <c r="C26" s="8">
        <v>68.3</v>
      </c>
      <c r="D26" s="8">
        <v>61.9</v>
      </c>
      <c r="E26" s="8">
        <v>33</v>
      </c>
      <c r="F26" s="8">
        <v>45.5</v>
      </c>
      <c r="G26" s="8">
        <v>21.5</v>
      </c>
      <c r="H26" s="7"/>
    </row>
    <row r="27" spans="1:10" x14ac:dyDescent="0.25">
      <c r="A27" s="9" t="s">
        <v>109</v>
      </c>
      <c r="B27" s="7">
        <v>95</v>
      </c>
      <c r="C27" s="8">
        <v>71.099999999999994</v>
      </c>
      <c r="D27" s="8">
        <v>65.599999999999994</v>
      </c>
      <c r="E27" s="8">
        <v>20.399999999999999</v>
      </c>
      <c r="F27" s="8">
        <v>55.4</v>
      </c>
      <c r="G27" s="8">
        <v>24.3</v>
      </c>
      <c r="H27" s="7"/>
    </row>
    <row r="28" spans="1:10" x14ac:dyDescent="0.25">
      <c r="A28" s="9" t="s">
        <v>110</v>
      </c>
      <c r="B28" s="7">
        <v>95</v>
      </c>
      <c r="C28" s="8">
        <v>68.5</v>
      </c>
      <c r="D28" s="8">
        <v>60.2</v>
      </c>
      <c r="E28" s="8">
        <v>21.3</v>
      </c>
      <c r="F28" s="8">
        <v>53.1</v>
      </c>
      <c r="G28" s="8">
        <v>25.6</v>
      </c>
      <c r="H28" s="7"/>
    </row>
    <row r="29" spans="1:10" x14ac:dyDescent="0.25">
      <c r="A29" s="9" t="s">
        <v>111</v>
      </c>
      <c r="B29" s="7">
        <v>73</v>
      </c>
      <c r="C29" s="8">
        <v>69.400000000000006</v>
      </c>
      <c r="D29" s="8">
        <v>63.3</v>
      </c>
      <c r="E29" s="8">
        <v>19.100000000000001</v>
      </c>
      <c r="F29" s="8">
        <v>53.7</v>
      </c>
      <c r="G29" s="8">
        <v>27.2</v>
      </c>
      <c r="H29" s="7"/>
    </row>
    <row r="30" spans="1:10" x14ac:dyDescent="0.25">
      <c r="A30" s="9" t="s">
        <v>112</v>
      </c>
      <c r="B30" s="7">
        <v>85</v>
      </c>
      <c r="C30" s="8">
        <v>80.599999999999994</v>
      </c>
      <c r="D30" s="8">
        <v>76.5</v>
      </c>
      <c r="E30" s="8">
        <v>37.299999999999997</v>
      </c>
      <c r="F30" s="8">
        <v>49.5</v>
      </c>
      <c r="G30" s="8">
        <v>13.2</v>
      </c>
      <c r="H30" s="7"/>
    </row>
    <row r="31" spans="1:10" x14ac:dyDescent="0.25">
      <c r="A31" s="9" t="s">
        <v>113</v>
      </c>
      <c r="B31" s="7">
        <v>90</v>
      </c>
      <c r="C31" s="8">
        <v>73</v>
      </c>
      <c r="D31" s="8">
        <v>69.099999999999994</v>
      </c>
      <c r="E31" s="8">
        <v>24.5</v>
      </c>
      <c r="F31" s="8">
        <v>53.6</v>
      </c>
      <c r="G31" s="8">
        <v>21.9</v>
      </c>
      <c r="H31" s="7"/>
    </row>
    <row r="32" spans="1:10" x14ac:dyDescent="0.25">
      <c r="A32" s="9" t="s">
        <v>114</v>
      </c>
      <c r="B32" s="7">
        <v>95</v>
      </c>
      <c r="C32" s="8">
        <v>70.400000000000006</v>
      </c>
      <c r="D32" s="8">
        <v>65.2</v>
      </c>
      <c r="E32" s="8">
        <v>18</v>
      </c>
      <c r="F32" s="8">
        <v>49.9</v>
      </c>
      <c r="G32" s="8">
        <v>32.1</v>
      </c>
      <c r="H32" s="7"/>
    </row>
    <row r="33" spans="1:8" x14ac:dyDescent="0.25">
      <c r="A33" s="9" t="s">
        <v>129</v>
      </c>
      <c r="B33" s="7">
        <v>109</v>
      </c>
      <c r="C33" s="8">
        <v>71.099999999999994</v>
      </c>
      <c r="D33" s="8">
        <v>66.5</v>
      </c>
      <c r="E33" s="8">
        <v>24.4</v>
      </c>
      <c r="F33" s="8">
        <v>57.7</v>
      </c>
      <c r="G33" s="8">
        <v>17.899999999999999</v>
      </c>
      <c r="H33" s="7"/>
    </row>
    <row r="34" spans="1:8" x14ac:dyDescent="0.25">
      <c r="A34" s="9" t="s">
        <v>130</v>
      </c>
      <c r="B34" s="7">
        <v>1160</v>
      </c>
      <c r="C34" s="8">
        <v>72.400000000000006</v>
      </c>
      <c r="D34" s="8">
        <v>67</v>
      </c>
      <c r="E34" s="8">
        <v>26.1</v>
      </c>
      <c r="F34" s="8">
        <v>52.1</v>
      </c>
      <c r="G34" s="8">
        <v>21.8</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5"/>
  <sheetViews>
    <sheetView topLeftCell="A22" workbookViewId="0">
      <selection activeCell="B26" sqref="B26"/>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174</v>
      </c>
    </row>
    <row r="2" spans="1:10" x14ac:dyDescent="0.25">
      <c r="A2" t="s">
        <v>92</v>
      </c>
    </row>
    <row r="3" spans="1:10" x14ac:dyDescent="0.25">
      <c r="A3" t="s">
        <v>93</v>
      </c>
    </row>
    <row r="4" spans="1:10" x14ac:dyDescent="0.25">
      <c r="A4" t="s">
        <v>94</v>
      </c>
    </row>
    <row r="5" spans="1:10" x14ac:dyDescent="0.25">
      <c r="A5" t="s">
        <v>175</v>
      </c>
    </row>
    <row r="6" spans="1:10" ht="15.6" x14ac:dyDescent="0.3">
      <c r="A6" s="3" t="s">
        <v>176</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108</v>
      </c>
      <c r="C8" s="7">
        <v>64</v>
      </c>
      <c r="D8" s="7">
        <v>61</v>
      </c>
      <c r="E8" s="7">
        <v>44</v>
      </c>
      <c r="F8" s="7">
        <v>17</v>
      </c>
      <c r="G8" s="7">
        <v>44</v>
      </c>
      <c r="H8" s="8">
        <v>59.4</v>
      </c>
      <c r="I8" s="8">
        <v>56.9</v>
      </c>
      <c r="J8" s="7"/>
    </row>
    <row r="9" spans="1:10" x14ac:dyDescent="0.25">
      <c r="A9" s="9" t="s">
        <v>106</v>
      </c>
      <c r="B9" s="7">
        <v>124</v>
      </c>
      <c r="C9" s="7">
        <v>72</v>
      </c>
      <c r="D9" s="7">
        <v>68</v>
      </c>
      <c r="E9" s="7">
        <v>50</v>
      </c>
      <c r="F9" s="7">
        <v>17</v>
      </c>
      <c r="G9" s="7">
        <v>53</v>
      </c>
      <c r="H9" s="8">
        <v>57.7</v>
      </c>
      <c r="I9" s="8">
        <v>54.5</v>
      </c>
      <c r="J9" s="7"/>
    </row>
    <row r="10" spans="1:10" x14ac:dyDescent="0.25">
      <c r="A10" s="9" t="s">
        <v>107</v>
      </c>
      <c r="B10" s="7">
        <v>155</v>
      </c>
      <c r="C10" s="7">
        <v>105</v>
      </c>
      <c r="D10" s="7">
        <v>95</v>
      </c>
      <c r="E10" s="7">
        <v>73</v>
      </c>
      <c r="F10" s="7">
        <v>22</v>
      </c>
      <c r="G10" s="7">
        <v>50</v>
      </c>
      <c r="H10" s="8">
        <v>67.5</v>
      </c>
      <c r="I10" s="8">
        <v>61.4</v>
      </c>
      <c r="J10" s="7"/>
    </row>
    <row r="11" spans="1:10" x14ac:dyDescent="0.25">
      <c r="A11" s="9" t="s">
        <v>108</v>
      </c>
      <c r="B11" s="7">
        <v>257</v>
      </c>
      <c r="C11" s="7">
        <v>151</v>
      </c>
      <c r="D11" s="7">
        <v>141</v>
      </c>
      <c r="E11" s="7">
        <v>106</v>
      </c>
      <c r="F11" s="7">
        <v>34</v>
      </c>
      <c r="G11" s="7">
        <v>106</v>
      </c>
      <c r="H11" s="8">
        <v>58.7</v>
      </c>
      <c r="I11" s="8">
        <v>54.7</v>
      </c>
      <c r="J11" s="7"/>
    </row>
    <row r="12" spans="1:10" x14ac:dyDescent="0.25">
      <c r="A12" s="9" t="s">
        <v>109</v>
      </c>
      <c r="B12" s="7">
        <v>112</v>
      </c>
      <c r="C12" s="7">
        <v>66</v>
      </c>
      <c r="D12" s="7">
        <v>60</v>
      </c>
      <c r="E12" s="7">
        <v>48</v>
      </c>
      <c r="F12" s="7">
        <v>11</v>
      </c>
      <c r="G12" s="7">
        <v>46</v>
      </c>
      <c r="H12" s="8">
        <v>59.2</v>
      </c>
      <c r="I12" s="8">
        <v>53.4</v>
      </c>
      <c r="J12" s="7"/>
    </row>
    <row r="13" spans="1:10" x14ac:dyDescent="0.25">
      <c r="A13" s="9" t="s">
        <v>110</v>
      </c>
      <c r="B13" s="7">
        <v>115</v>
      </c>
      <c r="C13" s="7">
        <v>66</v>
      </c>
      <c r="D13" s="7">
        <v>55</v>
      </c>
      <c r="E13" s="7">
        <v>41</v>
      </c>
      <c r="F13" s="7">
        <v>14</v>
      </c>
      <c r="G13" s="7">
        <v>49</v>
      </c>
      <c r="H13" s="8">
        <v>57.6</v>
      </c>
      <c r="I13" s="8">
        <v>47.7</v>
      </c>
      <c r="J13" s="7"/>
    </row>
    <row r="14" spans="1:10" x14ac:dyDescent="0.25">
      <c r="A14" s="9" t="s">
        <v>111</v>
      </c>
      <c r="B14" s="7">
        <v>83</v>
      </c>
      <c r="C14" s="7">
        <v>51</v>
      </c>
      <c r="D14" s="7">
        <v>48</v>
      </c>
      <c r="E14" s="7">
        <v>40</v>
      </c>
      <c r="F14" s="7">
        <v>8</v>
      </c>
      <c r="G14" s="7">
        <v>32</v>
      </c>
      <c r="H14" s="8">
        <v>61.3</v>
      </c>
      <c r="I14" s="8">
        <v>57.7</v>
      </c>
      <c r="J14" s="7"/>
    </row>
    <row r="15" spans="1:10" x14ac:dyDescent="0.25">
      <c r="A15" s="9" t="s">
        <v>112</v>
      </c>
      <c r="B15" s="7">
        <v>105</v>
      </c>
      <c r="C15" s="7">
        <v>64</v>
      </c>
      <c r="D15" s="7">
        <v>61</v>
      </c>
      <c r="E15" s="7">
        <v>46</v>
      </c>
      <c r="F15" s="7">
        <v>15</v>
      </c>
      <c r="G15" s="7">
        <v>42</v>
      </c>
      <c r="H15" s="8">
        <v>60.6</v>
      </c>
      <c r="I15" s="8">
        <v>57.9</v>
      </c>
      <c r="J15" s="7"/>
    </row>
    <row r="16" spans="1:10" x14ac:dyDescent="0.25">
      <c r="A16" s="9" t="s">
        <v>113</v>
      </c>
      <c r="B16" s="7">
        <v>108</v>
      </c>
      <c r="C16" s="7">
        <v>60</v>
      </c>
      <c r="D16" s="7">
        <v>59</v>
      </c>
      <c r="E16" s="7">
        <v>43</v>
      </c>
      <c r="F16" s="7">
        <v>15</v>
      </c>
      <c r="G16" s="7">
        <v>48</v>
      </c>
      <c r="H16" s="8">
        <v>55.8</v>
      </c>
      <c r="I16" s="8">
        <v>54.4</v>
      </c>
      <c r="J16" s="7"/>
    </row>
    <row r="17" spans="1:10" x14ac:dyDescent="0.25">
      <c r="A17" s="9" t="s">
        <v>114</v>
      </c>
      <c r="B17" s="7">
        <v>109</v>
      </c>
      <c r="C17" s="7">
        <v>65</v>
      </c>
      <c r="D17" s="7">
        <v>61</v>
      </c>
      <c r="E17" s="7">
        <v>50</v>
      </c>
      <c r="F17" s="7">
        <v>10</v>
      </c>
      <c r="G17" s="7">
        <v>44</v>
      </c>
      <c r="H17" s="8">
        <v>59.2</v>
      </c>
      <c r="I17" s="8">
        <v>55.8</v>
      </c>
      <c r="J17" s="7"/>
    </row>
    <row r="18" spans="1:10" x14ac:dyDescent="0.25">
      <c r="A18" s="9" t="s">
        <v>129</v>
      </c>
      <c r="B18" s="7">
        <v>129</v>
      </c>
      <c r="C18" s="7">
        <v>73</v>
      </c>
      <c r="D18" s="7">
        <v>69</v>
      </c>
      <c r="E18" s="7">
        <v>54</v>
      </c>
      <c r="F18" s="7">
        <v>15</v>
      </c>
      <c r="G18" s="7">
        <v>56</v>
      </c>
      <c r="H18" s="8">
        <v>56.5</v>
      </c>
      <c r="I18" s="8">
        <v>53.9</v>
      </c>
      <c r="J18" s="7"/>
    </row>
    <row r="19" spans="1:10" x14ac:dyDescent="0.25">
      <c r="A19" s="9" t="s">
        <v>130</v>
      </c>
      <c r="B19" s="7">
        <v>1405</v>
      </c>
      <c r="C19" s="7">
        <v>836</v>
      </c>
      <c r="D19" s="7">
        <v>777</v>
      </c>
      <c r="E19" s="7">
        <v>595</v>
      </c>
      <c r="F19" s="7">
        <v>178</v>
      </c>
      <c r="G19" s="7">
        <v>569</v>
      </c>
      <c r="H19" s="8">
        <v>59.5</v>
      </c>
      <c r="I19" s="8">
        <v>55.3</v>
      </c>
      <c r="J19" s="7"/>
    </row>
    <row r="20" spans="1:10" x14ac:dyDescent="0.25">
      <c r="A20" s="7"/>
      <c r="B20" s="7"/>
      <c r="C20" s="7"/>
      <c r="D20" s="7"/>
      <c r="E20" s="7"/>
      <c r="F20" s="7"/>
      <c r="G20" s="7"/>
      <c r="H20" s="8"/>
      <c r="I20" s="8"/>
      <c r="J20" s="7"/>
    </row>
    <row r="21" spans="1:10" ht="15.6" x14ac:dyDescent="0.3">
      <c r="A21" s="3" t="s">
        <v>177</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83</v>
      </c>
      <c r="C23" s="8">
        <v>73.900000000000006</v>
      </c>
      <c r="D23" s="8">
        <v>70.599999999999994</v>
      </c>
      <c r="E23" s="8">
        <v>27.7</v>
      </c>
      <c r="F23" s="8">
        <v>55.5</v>
      </c>
      <c r="G23" s="8">
        <v>16.7</v>
      </c>
      <c r="H23" s="7"/>
    </row>
    <row r="24" spans="1:10" x14ac:dyDescent="0.25">
      <c r="A24" s="9" t="s">
        <v>106</v>
      </c>
      <c r="B24" s="7">
        <v>100</v>
      </c>
      <c r="C24" s="8">
        <v>70.400000000000006</v>
      </c>
      <c r="D24" s="8">
        <v>66.400000000000006</v>
      </c>
      <c r="E24" s="8">
        <v>31.2</v>
      </c>
      <c r="F24" s="8">
        <v>55.9</v>
      </c>
      <c r="G24" s="8">
        <v>12.8</v>
      </c>
      <c r="H24" s="7"/>
    </row>
    <row r="25" spans="1:10" x14ac:dyDescent="0.25">
      <c r="A25" s="9" t="s">
        <v>107</v>
      </c>
      <c r="B25" s="7">
        <v>133</v>
      </c>
      <c r="C25" s="8">
        <v>77.3</v>
      </c>
      <c r="D25" s="8">
        <v>70.2</v>
      </c>
      <c r="E25" s="8">
        <v>27.5</v>
      </c>
      <c r="F25" s="8">
        <v>51.2</v>
      </c>
      <c r="G25" s="8">
        <v>21.4</v>
      </c>
      <c r="H25" s="7"/>
    </row>
    <row r="26" spans="1:10" x14ac:dyDescent="0.25">
      <c r="A26" s="9" t="s">
        <v>108</v>
      </c>
      <c r="B26" s="7">
        <v>213</v>
      </c>
      <c r="C26" s="8">
        <v>70.2</v>
      </c>
      <c r="D26" s="8">
        <v>65.3</v>
      </c>
      <c r="E26" s="8">
        <v>31.1</v>
      </c>
      <c r="F26" s="8">
        <v>49</v>
      </c>
      <c r="G26" s="8">
        <v>19.899999999999999</v>
      </c>
      <c r="H26" s="7"/>
    </row>
    <row r="27" spans="1:10" x14ac:dyDescent="0.25">
      <c r="A27" s="9" t="s">
        <v>109</v>
      </c>
      <c r="B27" s="7">
        <v>91</v>
      </c>
      <c r="C27" s="8">
        <v>71.400000000000006</v>
      </c>
      <c r="D27" s="8">
        <v>64.5</v>
      </c>
      <c r="E27" s="8">
        <v>24</v>
      </c>
      <c r="F27" s="8">
        <v>53.3</v>
      </c>
      <c r="G27" s="8">
        <v>22.7</v>
      </c>
      <c r="H27" s="7"/>
    </row>
    <row r="28" spans="1:10" x14ac:dyDescent="0.25">
      <c r="A28" s="9" t="s">
        <v>110</v>
      </c>
      <c r="B28" s="7">
        <v>98</v>
      </c>
      <c r="C28" s="8">
        <v>66.599999999999994</v>
      </c>
      <c r="D28" s="8">
        <v>55</v>
      </c>
      <c r="E28" s="8">
        <v>23.3</v>
      </c>
      <c r="F28" s="8">
        <v>48.3</v>
      </c>
      <c r="G28" s="8">
        <v>28.4</v>
      </c>
      <c r="H28" s="7"/>
    </row>
    <row r="29" spans="1:10" x14ac:dyDescent="0.25">
      <c r="A29" s="9" t="s">
        <v>111</v>
      </c>
      <c r="B29" s="7">
        <v>73</v>
      </c>
      <c r="C29" s="8">
        <v>66.7</v>
      </c>
      <c r="D29" s="8">
        <v>62.6</v>
      </c>
      <c r="E29" s="8">
        <v>23.8</v>
      </c>
      <c r="F29" s="8">
        <v>50.7</v>
      </c>
      <c r="G29" s="8">
        <v>25.5</v>
      </c>
      <c r="H29" s="7"/>
    </row>
    <row r="30" spans="1:10" x14ac:dyDescent="0.25">
      <c r="A30" s="9" t="s">
        <v>112</v>
      </c>
      <c r="B30" s="7">
        <v>84</v>
      </c>
      <c r="C30" s="8">
        <v>75.400000000000006</v>
      </c>
      <c r="D30" s="8">
        <v>72</v>
      </c>
      <c r="E30" s="8">
        <v>28.5</v>
      </c>
      <c r="F30" s="8">
        <v>53.5</v>
      </c>
      <c r="G30" s="8">
        <v>17.899999999999999</v>
      </c>
      <c r="H30" s="7"/>
    </row>
    <row r="31" spans="1:10" x14ac:dyDescent="0.25">
      <c r="A31" s="9" t="s">
        <v>113</v>
      </c>
      <c r="B31" s="7">
        <v>86</v>
      </c>
      <c r="C31" s="8">
        <v>68.7</v>
      </c>
      <c r="D31" s="8">
        <v>66.8</v>
      </c>
      <c r="E31" s="8">
        <v>30.2</v>
      </c>
      <c r="F31" s="8">
        <v>53.1</v>
      </c>
      <c r="G31" s="8">
        <v>16.8</v>
      </c>
      <c r="H31" s="7"/>
    </row>
    <row r="32" spans="1:10" x14ac:dyDescent="0.25">
      <c r="A32" s="9" t="s">
        <v>114</v>
      </c>
      <c r="B32" s="7">
        <v>94</v>
      </c>
      <c r="C32" s="8">
        <v>67.5</v>
      </c>
      <c r="D32" s="8">
        <v>63.6</v>
      </c>
      <c r="E32" s="8">
        <v>20.2</v>
      </c>
      <c r="F32" s="8">
        <v>52.5</v>
      </c>
      <c r="G32" s="8">
        <v>27.3</v>
      </c>
      <c r="H32" s="7"/>
    </row>
    <row r="33" spans="1:8" x14ac:dyDescent="0.25">
      <c r="A33" s="9" t="s">
        <v>129</v>
      </c>
      <c r="B33" s="7">
        <v>102</v>
      </c>
      <c r="C33" s="8">
        <v>69.900000000000006</v>
      </c>
      <c r="D33" s="8">
        <v>66.5</v>
      </c>
      <c r="E33" s="8">
        <v>27.5</v>
      </c>
      <c r="F33" s="8">
        <v>53.4</v>
      </c>
      <c r="G33" s="8">
        <v>19.100000000000001</v>
      </c>
      <c r="H33" s="7"/>
    </row>
    <row r="34" spans="1:8" x14ac:dyDescent="0.25">
      <c r="A34" s="9" t="s">
        <v>130</v>
      </c>
      <c r="B34" s="7">
        <v>1157</v>
      </c>
      <c r="C34" s="8">
        <v>70.900000000000006</v>
      </c>
      <c r="D34" s="8">
        <v>65.8</v>
      </c>
      <c r="E34" s="8">
        <v>27.3</v>
      </c>
      <c r="F34" s="8">
        <v>52</v>
      </c>
      <c r="G34" s="8">
        <v>20.7</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5"/>
  <sheetViews>
    <sheetView topLeftCell="A19" workbookViewId="0">
      <selection activeCell="A12" sqref="A12:XFD12"/>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178</v>
      </c>
    </row>
    <row r="2" spans="1:10" x14ac:dyDescent="0.25">
      <c r="A2" t="s">
        <v>92</v>
      </c>
    </row>
    <row r="3" spans="1:10" x14ac:dyDescent="0.25">
      <c r="A3" t="s">
        <v>93</v>
      </c>
    </row>
    <row r="4" spans="1:10" x14ac:dyDescent="0.25">
      <c r="A4" t="s">
        <v>94</v>
      </c>
    </row>
    <row r="5" spans="1:10" x14ac:dyDescent="0.25">
      <c r="A5" t="s">
        <v>179</v>
      </c>
    </row>
    <row r="6" spans="1:10" ht="15.6" x14ac:dyDescent="0.3">
      <c r="A6" s="3" t="s">
        <v>180</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104</v>
      </c>
      <c r="C8" s="7">
        <v>66</v>
      </c>
      <c r="D8" s="7">
        <v>64</v>
      </c>
      <c r="E8" s="7">
        <v>50</v>
      </c>
      <c r="F8" s="7">
        <v>14</v>
      </c>
      <c r="G8" s="7">
        <v>38</v>
      </c>
      <c r="H8" s="8">
        <v>63.6</v>
      </c>
      <c r="I8" s="8">
        <v>61.1</v>
      </c>
      <c r="J8" s="7"/>
    </row>
    <row r="9" spans="1:10" x14ac:dyDescent="0.25">
      <c r="A9" s="9" t="s">
        <v>106</v>
      </c>
      <c r="B9" s="7">
        <v>124</v>
      </c>
      <c r="C9" s="7">
        <v>77</v>
      </c>
      <c r="D9" s="7">
        <v>73</v>
      </c>
      <c r="E9" s="7">
        <v>54</v>
      </c>
      <c r="F9" s="7">
        <v>19</v>
      </c>
      <c r="G9" s="7">
        <v>47</v>
      </c>
      <c r="H9" s="8">
        <v>62.3</v>
      </c>
      <c r="I9" s="8">
        <v>59.2</v>
      </c>
      <c r="J9" s="7"/>
    </row>
    <row r="10" spans="1:10" x14ac:dyDescent="0.25">
      <c r="A10" s="9" t="s">
        <v>107</v>
      </c>
      <c r="B10" s="7">
        <v>148</v>
      </c>
      <c r="C10" s="7">
        <v>94</v>
      </c>
      <c r="D10" s="7">
        <v>86</v>
      </c>
      <c r="E10" s="7">
        <v>64</v>
      </c>
      <c r="F10" s="7">
        <v>22</v>
      </c>
      <c r="G10" s="7">
        <v>54</v>
      </c>
      <c r="H10" s="8">
        <v>63.5</v>
      </c>
      <c r="I10" s="8">
        <v>58.4</v>
      </c>
      <c r="J10" s="7"/>
    </row>
    <row r="11" spans="1:10" x14ac:dyDescent="0.25">
      <c r="A11" s="9" t="s">
        <v>108</v>
      </c>
      <c r="B11" s="7">
        <v>259</v>
      </c>
      <c r="C11" s="7">
        <v>138</v>
      </c>
      <c r="D11" s="7">
        <v>125</v>
      </c>
      <c r="E11" s="7">
        <v>94</v>
      </c>
      <c r="F11" s="7">
        <v>30</v>
      </c>
      <c r="G11" s="7">
        <v>121</v>
      </c>
      <c r="H11" s="8">
        <v>53.2</v>
      </c>
      <c r="I11" s="8">
        <v>48.3</v>
      </c>
      <c r="J11" s="7"/>
    </row>
    <row r="12" spans="1:10" x14ac:dyDescent="0.25">
      <c r="A12" s="9" t="s">
        <v>109</v>
      </c>
      <c r="B12" s="7">
        <v>114</v>
      </c>
      <c r="C12" s="7">
        <v>63</v>
      </c>
      <c r="D12" s="7">
        <v>57</v>
      </c>
      <c r="E12" s="7">
        <v>43</v>
      </c>
      <c r="F12" s="7">
        <v>14</v>
      </c>
      <c r="G12" s="7">
        <v>51</v>
      </c>
      <c r="H12" s="8">
        <v>55.4</v>
      </c>
      <c r="I12" s="8">
        <v>50.3</v>
      </c>
      <c r="J12" s="7"/>
    </row>
    <row r="13" spans="1:10" x14ac:dyDescent="0.25">
      <c r="A13" s="9" t="s">
        <v>110</v>
      </c>
      <c r="B13" s="7">
        <v>113</v>
      </c>
      <c r="C13" s="7">
        <v>62</v>
      </c>
      <c r="D13" s="7">
        <v>56</v>
      </c>
      <c r="E13" s="7">
        <v>40</v>
      </c>
      <c r="F13" s="7">
        <v>15</v>
      </c>
      <c r="G13" s="7">
        <v>51</v>
      </c>
      <c r="H13" s="8">
        <v>54.8</v>
      </c>
      <c r="I13" s="8">
        <v>49.3</v>
      </c>
      <c r="J13" s="7"/>
    </row>
    <row r="14" spans="1:10" x14ac:dyDescent="0.25">
      <c r="A14" s="9" t="s">
        <v>111</v>
      </c>
      <c r="B14" s="7">
        <v>84</v>
      </c>
      <c r="C14" s="7">
        <v>49</v>
      </c>
      <c r="D14" s="7">
        <v>47</v>
      </c>
      <c r="E14" s="7">
        <v>41</v>
      </c>
      <c r="F14" s="7">
        <v>6</v>
      </c>
      <c r="G14" s="7">
        <v>35</v>
      </c>
      <c r="H14" s="8">
        <v>58.2</v>
      </c>
      <c r="I14" s="8">
        <v>56</v>
      </c>
      <c r="J14" s="7"/>
    </row>
    <row r="15" spans="1:10" x14ac:dyDescent="0.25">
      <c r="A15" s="9" t="s">
        <v>112</v>
      </c>
      <c r="B15" s="7">
        <v>105</v>
      </c>
      <c r="C15" s="7">
        <v>62</v>
      </c>
      <c r="D15" s="7">
        <v>60</v>
      </c>
      <c r="E15" s="7">
        <v>47</v>
      </c>
      <c r="F15" s="7">
        <v>14</v>
      </c>
      <c r="G15" s="7">
        <v>43</v>
      </c>
      <c r="H15" s="8">
        <v>59</v>
      </c>
      <c r="I15" s="8">
        <v>57.2</v>
      </c>
      <c r="J15" s="7"/>
    </row>
    <row r="16" spans="1:10" x14ac:dyDescent="0.25">
      <c r="A16" s="9" t="s">
        <v>113</v>
      </c>
      <c r="B16" s="7">
        <v>109</v>
      </c>
      <c r="C16" s="7">
        <v>68</v>
      </c>
      <c r="D16" s="7">
        <v>65</v>
      </c>
      <c r="E16" s="7">
        <v>49</v>
      </c>
      <c r="F16" s="7">
        <v>16</v>
      </c>
      <c r="G16" s="7">
        <v>41</v>
      </c>
      <c r="H16" s="8">
        <v>62.4</v>
      </c>
      <c r="I16" s="8">
        <v>59.3</v>
      </c>
      <c r="J16" s="7"/>
    </row>
    <row r="17" spans="1:10" x14ac:dyDescent="0.25">
      <c r="A17" s="9" t="s">
        <v>114</v>
      </c>
      <c r="B17" s="7">
        <v>103</v>
      </c>
      <c r="C17" s="7">
        <v>64</v>
      </c>
      <c r="D17" s="7">
        <v>61</v>
      </c>
      <c r="E17" s="7">
        <v>51</v>
      </c>
      <c r="F17" s="7">
        <v>11</v>
      </c>
      <c r="G17" s="7">
        <v>39</v>
      </c>
      <c r="H17" s="8">
        <v>62.2</v>
      </c>
      <c r="I17" s="8">
        <v>59.3</v>
      </c>
      <c r="J17" s="7"/>
    </row>
    <row r="18" spans="1:10" x14ac:dyDescent="0.25">
      <c r="A18" s="9" t="s">
        <v>129</v>
      </c>
      <c r="B18" s="7">
        <v>129</v>
      </c>
      <c r="C18" s="7">
        <v>77</v>
      </c>
      <c r="D18" s="7">
        <v>71</v>
      </c>
      <c r="E18" s="7">
        <v>56</v>
      </c>
      <c r="F18" s="7">
        <v>15</v>
      </c>
      <c r="G18" s="7">
        <v>52</v>
      </c>
      <c r="H18" s="8">
        <v>59.9</v>
      </c>
      <c r="I18" s="8">
        <v>55.5</v>
      </c>
      <c r="J18" s="7"/>
    </row>
    <row r="19" spans="1:10" x14ac:dyDescent="0.25">
      <c r="A19" s="9" t="s">
        <v>130</v>
      </c>
      <c r="B19" s="7">
        <v>1393</v>
      </c>
      <c r="C19" s="7">
        <v>821</v>
      </c>
      <c r="D19" s="7">
        <v>767</v>
      </c>
      <c r="E19" s="7">
        <v>587</v>
      </c>
      <c r="F19" s="7">
        <v>176</v>
      </c>
      <c r="G19" s="7">
        <v>572</v>
      </c>
      <c r="H19" s="8">
        <v>58.9</v>
      </c>
      <c r="I19" s="8">
        <v>55</v>
      </c>
      <c r="J19" s="7"/>
    </row>
    <row r="20" spans="1:10" x14ac:dyDescent="0.25">
      <c r="A20" s="7"/>
      <c r="B20" s="7"/>
      <c r="C20" s="7"/>
      <c r="D20" s="7"/>
      <c r="E20" s="7"/>
      <c r="F20" s="7"/>
      <c r="G20" s="7"/>
      <c r="H20" s="8"/>
      <c r="I20" s="8"/>
      <c r="J20" s="7"/>
    </row>
    <row r="21" spans="1:10" ht="15.6" x14ac:dyDescent="0.3">
      <c r="A21" s="3" t="s">
        <v>181</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86</v>
      </c>
      <c r="C23" s="8">
        <v>75</v>
      </c>
      <c r="D23" s="8">
        <v>71.900000000000006</v>
      </c>
      <c r="E23" s="8">
        <v>28.6</v>
      </c>
      <c r="F23" s="8">
        <v>52.2</v>
      </c>
      <c r="G23" s="8">
        <v>19.2</v>
      </c>
      <c r="H23" s="7"/>
    </row>
    <row r="24" spans="1:10" x14ac:dyDescent="0.25">
      <c r="A24" s="9" t="s">
        <v>106</v>
      </c>
      <c r="B24" s="7">
        <v>102</v>
      </c>
      <c r="C24" s="8">
        <v>73.5</v>
      </c>
      <c r="D24" s="8">
        <v>69.8</v>
      </c>
      <c r="E24" s="8">
        <v>28.7</v>
      </c>
      <c r="F24" s="8">
        <v>57.9</v>
      </c>
      <c r="G24" s="8">
        <v>13.4</v>
      </c>
      <c r="H24" s="7"/>
    </row>
    <row r="25" spans="1:10" x14ac:dyDescent="0.25">
      <c r="A25" s="9" t="s">
        <v>107</v>
      </c>
      <c r="B25" s="7">
        <v>126</v>
      </c>
      <c r="C25" s="8">
        <v>73.3</v>
      </c>
      <c r="D25" s="8">
        <v>67.2</v>
      </c>
      <c r="E25" s="8">
        <v>23.6</v>
      </c>
      <c r="F25" s="8">
        <v>52.1</v>
      </c>
      <c r="G25" s="8">
        <v>24.3</v>
      </c>
      <c r="H25" s="7"/>
    </row>
    <row r="26" spans="1:10" x14ac:dyDescent="0.25">
      <c r="A26" s="9" t="s">
        <v>108</v>
      </c>
      <c r="B26" s="7">
        <v>213</v>
      </c>
      <c r="C26" s="8">
        <v>64.3</v>
      </c>
      <c r="D26" s="8">
        <v>58.3</v>
      </c>
      <c r="E26" s="8">
        <v>28.3</v>
      </c>
      <c r="F26" s="8">
        <v>49.6</v>
      </c>
      <c r="G26" s="8">
        <v>22</v>
      </c>
      <c r="H26" s="7"/>
    </row>
    <row r="27" spans="1:10" x14ac:dyDescent="0.25">
      <c r="A27" s="9" t="s">
        <v>109</v>
      </c>
      <c r="B27" s="7">
        <v>91</v>
      </c>
      <c r="C27" s="8">
        <v>67.900000000000006</v>
      </c>
      <c r="D27" s="8">
        <v>61.6</v>
      </c>
      <c r="E27" s="8">
        <v>20.9</v>
      </c>
      <c r="F27" s="8">
        <v>52.4</v>
      </c>
      <c r="G27" s="8">
        <v>26.7</v>
      </c>
      <c r="H27" s="7"/>
    </row>
    <row r="28" spans="1:10" x14ac:dyDescent="0.25">
      <c r="A28" s="9" t="s">
        <v>110</v>
      </c>
      <c r="B28" s="7">
        <v>96</v>
      </c>
      <c r="C28" s="8">
        <v>63.8</v>
      </c>
      <c r="D28" s="8">
        <v>57.4</v>
      </c>
      <c r="E28" s="8">
        <v>22.6</v>
      </c>
      <c r="F28" s="8">
        <v>47</v>
      </c>
      <c r="G28" s="8">
        <v>30.4</v>
      </c>
      <c r="H28" s="7"/>
    </row>
    <row r="29" spans="1:10" x14ac:dyDescent="0.25">
      <c r="A29" s="9" t="s">
        <v>111</v>
      </c>
      <c r="B29" s="7">
        <v>70</v>
      </c>
      <c r="C29" s="8">
        <v>67.400000000000006</v>
      </c>
      <c r="D29" s="8">
        <v>64.8</v>
      </c>
      <c r="E29" s="8">
        <v>25.5</v>
      </c>
      <c r="F29" s="8">
        <v>46.4</v>
      </c>
      <c r="G29" s="8">
        <v>28</v>
      </c>
      <c r="H29" s="7"/>
    </row>
    <row r="30" spans="1:10" x14ac:dyDescent="0.25">
      <c r="A30" s="9" t="s">
        <v>112</v>
      </c>
      <c r="B30" s="7">
        <v>85</v>
      </c>
      <c r="C30" s="8">
        <v>71.5</v>
      </c>
      <c r="D30" s="8">
        <v>69.3</v>
      </c>
      <c r="E30" s="8">
        <v>32.799999999999997</v>
      </c>
      <c r="F30" s="8">
        <v>49.3</v>
      </c>
      <c r="G30" s="8">
        <v>17.8</v>
      </c>
      <c r="H30" s="7"/>
    </row>
    <row r="31" spans="1:10" x14ac:dyDescent="0.25">
      <c r="A31" s="9" t="s">
        <v>113</v>
      </c>
      <c r="B31" s="7">
        <v>88</v>
      </c>
      <c r="C31" s="8">
        <v>76.099999999999994</v>
      </c>
      <c r="D31" s="8">
        <v>72.2</v>
      </c>
      <c r="E31" s="8">
        <v>24.3</v>
      </c>
      <c r="F31" s="8">
        <v>59.1</v>
      </c>
      <c r="G31" s="8">
        <v>16.600000000000001</v>
      </c>
      <c r="H31" s="7"/>
    </row>
    <row r="32" spans="1:10" x14ac:dyDescent="0.25">
      <c r="A32" s="9" t="s">
        <v>114</v>
      </c>
      <c r="B32" s="7">
        <v>86</v>
      </c>
      <c r="C32" s="8">
        <v>72.3</v>
      </c>
      <c r="D32" s="8">
        <v>68.900000000000006</v>
      </c>
      <c r="E32" s="8">
        <v>23.3</v>
      </c>
      <c r="F32" s="8">
        <v>48.3</v>
      </c>
      <c r="G32" s="8">
        <v>28.3</v>
      </c>
      <c r="H32" s="7"/>
    </row>
    <row r="33" spans="1:8" x14ac:dyDescent="0.25">
      <c r="A33" s="9" t="s">
        <v>129</v>
      </c>
      <c r="B33" s="7">
        <v>109</v>
      </c>
      <c r="C33" s="8">
        <v>69.900000000000006</v>
      </c>
      <c r="D33" s="8">
        <v>64.599999999999994</v>
      </c>
      <c r="E33" s="8">
        <v>24.8</v>
      </c>
      <c r="F33" s="8">
        <v>50.6</v>
      </c>
      <c r="G33" s="8">
        <v>24.6</v>
      </c>
      <c r="H33" s="7"/>
    </row>
    <row r="34" spans="1:8" x14ac:dyDescent="0.25">
      <c r="A34" s="9" t="s">
        <v>130</v>
      </c>
      <c r="B34" s="7">
        <v>1152</v>
      </c>
      <c r="C34" s="8">
        <v>69.900000000000006</v>
      </c>
      <c r="D34" s="8">
        <v>65.099999999999994</v>
      </c>
      <c r="E34" s="8">
        <v>25.9</v>
      </c>
      <c r="F34" s="8">
        <v>51.3</v>
      </c>
      <c r="G34" s="8">
        <v>22.7</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heetViews>
  <sheetFormatPr defaultColWidth="10.90625" defaultRowHeight="15" x14ac:dyDescent="0.25"/>
  <cols>
    <col min="1" max="1" width="20.81640625" customWidth="1"/>
    <col min="3" max="3" width="100.81640625" customWidth="1"/>
    <col min="4" max="5" width="30.81640625" customWidth="1"/>
  </cols>
  <sheetData>
    <row r="1" spans="1:5" ht="19.2" x14ac:dyDescent="0.35">
      <c r="A1" s="2" t="s">
        <v>26</v>
      </c>
    </row>
    <row r="2" spans="1:5" ht="15.6" x14ac:dyDescent="0.3">
      <c r="A2" s="5" t="s">
        <v>27</v>
      </c>
      <c r="B2" s="5" t="s">
        <v>28</v>
      </c>
      <c r="C2" s="5" t="s">
        <v>29</v>
      </c>
      <c r="D2" s="5" t="s">
        <v>30</v>
      </c>
      <c r="E2" s="5" t="s">
        <v>31</v>
      </c>
    </row>
    <row r="3" spans="1:5" x14ac:dyDescent="0.25">
      <c r="A3" t="s">
        <v>32</v>
      </c>
      <c r="B3" s="1" t="str">
        <f>HYPERLINK("##Notes!A2", "Notes")</f>
        <v>Notes</v>
      </c>
      <c r="C3" t="s">
        <v>33</v>
      </c>
      <c r="D3" t="s">
        <v>34</v>
      </c>
      <c r="E3" t="s">
        <v>34</v>
      </c>
    </row>
    <row r="4" spans="1:5" x14ac:dyDescent="0.25">
      <c r="A4" s="15">
        <v>2009</v>
      </c>
      <c r="B4" s="1" t="str">
        <f>HYPERLINK("#2009!A6", "1.1a")</f>
        <v>1.1a</v>
      </c>
      <c r="C4" t="s">
        <v>35</v>
      </c>
      <c r="D4" t="s">
        <v>36</v>
      </c>
      <c r="E4" t="s">
        <v>37</v>
      </c>
    </row>
    <row r="5" spans="1:5" x14ac:dyDescent="0.25">
      <c r="A5" s="15">
        <v>2009</v>
      </c>
      <c r="B5" s="1" t="str">
        <f>HYPERLINK("#2009!L6", "1.1b")</f>
        <v>1.1b</v>
      </c>
      <c r="C5" t="s">
        <v>38</v>
      </c>
      <c r="D5" t="s">
        <v>36</v>
      </c>
      <c r="E5" t="s">
        <v>37</v>
      </c>
    </row>
    <row r="6" spans="1:5" x14ac:dyDescent="0.25">
      <c r="A6" s="15">
        <v>2010</v>
      </c>
      <c r="B6" s="1" t="str">
        <f>HYPERLINK("#2010!A6", "1.2a")</f>
        <v>1.2a</v>
      </c>
      <c r="C6" t="s">
        <v>39</v>
      </c>
      <c r="D6" t="s">
        <v>40</v>
      </c>
      <c r="E6" t="s">
        <v>37</v>
      </c>
    </row>
    <row r="7" spans="1:5" x14ac:dyDescent="0.25">
      <c r="A7" s="15">
        <v>2010</v>
      </c>
      <c r="B7" s="1" t="str">
        <f>HYPERLINK("#2010!L6", "1.2b")</f>
        <v>1.2b</v>
      </c>
      <c r="C7" t="s">
        <v>41</v>
      </c>
      <c r="D7" t="s">
        <v>40</v>
      </c>
      <c r="E7" t="s">
        <v>37</v>
      </c>
    </row>
    <row r="8" spans="1:5" x14ac:dyDescent="0.25">
      <c r="A8" s="15">
        <v>2011</v>
      </c>
      <c r="B8" s="1" t="str">
        <f>HYPERLINK("#2011!A6", "1.3a")</f>
        <v>1.3a</v>
      </c>
      <c r="C8" t="s">
        <v>42</v>
      </c>
      <c r="D8" t="s">
        <v>43</v>
      </c>
      <c r="E8" t="s">
        <v>37</v>
      </c>
    </row>
    <row r="9" spans="1:5" x14ac:dyDescent="0.25">
      <c r="A9" s="15">
        <v>2011</v>
      </c>
      <c r="B9" s="1" t="str">
        <f>HYPERLINK("#2011!L6", "1.3b")</f>
        <v>1.3b</v>
      </c>
      <c r="C9" t="s">
        <v>44</v>
      </c>
      <c r="D9" t="s">
        <v>43</v>
      </c>
      <c r="E9" t="s">
        <v>37</v>
      </c>
    </row>
    <row r="10" spans="1:5" x14ac:dyDescent="0.25">
      <c r="A10" s="15">
        <v>2012</v>
      </c>
      <c r="B10" s="1" t="str">
        <f>HYPERLINK("#2012!A6", "1.4a")</f>
        <v>1.4a</v>
      </c>
      <c r="C10" t="s">
        <v>45</v>
      </c>
      <c r="D10" t="s">
        <v>46</v>
      </c>
      <c r="E10" t="s">
        <v>47</v>
      </c>
    </row>
    <row r="11" spans="1:5" x14ac:dyDescent="0.25">
      <c r="A11" s="15">
        <v>2012</v>
      </c>
      <c r="B11" s="1" t="str">
        <f>HYPERLINK("#2012!L6", "1.4b")</f>
        <v>1.4b</v>
      </c>
      <c r="C11" t="s">
        <v>48</v>
      </c>
      <c r="D11" t="s">
        <v>46</v>
      </c>
      <c r="E11" t="s">
        <v>47</v>
      </c>
    </row>
    <row r="12" spans="1:5" x14ac:dyDescent="0.25">
      <c r="A12" s="15">
        <v>2013</v>
      </c>
      <c r="B12" s="1" t="str">
        <f>HYPERLINK("#2013!A6", "1.5a")</f>
        <v>1.5a</v>
      </c>
      <c r="C12" t="s">
        <v>49</v>
      </c>
      <c r="D12" t="s">
        <v>50</v>
      </c>
      <c r="E12" t="s">
        <v>47</v>
      </c>
    </row>
    <row r="13" spans="1:5" x14ac:dyDescent="0.25">
      <c r="A13" s="15">
        <v>2013</v>
      </c>
      <c r="B13" s="1" t="str">
        <f>HYPERLINK("#2013!L6", "1.5b")</f>
        <v>1.5b</v>
      </c>
      <c r="C13" t="s">
        <v>51</v>
      </c>
      <c r="D13" t="s">
        <v>50</v>
      </c>
      <c r="E13" t="s">
        <v>47</v>
      </c>
    </row>
    <row r="14" spans="1:5" x14ac:dyDescent="0.25">
      <c r="A14" s="15">
        <v>2014</v>
      </c>
      <c r="B14" s="1" t="str">
        <f>HYPERLINK("#2014!A6", "1.6a")</f>
        <v>1.6a</v>
      </c>
      <c r="C14" t="s">
        <v>52</v>
      </c>
      <c r="D14" t="s">
        <v>53</v>
      </c>
      <c r="E14" t="s">
        <v>47</v>
      </c>
    </row>
    <row r="15" spans="1:5" x14ac:dyDescent="0.25">
      <c r="A15" s="15">
        <v>2014</v>
      </c>
      <c r="B15" s="1" t="str">
        <f>HYPERLINK("#2014!L6", "1.6b")</f>
        <v>1.6b</v>
      </c>
      <c r="C15" t="s">
        <v>54</v>
      </c>
      <c r="D15" t="s">
        <v>53</v>
      </c>
      <c r="E15" t="s">
        <v>47</v>
      </c>
    </row>
    <row r="16" spans="1:5" x14ac:dyDescent="0.25">
      <c r="A16" s="15">
        <v>2015</v>
      </c>
      <c r="B16" s="1" t="str">
        <f>HYPERLINK("#2015!A6", "1.7a")</f>
        <v>1.7a</v>
      </c>
      <c r="C16" t="s">
        <v>55</v>
      </c>
      <c r="D16" t="s">
        <v>56</v>
      </c>
      <c r="E16" t="s">
        <v>47</v>
      </c>
    </row>
    <row r="17" spans="1:5" x14ac:dyDescent="0.25">
      <c r="A17" s="15">
        <v>2015</v>
      </c>
      <c r="B17" s="1" t="str">
        <f>HYPERLINK("#2015!L6", "1.7b")</f>
        <v>1.7b</v>
      </c>
      <c r="C17" t="s">
        <v>57</v>
      </c>
      <c r="D17" t="s">
        <v>56</v>
      </c>
      <c r="E17" t="s">
        <v>47</v>
      </c>
    </row>
    <row r="18" spans="1:5" x14ac:dyDescent="0.25">
      <c r="A18" s="15">
        <v>2016</v>
      </c>
      <c r="B18" s="1" t="str">
        <f>HYPERLINK("#2016!A6", "1.8a")</f>
        <v>1.8a</v>
      </c>
      <c r="C18" t="s">
        <v>58</v>
      </c>
      <c r="D18" t="s">
        <v>59</v>
      </c>
      <c r="E18" t="s">
        <v>47</v>
      </c>
    </row>
    <row r="19" spans="1:5" x14ac:dyDescent="0.25">
      <c r="A19" s="15">
        <v>2016</v>
      </c>
      <c r="B19" s="1" t="str">
        <f>HYPERLINK("#2016!L6", "1.8b")</f>
        <v>1.8b</v>
      </c>
      <c r="C19" t="s">
        <v>60</v>
      </c>
      <c r="D19" t="s">
        <v>59</v>
      </c>
      <c r="E19" t="s">
        <v>47</v>
      </c>
    </row>
    <row r="20" spans="1:5" x14ac:dyDescent="0.25">
      <c r="A20" s="15">
        <v>2017</v>
      </c>
      <c r="B20" s="1" t="str">
        <f>HYPERLINK("#2017!A6", "1.9a")</f>
        <v>1.9a</v>
      </c>
      <c r="C20" t="s">
        <v>61</v>
      </c>
      <c r="D20" t="s">
        <v>62</v>
      </c>
      <c r="E20" t="s">
        <v>47</v>
      </c>
    </row>
    <row r="21" spans="1:5" x14ac:dyDescent="0.25">
      <c r="A21" s="15">
        <v>2017</v>
      </c>
      <c r="B21" s="1" t="str">
        <f>HYPERLINK("#2017!L6", "1.9b")</f>
        <v>1.9b</v>
      </c>
      <c r="C21" t="s">
        <v>63</v>
      </c>
      <c r="D21" t="s">
        <v>62</v>
      </c>
      <c r="E21" t="s">
        <v>47</v>
      </c>
    </row>
    <row r="22" spans="1:5" x14ac:dyDescent="0.25">
      <c r="A22" s="15">
        <v>2018</v>
      </c>
      <c r="B22" s="1" t="str">
        <f>HYPERLINK("#2018!A6", "1.10a")</f>
        <v>1.10a</v>
      </c>
      <c r="C22" t="s">
        <v>64</v>
      </c>
      <c r="D22" t="s">
        <v>65</v>
      </c>
      <c r="E22" t="s">
        <v>47</v>
      </c>
    </row>
    <row r="23" spans="1:5" x14ac:dyDescent="0.25">
      <c r="A23" s="15">
        <v>2018</v>
      </c>
      <c r="B23" s="1" t="str">
        <f>HYPERLINK("#2018!L6", "1.10b")</f>
        <v>1.10b</v>
      </c>
      <c r="C23" t="s">
        <v>66</v>
      </c>
      <c r="D23" t="s">
        <v>65</v>
      </c>
      <c r="E23" t="s">
        <v>47</v>
      </c>
    </row>
    <row r="24" spans="1:5" x14ac:dyDescent="0.25">
      <c r="A24" s="15">
        <v>2019</v>
      </c>
      <c r="B24" s="1" t="str">
        <f>HYPERLINK("#2019!A6", "1.11a")</f>
        <v>1.11a</v>
      </c>
      <c r="C24" t="s">
        <v>67</v>
      </c>
      <c r="D24" t="s">
        <v>68</v>
      </c>
      <c r="E24" t="s">
        <v>47</v>
      </c>
    </row>
    <row r="25" spans="1:5" x14ac:dyDescent="0.25">
      <c r="A25" s="15">
        <v>2019</v>
      </c>
      <c r="B25" s="1" t="str">
        <f>HYPERLINK("#2019!L6", "1.11b")</f>
        <v>1.11b</v>
      </c>
      <c r="C25" t="s">
        <v>69</v>
      </c>
      <c r="D25" t="s">
        <v>68</v>
      </c>
      <c r="E25" t="s">
        <v>47</v>
      </c>
    </row>
    <row r="26" spans="1:5" x14ac:dyDescent="0.25">
      <c r="A26" s="15">
        <v>2020</v>
      </c>
      <c r="B26" s="1" t="str">
        <f>HYPERLINK("#2020!A6", "1.12a")</f>
        <v>1.12a</v>
      </c>
      <c r="C26" t="s">
        <v>70</v>
      </c>
      <c r="D26" t="s">
        <v>71</v>
      </c>
      <c r="E26" t="s">
        <v>72</v>
      </c>
    </row>
    <row r="27" spans="1:5" x14ac:dyDescent="0.25">
      <c r="A27" s="15">
        <v>2020</v>
      </c>
      <c r="B27" s="1" t="str">
        <f>HYPERLINK("#2020!L6", "1.12b")</f>
        <v>1.12b</v>
      </c>
      <c r="C27" t="s">
        <v>73</v>
      </c>
      <c r="D27" t="s">
        <v>71</v>
      </c>
      <c r="E27" t="s">
        <v>72</v>
      </c>
    </row>
    <row r="28" spans="1:5" x14ac:dyDescent="0.25">
      <c r="A28" s="15">
        <v>2021</v>
      </c>
      <c r="B28" s="1" t="str">
        <f>HYPERLINK("#2021!A6", "1.13a")</f>
        <v>1.13a</v>
      </c>
      <c r="C28" t="s">
        <v>74</v>
      </c>
      <c r="D28" t="s">
        <v>75</v>
      </c>
      <c r="E28" t="s">
        <v>72</v>
      </c>
    </row>
    <row r="29" spans="1:5" x14ac:dyDescent="0.25">
      <c r="A29" s="15">
        <v>2021</v>
      </c>
      <c r="B29" s="1" t="str">
        <f>HYPERLINK("#2021!L6", "1.13b")</f>
        <v>1.13b</v>
      </c>
      <c r="C29" t="s">
        <v>76</v>
      </c>
      <c r="D29" t="s">
        <v>75</v>
      </c>
      <c r="E29" t="s">
        <v>72</v>
      </c>
    </row>
    <row r="30" spans="1:5" x14ac:dyDescent="0.25">
      <c r="A30" s="15">
        <v>2022</v>
      </c>
      <c r="B30" s="1" t="str">
        <f>HYPERLINK("#2022!A6", "1.14a")</f>
        <v>1.14a</v>
      </c>
      <c r="C30" t="s">
        <v>77</v>
      </c>
      <c r="D30" t="s">
        <v>78</v>
      </c>
      <c r="E30" s="21">
        <v>45223</v>
      </c>
    </row>
    <row r="31" spans="1:5" x14ac:dyDescent="0.25">
      <c r="A31" s="15">
        <v>2022</v>
      </c>
      <c r="B31" s="1" t="str">
        <f>HYPERLINK("#2022!L6", "1.14b")</f>
        <v>1.14b</v>
      </c>
      <c r="C31" t="s">
        <v>79</v>
      </c>
      <c r="D31" t="s">
        <v>78</v>
      </c>
      <c r="E31" s="21">
        <v>45223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0.90625" style="17"/>
    <col min="2" max="2" width="110.81640625" style="17" customWidth="1"/>
    <col min="3" max="16384" width="10.90625" style="17"/>
  </cols>
  <sheetData>
    <row r="1" spans="1:2" ht="19.2" x14ac:dyDescent="0.25">
      <c r="A1" s="16" t="s">
        <v>33</v>
      </c>
    </row>
    <row r="2" spans="1:2" ht="31.2" x14ac:dyDescent="0.25">
      <c r="A2" s="18" t="s">
        <v>80</v>
      </c>
      <c r="B2" s="18" t="s">
        <v>81</v>
      </c>
    </row>
    <row r="3" spans="1:2" ht="30.6" x14ac:dyDescent="0.25">
      <c r="A3" s="13" t="s">
        <v>82</v>
      </c>
      <c r="B3" s="19" t="s">
        <v>189</v>
      </c>
    </row>
    <row r="4" spans="1:2" ht="30.6" x14ac:dyDescent="0.25">
      <c r="A4" s="13" t="s">
        <v>83</v>
      </c>
      <c r="B4" s="19" t="s">
        <v>188</v>
      </c>
    </row>
    <row r="5" spans="1:2" ht="90.6" x14ac:dyDescent="0.25">
      <c r="A5" s="13" t="s">
        <v>84</v>
      </c>
      <c r="B5" s="19" t="s">
        <v>187</v>
      </c>
    </row>
    <row r="6" spans="1:2" ht="30.6" x14ac:dyDescent="0.25">
      <c r="A6" s="13" t="s">
        <v>85</v>
      </c>
      <c r="B6" s="19" t="s">
        <v>182</v>
      </c>
    </row>
    <row r="7" spans="1:2" ht="45.6" x14ac:dyDescent="0.25">
      <c r="A7" s="13" t="s">
        <v>86</v>
      </c>
      <c r="B7" s="19" t="s">
        <v>183</v>
      </c>
    </row>
    <row r="8" spans="1:2" ht="30.6" x14ac:dyDescent="0.25">
      <c r="A8" s="13" t="s">
        <v>87</v>
      </c>
      <c r="B8" s="19" t="s">
        <v>184</v>
      </c>
    </row>
    <row r="9" spans="1:2" ht="60.6" x14ac:dyDescent="0.25">
      <c r="A9" s="13" t="s">
        <v>88</v>
      </c>
      <c r="B9" s="19" t="s">
        <v>185</v>
      </c>
    </row>
    <row r="10" spans="1:2" ht="105.6" x14ac:dyDescent="0.25">
      <c r="A10" s="13" t="s">
        <v>89</v>
      </c>
      <c r="B10" s="19" t="s">
        <v>191</v>
      </c>
    </row>
    <row r="11" spans="1:2" ht="90.6" x14ac:dyDescent="0.25">
      <c r="A11" s="13" t="s">
        <v>90</v>
      </c>
      <c r="B11" s="19" t="s">
        <v>186</v>
      </c>
    </row>
    <row r="12" spans="1:2" x14ac:dyDescent="0.25">
      <c r="B12" s="20"/>
    </row>
    <row r="13" spans="1:2" x14ac:dyDescent="0.25">
      <c r="B13" s="20"/>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workbookViewId="0"/>
  </sheetViews>
  <sheetFormatPr defaultColWidth="10.90625" defaultRowHeight="15" x14ac:dyDescent="0.25"/>
  <cols>
    <col min="1" max="1" width="35.81640625" customWidth="1"/>
    <col min="2" max="3" width="12.81640625" customWidth="1"/>
    <col min="4" max="4" width="14.453125" customWidth="1"/>
    <col min="5" max="7" width="12.81640625" customWidth="1"/>
    <col min="8" max="8" width="15" customWidth="1"/>
    <col min="9" max="9" width="15.1796875" customWidth="1"/>
    <col min="10" max="10" width="12.81640625" customWidth="1"/>
    <col min="11" max="11" width="35.81640625" customWidth="1"/>
  </cols>
  <sheetData>
    <row r="1" spans="1:10" ht="30" customHeight="1" x14ac:dyDescent="0.35">
      <c r="A1" s="2" t="s">
        <v>91</v>
      </c>
    </row>
    <row r="2" spans="1:10" x14ac:dyDescent="0.25">
      <c r="A2" t="s">
        <v>92</v>
      </c>
    </row>
    <row r="3" spans="1:10" x14ac:dyDescent="0.25">
      <c r="A3" t="s">
        <v>93</v>
      </c>
    </row>
    <row r="4" spans="1:10" x14ac:dyDescent="0.25">
      <c r="A4" t="s">
        <v>94</v>
      </c>
    </row>
    <row r="5" spans="1:10" x14ac:dyDescent="0.25">
      <c r="A5" t="s">
        <v>95</v>
      </c>
    </row>
    <row r="6" spans="1:10" ht="15.6" x14ac:dyDescent="0.3">
      <c r="A6" s="3" t="s">
        <v>96</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116</v>
      </c>
      <c r="C8" s="7">
        <v>74</v>
      </c>
      <c r="D8" s="7">
        <v>73</v>
      </c>
      <c r="E8" s="7">
        <v>55</v>
      </c>
      <c r="F8" s="7">
        <v>18</v>
      </c>
      <c r="G8" s="7">
        <v>42</v>
      </c>
      <c r="H8" s="8">
        <v>63.6</v>
      </c>
      <c r="I8" s="8">
        <v>62.3</v>
      </c>
    </row>
    <row r="9" spans="1:10" x14ac:dyDescent="0.25">
      <c r="A9" s="9" t="s">
        <v>106</v>
      </c>
      <c r="B9" s="7">
        <v>130</v>
      </c>
      <c r="C9" s="7">
        <v>79</v>
      </c>
      <c r="D9" s="7">
        <v>77</v>
      </c>
      <c r="E9" s="7">
        <v>54</v>
      </c>
      <c r="F9" s="7">
        <v>23</v>
      </c>
      <c r="G9" s="7">
        <v>51</v>
      </c>
      <c r="H9" s="8">
        <v>60.8</v>
      </c>
      <c r="I9" s="8">
        <v>59.2</v>
      </c>
    </row>
    <row r="10" spans="1:10" x14ac:dyDescent="0.25">
      <c r="A10" s="9" t="s">
        <v>107</v>
      </c>
      <c r="B10" s="7">
        <v>168</v>
      </c>
      <c r="C10" s="7">
        <v>109</v>
      </c>
      <c r="D10" s="7">
        <v>106</v>
      </c>
      <c r="E10" s="7">
        <v>85</v>
      </c>
      <c r="F10" s="7">
        <v>21</v>
      </c>
      <c r="G10" s="7">
        <v>59</v>
      </c>
      <c r="H10" s="8">
        <v>64.8</v>
      </c>
      <c r="I10" s="8">
        <v>63.1</v>
      </c>
    </row>
    <row r="11" spans="1:10" x14ac:dyDescent="0.25">
      <c r="A11" s="9" t="s">
        <v>108</v>
      </c>
      <c r="B11" s="7">
        <v>268</v>
      </c>
      <c r="C11" s="7">
        <v>155</v>
      </c>
      <c r="D11" s="7">
        <v>150</v>
      </c>
      <c r="E11" s="7">
        <v>113</v>
      </c>
      <c r="F11" s="7">
        <v>36</v>
      </c>
      <c r="G11" s="7">
        <v>113</v>
      </c>
      <c r="H11" s="8">
        <v>57.7</v>
      </c>
      <c r="I11" s="8">
        <v>55.8</v>
      </c>
    </row>
    <row r="12" spans="1:10" x14ac:dyDescent="0.25">
      <c r="A12" s="9" t="s">
        <v>109</v>
      </c>
      <c r="B12" s="7">
        <v>110</v>
      </c>
      <c r="C12" s="7">
        <v>58</v>
      </c>
      <c r="D12" s="7">
        <v>56</v>
      </c>
      <c r="E12" s="7">
        <v>42</v>
      </c>
      <c r="F12" s="7">
        <v>15</v>
      </c>
      <c r="G12" s="7">
        <v>52</v>
      </c>
      <c r="H12" s="8">
        <v>52.7</v>
      </c>
      <c r="I12" s="8">
        <v>51.1</v>
      </c>
    </row>
    <row r="13" spans="1:10" x14ac:dyDescent="0.25">
      <c r="A13" s="9" t="s">
        <v>110</v>
      </c>
      <c r="B13" s="7">
        <v>115</v>
      </c>
      <c r="C13" s="7">
        <v>63</v>
      </c>
      <c r="D13" s="7">
        <v>61</v>
      </c>
      <c r="E13" s="7">
        <v>46</v>
      </c>
      <c r="F13" s="7">
        <v>15</v>
      </c>
      <c r="G13" s="7">
        <v>52</v>
      </c>
      <c r="H13" s="8">
        <v>54.6</v>
      </c>
      <c r="I13" s="8">
        <v>53.3</v>
      </c>
    </row>
    <row r="14" spans="1:10" x14ac:dyDescent="0.25">
      <c r="A14" s="9" t="s">
        <v>111</v>
      </c>
      <c r="B14" s="7">
        <v>95</v>
      </c>
      <c r="C14" s="7">
        <v>54</v>
      </c>
      <c r="D14" s="7">
        <v>53</v>
      </c>
      <c r="E14" s="7">
        <v>42</v>
      </c>
      <c r="F14" s="7">
        <v>11</v>
      </c>
      <c r="G14" s="7">
        <v>41</v>
      </c>
      <c r="H14" s="8">
        <v>57.1</v>
      </c>
      <c r="I14" s="8">
        <v>56</v>
      </c>
    </row>
    <row r="15" spans="1:10" x14ac:dyDescent="0.25">
      <c r="A15" s="9" t="s">
        <v>112</v>
      </c>
      <c r="B15" s="7">
        <v>118</v>
      </c>
      <c r="C15" s="7">
        <v>78</v>
      </c>
      <c r="D15" s="7">
        <v>76</v>
      </c>
      <c r="E15" s="7">
        <v>61</v>
      </c>
      <c r="F15" s="7">
        <v>15</v>
      </c>
      <c r="G15" s="7">
        <v>40</v>
      </c>
      <c r="H15" s="8">
        <v>66.3</v>
      </c>
      <c r="I15" s="8">
        <v>64.900000000000006</v>
      </c>
    </row>
    <row r="16" spans="1:10" x14ac:dyDescent="0.25">
      <c r="A16" s="9" t="s">
        <v>113</v>
      </c>
      <c r="B16" s="7">
        <v>112</v>
      </c>
      <c r="C16" s="7">
        <v>71</v>
      </c>
      <c r="D16" s="7">
        <v>71</v>
      </c>
      <c r="E16" s="7">
        <v>54</v>
      </c>
      <c r="F16" s="7">
        <v>17</v>
      </c>
      <c r="G16" s="7">
        <v>41</v>
      </c>
      <c r="H16" s="8">
        <v>63.7</v>
      </c>
      <c r="I16" s="8">
        <v>62.8</v>
      </c>
    </row>
    <row r="17" spans="1:9" x14ac:dyDescent="0.25">
      <c r="A17" s="9" t="s">
        <v>114</v>
      </c>
      <c r="B17" s="7">
        <v>112</v>
      </c>
      <c r="C17" s="7">
        <v>71</v>
      </c>
      <c r="D17" s="7">
        <v>70</v>
      </c>
      <c r="E17" s="7">
        <v>57</v>
      </c>
      <c r="F17" s="7">
        <v>13</v>
      </c>
      <c r="G17" s="7">
        <v>41</v>
      </c>
      <c r="H17" s="8">
        <v>63.4</v>
      </c>
      <c r="I17" s="8">
        <v>62.6</v>
      </c>
    </row>
    <row r="18" spans="1:9" x14ac:dyDescent="0.25">
      <c r="A18" s="9" t="s">
        <v>115</v>
      </c>
      <c r="B18" s="7">
        <v>140</v>
      </c>
      <c r="C18" s="7">
        <v>87</v>
      </c>
      <c r="D18" s="7">
        <v>86</v>
      </c>
      <c r="E18" s="7">
        <v>68</v>
      </c>
      <c r="F18" s="7">
        <v>18</v>
      </c>
      <c r="G18" s="7">
        <v>53</v>
      </c>
      <c r="H18" s="8">
        <v>62.1</v>
      </c>
      <c r="I18" s="8">
        <v>61.6</v>
      </c>
    </row>
    <row r="19" spans="1:9" x14ac:dyDescent="0.25">
      <c r="A19" s="9" t="s">
        <v>116</v>
      </c>
      <c r="B19" s="7">
        <v>1485</v>
      </c>
      <c r="C19" s="7">
        <v>900</v>
      </c>
      <c r="D19" s="7">
        <v>879</v>
      </c>
      <c r="E19" s="7">
        <v>678</v>
      </c>
      <c r="F19" s="7">
        <v>200</v>
      </c>
      <c r="G19" s="7">
        <v>585</v>
      </c>
      <c r="H19" s="8">
        <v>60.6</v>
      </c>
      <c r="I19" s="8">
        <v>59.2</v>
      </c>
    </row>
    <row r="20" spans="1:9" x14ac:dyDescent="0.25">
      <c r="A20" s="7"/>
      <c r="B20" s="7"/>
      <c r="C20" s="7"/>
      <c r="D20" s="7"/>
      <c r="E20" s="7"/>
      <c r="F20" s="7"/>
      <c r="G20" s="7"/>
      <c r="H20" s="8"/>
      <c r="I20" s="8"/>
    </row>
    <row r="21" spans="1:9" ht="15.6" x14ac:dyDescent="0.3">
      <c r="A21" s="3" t="s">
        <v>117</v>
      </c>
    </row>
    <row r="22" spans="1:9" ht="93.6" x14ac:dyDescent="0.3">
      <c r="A22" s="5" t="s">
        <v>97</v>
      </c>
      <c r="B22" s="6" t="s">
        <v>118</v>
      </c>
      <c r="C22" s="6" t="s">
        <v>119</v>
      </c>
      <c r="D22" s="6" t="s">
        <v>120</v>
      </c>
      <c r="E22" s="6" t="s">
        <v>192</v>
      </c>
      <c r="F22" s="6" t="s">
        <v>193</v>
      </c>
      <c r="G22" s="6" t="s">
        <v>123</v>
      </c>
      <c r="H22" s="6" t="s">
        <v>128</v>
      </c>
      <c r="I22" s="6"/>
    </row>
    <row r="23" spans="1:9" x14ac:dyDescent="0.25">
      <c r="A23" s="9" t="s">
        <v>105</v>
      </c>
      <c r="B23" s="7">
        <v>92</v>
      </c>
      <c r="C23" s="8">
        <v>76.400000000000006</v>
      </c>
      <c r="D23" s="8">
        <v>74.8</v>
      </c>
      <c r="E23" s="8">
        <v>40.299999999999997</v>
      </c>
      <c r="F23" s="8">
        <v>47.6</v>
      </c>
      <c r="G23" s="8">
        <v>12.1</v>
      </c>
    </row>
    <row r="24" spans="1:9" x14ac:dyDescent="0.25">
      <c r="A24" s="9" t="s">
        <v>106</v>
      </c>
      <c r="B24" s="7">
        <v>100</v>
      </c>
      <c r="C24" s="8">
        <v>74.8</v>
      </c>
      <c r="D24" s="8">
        <v>72.8</v>
      </c>
      <c r="E24" s="8">
        <v>41.5</v>
      </c>
      <c r="F24" s="8">
        <v>49.2</v>
      </c>
      <c r="G24" s="8">
        <v>9.1999999999999993</v>
      </c>
    </row>
    <row r="25" spans="1:9" x14ac:dyDescent="0.25">
      <c r="A25" s="9" t="s">
        <v>107</v>
      </c>
      <c r="B25" s="7">
        <v>136</v>
      </c>
      <c r="C25" s="8">
        <v>77.400000000000006</v>
      </c>
      <c r="D25" s="8">
        <v>75.2</v>
      </c>
      <c r="E25" s="8">
        <v>37.200000000000003</v>
      </c>
      <c r="F25" s="8">
        <v>50.1</v>
      </c>
      <c r="G25" s="8">
        <v>12.7</v>
      </c>
    </row>
    <row r="26" spans="1:9" x14ac:dyDescent="0.25">
      <c r="A26" s="9" t="s">
        <v>108</v>
      </c>
      <c r="B26" s="7">
        <v>220</v>
      </c>
      <c r="C26" s="8">
        <v>67.900000000000006</v>
      </c>
      <c r="D26" s="8">
        <v>65.5</v>
      </c>
      <c r="E26" s="8">
        <v>39.299999999999997</v>
      </c>
      <c r="F26" s="8">
        <v>44.9</v>
      </c>
      <c r="G26" s="8">
        <v>15.8</v>
      </c>
    </row>
    <row r="27" spans="1:9" x14ac:dyDescent="0.25">
      <c r="A27" s="9" t="s">
        <v>109</v>
      </c>
      <c r="B27" s="7">
        <v>78</v>
      </c>
      <c r="C27" s="8">
        <v>69.900000000000006</v>
      </c>
      <c r="D27" s="8">
        <v>67.599999999999994</v>
      </c>
      <c r="E27" s="8">
        <v>31.4</v>
      </c>
      <c r="F27" s="8">
        <v>51.3</v>
      </c>
      <c r="G27" s="8">
        <v>17.3</v>
      </c>
    </row>
    <row r="28" spans="1:9" x14ac:dyDescent="0.25">
      <c r="A28" s="9" t="s">
        <v>110</v>
      </c>
      <c r="B28" s="7">
        <v>88</v>
      </c>
      <c r="C28" s="8">
        <v>69.400000000000006</v>
      </c>
      <c r="D28" s="8">
        <v>67.599999999999994</v>
      </c>
      <c r="E28" s="8">
        <v>37.5</v>
      </c>
      <c r="F28" s="8">
        <v>49.8</v>
      </c>
      <c r="G28" s="8">
        <v>12.8</v>
      </c>
    </row>
    <row r="29" spans="1:9" x14ac:dyDescent="0.25">
      <c r="A29" s="9" t="s">
        <v>111</v>
      </c>
      <c r="B29" s="7">
        <v>68</v>
      </c>
      <c r="C29" s="8">
        <v>74.8</v>
      </c>
      <c r="D29" s="8">
        <v>73.3</v>
      </c>
      <c r="E29" s="8">
        <v>35</v>
      </c>
      <c r="F29" s="8">
        <v>50.4</v>
      </c>
      <c r="G29" s="8">
        <v>14.6</v>
      </c>
    </row>
    <row r="30" spans="1:9" x14ac:dyDescent="0.25">
      <c r="A30" s="9" t="s">
        <v>112</v>
      </c>
      <c r="B30" s="7">
        <v>98</v>
      </c>
      <c r="C30" s="8">
        <v>76.599999999999994</v>
      </c>
      <c r="D30" s="8">
        <v>75</v>
      </c>
      <c r="E30" s="8">
        <v>49.8</v>
      </c>
      <c r="F30" s="8">
        <v>35.6</v>
      </c>
      <c r="G30" s="8">
        <v>14.6</v>
      </c>
    </row>
    <row r="31" spans="1:9" x14ac:dyDescent="0.25">
      <c r="A31" s="9" t="s">
        <v>113</v>
      </c>
      <c r="B31" s="7">
        <v>87</v>
      </c>
      <c r="C31" s="8">
        <v>77.900000000000006</v>
      </c>
      <c r="D31" s="8">
        <v>76.900000000000006</v>
      </c>
      <c r="E31" s="8">
        <v>38.6</v>
      </c>
      <c r="F31" s="8">
        <v>53.1</v>
      </c>
      <c r="G31" s="8">
        <v>8.3000000000000007</v>
      </c>
    </row>
    <row r="32" spans="1:9" x14ac:dyDescent="0.25">
      <c r="A32" s="9" t="s">
        <v>114</v>
      </c>
      <c r="B32" s="7">
        <v>92</v>
      </c>
      <c r="C32" s="8">
        <v>74.900000000000006</v>
      </c>
      <c r="D32" s="8">
        <v>73.8</v>
      </c>
      <c r="E32" s="8">
        <v>35.200000000000003</v>
      </c>
      <c r="F32" s="8">
        <v>48.8</v>
      </c>
      <c r="G32" s="8">
        <v>16.100000000000001</v>
      </c>
    </row>
    <row r="33" spans="1:7" x14ac:dyDescent="0.25">
      <c r="A33" s="9" t="s">
        <v>115</v>
      </c>
      <c r="B33" s="7">
        <v>110</v>
      </c>
      <c r="C33" s="8">
        <v>75.400000000000006</v>
      </c>
      <c r="D33" s="8">
        <v>74.900000000000006</v>
      </c>
      <c r="E33" s="8">
        <v>37.9</v>
      </c>
      <c r="F33" s="8">
        <v>47.7</v>
      </c>
      <c r="G33" s="8">
        <v>14.3</v>
      </c>
    </row>
    <row r="34" spans="1:7" x14ac:dyDescent="0.25">
      <c r="A34" s="9" t="s">
        <v>116</v>
      </c>
      <c r="B34" s="7">
        <v>1169</v>
      </c>
      <c r="C34" s="8">
        <v>73.7</v>
      </c>
      <c r="D34" s="8">
        <v>71.900000000000006</v>
      </c>
      <c r="E34" s="8">
        <v>38.799999999999997</v>
      </c>
      <c r="F34" s="8">
        <v>47.6</v>
      </c>
      <c r="G34" s="8">
        <v>13.6</v>
      </c>
    </row>
    <row r="35" spans="1:7" x14ac:dyDescent="0.25">
      <c r="A35" s="7"/>
      <c r="B35" s="7"/>
      <c r="C35" s="8"/>
      <c r="D35" s="8"/>
      <c r="E35" s="8"/>
      <c r="F35" s="8"/>
      <c r="G35" s="8"/>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topLeftCell="A12" workbookViewId="0"/>
  </sheetViews>
  <sheetFormatPr defaultColWidth="10.90625" defaultRowHeight="15" x14ac:dyDescent="0.25"/>
  <cols>
    <col min="1" max="1" width="35.81640625" customWidth="1"/>
    <col min="2" max="7" width="12.81640625" customWidth="1"/>
    <col min="8" max="8" width="21.08984375" customWidth="1"/>
    <col min="9" max="9" width="12.81640625" customWidth="1"/>
    <col min="10" max="10" width="35.81640625" customWidth="1"/>
  </cols>
  <sheetData>
    <row r="1" spans="1:10" ht="30" customHeight="1" x14ac:dyDescent="0.35">
      <c r="A1" s="2" t="s">
        <v>124</v>
      </c>
    </row>
    <row r="2" spans="1:10" x14ac:dyDescent="0.25">
      <c r="A2" t="s">
        <v>92</v>
      </c>
    </row>
    <row r="3" spans="1:10" x14ac:dyDescent="0.25">
      <c r="A3" t="s">
        <v>93</v>
      </c>
    </row>
    <row r="4" spans="1:10" x14ac:dyDescent="0.25">
      <c r="A4" t="s">
        <v>94</v>
      </c>
    </row>
    <row r="5" spans="1:10" x14ac:dyDescent="0.25">
      <c r="A5" t="s">
        <v>125</v>
      </c>
    </row>
    <row r="6" spans="1:10" ht="15.6" x14ac:dyDescent="0.3">
      <c r="A6" s="3" t="s">
        <v>126</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113</v>
      </c>
      <c r="C8" s="7">
        <v>69</v>
      </c>
      <c r="D8" s="7">
        <v>68</v>
      </c>
      <c r="E8" s="7">
        <v>54</v>
      </c>
      <c r="F8" s="7">
        <v>13</v>
      </c>
      <c r="G8" s="7">
        <v>43</v>
      </c>
      <c r="H8" s="8">
        <v>61.4</v>
      </c>
      <c r="I8" s="8">
        <v>60.1</v>
      </c>
      <c r="J8" s="7"/>
    </row>
    <row r="9" spans="1:10" x14ac:dyDescent="0.25">
      <c r="A9" s="9" t="s">
        <v>106</v>
      </c>
      <c r="B9" s="7">
        <v>130</v>
      </c>
      <c r="C9" s="7">
        <v>75</v>
      </c>
      <c r="D9" s="7">
        <v>72</v>
      </c>
      <c r="E9" s="7">
        <v>52</v>
      </c>
      <c r="F9" s="7">
        <v>20</v>
      </c>
      <c r="G9" s="7">
        <v>56</v>
      </c>
      <c r="H9" s="8">
        <v>57.3</v>
      </c>
      <c r="I9" s="8">
        <v>55</v>
      </c>
      <c r="J9" s="7"/>
    </row>
    <row r="10" spans="1:10" x14ac:dyDescent="0.25">
      <c r="A10" s="9" t="s">
        <v>107</v>
      </c>
      <c r="B10" s="7">
        <v>167</v>
      </c>
      <c r="C10" s="7">
        <v>101</v>
      </c>
      <c r="D10" s="7">
        <v>97</v>
      </c>
      <c r="E10" s="7">
        <v>77</v>
      </c>
      <c r="F10" s="7">
        <v>21</v>
      </c>
      <c r="G10" s="7">
        <v>66</v>
      </c>
      <c r="H10" s="8">
        <v>60.6</v>
      </c>
      <c r="I10" s="8">
        <v>58.1</v>
      </c>
      <c r="J10" s="7"/>
    </row>
    <row r="11" spans="1:10" x14ac:dyDescent="0.25">
      <c r="A11" s="9" t="s">
        <v>108</v>
      </c>
      <c r="B11" s="7">
        <v>257</v>
      </c>
      <c r="C11" s="7">
        <v>154</v>
      </c>
      <c r="D11" s="7">
        <v>147</v>
      </c>
      <c r="E11" s="7">
        <v>111</v>
      </c>
      <c r="F11" s="7">
        <v>35</v>
      </c>
      <c r="G11" s="7">
        <v>103</v>
      </c>
      <c r="H11" s="8">
        <v>60</v>
      </c>
      <c r="I11" s="8">
        <v>57.2</v>
      </c>
      <c r="J11" s="7"/>
    </row>
    <row r="12" spans="1:10" x14ac:dyDescent="0.25">
      <c r="A12" s="9" t="s">
        <v>109</v>
      </c>
      <c r="B12" s="7">
        <v>112</v>
      </c>
      <c r="C12" s="7">
        <v>62</v>
      </c>
      <c r="D12" s="7">
        <v>61</v>
      </c>
      <c r="E12" s="7">
        <v>43</v>
      </c>
      <c r="F12" s="7">
        <v>18</v>
      </c>
      <c r="G12" s="7">
        <v>50</v>
      </c>
      <c r="H12" s="8">
        <v>55</v>
      </c>
      <c r="I12" s="8">
        <v>54.1</v>
      </c>
      <c r="J12" s="7"/>
    </row>
    <row r="13" spans="1:10" x14ac:dyDescent="0.25">
      <c r="A13" s="9" t="s">
        <v>110</v>
      </c>
      <c r="B13" s="7">
        <v>119</v>
      </c>
      <c r="C13" s="7">
        <v>65</v>
      </c>
      <c r="D13" s="7">
        <v>62</v>
      </c>
      <c r="E13" s="7">
        <v>43</v>
      </c>
      <c r="F13" s="7">
        <v>18</v>
      </c>
      <c r="G13" s="7">
        <v>54</v>
      </c>
      <c r="H13" s="8">
        <v>54.5</v>
      </c>
      <c r="I13" s="8">
        <v>52.4</v>
      </c>
      <c r="J13" s="7"/>
    </row>
    <row r="14" spans="1:10" x14ac:dyDescent="0.25">
      <c r="A14" s="9" t="s">
        <v>111</v>
      </c>
      <c r="B14" s="7">
        <v>90</v>
      </c>
      <c r="C14" s="7">
        <v>54</v>
      </c>
      <c r="D14" s="7">
        <v>53</v>
      </c>
      <c r="E14" s="7">
        <v>40</v>
      </c>
      <c r="F14" s="7">
        <v>12</v>
      </c>
      <c r="G14" s="7">
        <v>36</v>
      </c>
      <c r="H14" s="8">
        <v>60.4</v>
      </c>
      <c r="I14" s="8">
        <v>58.3</v>
      </c>
      <c r="J14" s="7"/>
    </row>
    <row r="15" spans="1:10" x14ac:dyDescent="0.25">
      <c r="A15" s="9" t="s">
        <v>112</v>
      </c>
      <c r="B15" s="7">
        <v>120</v>
      </c>
      <c r="C15" s="7">
        <v>79</v>
      </c>
      <c r="D15" s="7">
        <v>76</v>
      </c>
      <c r="E15" s="7">
        <v>58</v>
      </c>
      <c r="F15" s="7">
        <v>18</v>
      </c>
      <c r="G15" s="7">
        <v>41</v>
      </c>
      <c r="H15" s="8">
        <v>66</v>
      </c>
      <c r="I15" s="8">
        <v>63.4</v>
      </c>
      <c r="J15" s="7"/>
    </row>
    <row r="16" spans="1:10" x14ac:dyDescent="0.25">
      <c r="A16" s="9" t="s">
        <v>113</v>
      </c>
      <c r="B16" s="7">
        <v>110</v>
      </c>
      <c r="C16" s="7">
        <v>65</v>
      </c>
      <c r="D16" s="7">
        <v>62</v>
      </c>
      <c r="E16" s="7">
        <v>45</v>
      </c>
      <c r="F16" s="7">
        <v>17</v>
      </c>
      <c r="G16" s="7">
        <v>45</v>
      </c>
      <c r="H16" s="8">
        <v>59.3</v>
      </c>
      <c r="I16" s="8">
        <v>56.9</v>
      </c>
      <c r="J16" s="7"/>
    </row>
    <row r="17" spans="1:10" x14ac:dyDescent="0.25">
      <c r="A17" s="9" t="s">
        <v>114</v>
      </c>
      <c r="B17" s="7">
        <v>113</v>
      </c>
      <c r="C17" s="7">
        <v>72</v>
      </c>
      <c r="D17" s="7">
        <v>70</v>
      </c>
      <c r="E17" s="7">
        <v>59</v>
      </c>
      <c r="F17" s="7">
        <v>11</v>
      </c>
      <c r="G17" s="7">
        <v>41</v>
      </c>
      <c r="H17" s="8">
        <v>63.5</v>
      </c>
      <c r="I17" s="8">
        <v>61.4</v>
      </c>
      <c r="J17" s="7"/>
    </row>
    <row r="18" spans="1:10" x14ac:dyDescent="0.25">
      <c r="A18" s="9" t="s">
        <v>129</v>
      </c>
      <c r="B18" s="7">
        <v>146</v>
      </c>
      <c r="C18" s="7">
        <v>85</v>
      </c>
      <c r="D18" s="7">
        <v>82</v>
      </c>
      <c r="E18" s="7">
        <v>65</v>
      </c>
      <c r="F18" s="7">
        <v>16</v>
      </c>
      <c r="G18" s="7">
        <v>62</v>
      </c>
      <c r="H18" s="8">
        <v>58</v>
      </c>
      <c r="I18" s="8">
        <v>55.7</v>
      </c>
      <c r="J18" s="7"/>
    </row>
    <row r="19" spans="1:10" x14ac:dyDescent="0.25">
      <c r="A19" s="9" t="s">
        <v>130</v>
      </c>
      <c r="B19" s="7">
        <v>1478</v>
      </c>
      <c r="C19" s="7">
        <v>882</v>
      </c>
      <c r="D19" s="7">
        <v>849</v>
      </c>
      <c r="E19" s="7">
        <v>647</v>
      </c>
      <c r="F19" s="7">
        <v>200</v>
      </c>
      <c r="G19" s="7">
        <v>596</v>
      </c>
      <c r="H19" s="8">
        <v>59.7</v>
      </c>
      <c r="I19" s="8">
        <v>57.4</v>
      </c>
      <c r="J19" s="7"/>
    </row>
    <row r="20" spans="1:10" x14ac:dyDescent="0.25">
      <c r="A20" s="7"/>
      <c r="B20" s="7"/>
      <c r="C20" s="7"/>
      <c r="D20" s="7"/>
      <c r="E20" s="7"/>
      <c r="F20" s="7"/>
      <c r="G20" s="7"/>
      <c r="H20" s="8"/>
      <c r="I20" s="8"/>
      <c r="J20" s="7"/>
    </row>
    <row r="21" spans="1:10" ht="15.6" x14ac:dyDescent="0.3">
      <c r="A21" s="3" t="s">
        <v>131</v>
      </c>
    </row>
    <row r="22" spans="1:10" ht="93.6" x14ac:dyDescent="0.3">
      <c r="A22" s="5" t="s">
        <v>97</v>
      </c>
      <c r="B22" s="6" t="s">
        <v>118</v>
      </c>
      <c r="C22" s="6" t="s">
        <v>119</v>
      </c>
      <c r="D22" s="6" t="s">
        <v>120</v>
      </c>
      <c r="E22" s="6" t="s">
        <v>121</v>
      </c>
      <c r="F22" s="6" t="s">
        <v>122</v>
      </c>
      <c r="G22" s="6" t="s">
        <v>123</v>
      </c>
      <c r="H22" s="6" t="s">
        <v>128</v>
      </c>
    </row>
    <row r="23" spans="1:10" ht="45" x14ac:dyDescent="0.25">
      <c r="A23" s="9" t="s">
        <v>105</v>
      </c>
      <c r="B23" s="7">
        <v>87</v>
      </c>
      <c r="C23" s="8">
        <v>76</v>
      </c>
      <c r="D23" s="8">
        <v>74.3</v>
      </c>
      <c r="E23" s="8">
        <v>47.7</v>
      </c>
      <c r="F23" s="8">
        <v>46.4</v>
      </c>
      <c r="G23" s="10">
        <v>6</v>
      </c>
      <c r="H23" s="11" t="s">
        <v>132</v>
      </c>
    </row>
    <row r="24" spans="1:10" x14ac:dyDescent="0.25">
      <c r="A24" s="9" t="s">
        <v>106</v>
      </c>
      <c r="B24" s="7">
        <v>94</v>
      </c>
      <c r="C24" s="8">
        <v>76.400000000000006</v>
      </c>
      <c r="D24" s="8">
        <v>73.2</v>
      </c>
      <c r="E24" s="8">
        <v>41.2</v>
      </c>
      <c r="F24" s="8">
        <v>50.5</v>
      </c>
      <c r="G24" s="8">
        <v>8.3000000000000007</v>
      </c>
      <c r="H24" s="7"/>
    </row>
    <row r="25" spans="1:10" x14ac:dyDescent="0.25">
      <c r="A25" s="9" t="s">
        <v>107</v>
      </c>
      <c r="B25" s="7">
        <v>131</v>
      </c>
      <c r="C25" s="8">
        <v>74.099999999999994</v>
      </c>
      <c r="D25" s="8">
        <v>70.900000000000006</v>
      </c>
      <c r="E25" s="8">
        <v>39.6</v>
      </c>
      <c r="F25" s="8">
        <v>47.4</v>
      </c>
      <c r="G25" s="8">
        <v>13</v>
      </c>
      <c r="H25" s="7"/>
    </row>
    <row r="26" spans="1:10" x14ac:dyDescent="0.25">
      <c r="A26" s="9" t="s">
        <v>108</v>
      </c>
      <c r="B26" s="7">
        <v>214</v>
      </c>
      <c r="C26" s="8">
        <v>70.3</v>
      </c>
      <c r="D26" s="8">
        <v>66.900000000000006</v>
      </c>
      <c r="E26" s="8">
        <v>45.9</v>
      </c>
      <c r="F26" s="8">
        <v>39.9</v>
      </c>
      <c r="G26" s="8">
        <v>14.2</v>
      </c>
      <c r="H26" s="7"/>
    </row>
    <row r="27" spans="1:10" x14ac:dyDescent="0.25">
      <c r="A27" s="9" t="s">
        <v>109</v>
      </c>
      <c r="B27" s="7">
        <v>85</v>
      </c>
      <c r="C27" s="8">
        <v>70</v>
      </c>
      <c r="D27" s="8">
        <v>68.8</v>
      </c>
      <c r="E27" s="8">
        <v>41.2</v>
      </c>
      <c r="F27" s="8">
        <v>44.5</v>
      </c>
      <c r="G27" s="8">
        <v>14.3</v>
      </c>
      <c r="H27" s="7"/>
    </row>
    <row r="28" spans="1:10" x14ac:dyDescent="0.25">
      <c r="A28" s="9" t="s">
        <v>110</v>
      </c>
      <c r="B28" s="7">
        <v>92</v>
      </c>
      <c r="C28" s="8">
        <v>68</v>
      </c>
      <c r="D28" s="8">
        <v>65.400000000000006</v>
      </c>
      <c r="E28" s="8">
        <v>37.299999999999997</v>
      </c>
      <c r="F28" s="8">
        <v>47.6</v>
      </c>
      <c r="G28" s="8">
        <v>15.1</v>
      </c>
      <c r="H28" s="7"/>
    </row>
    <row r="29" spans="1:10" x14ac:dyDescent="0.25">
      <c r="A29" s="9" t="s">
        <v>111</v>
      </c>
      <c r="B29" s="7">
        <v>69</v>
      </c>
      <c r="C29" s="8">
        <v>74.900000000000006</v>
      </c>
      <c r="D29" s="8">
        <v>72.099999999999994</v>
      </c>
      <c r="E29" s="8">
        <v>40.5</v>
      </c>
      <c r="F29" s="8">
        <v>45</v>
      </c>
      <c r="G29" s="8">
        <v>14.5</v>
      </c>
      <c r="H29" s="7"/>
    </row>
    <row r="30" spans="1:10" x14ac:dyDescent="0.25">
      <c r="A30" s="9" t="s">
        <v>112</v>
      </c>
      <c r="B30" s="7">
        <v>99</v>
      </c>
      <c r="C30" s="8">
        <v>78.400000000000006</v>
      </c>
      <c r="D30" s="8">
        <v>75.2</v>
      </c>
      <c r="E30" s="8">
        <v>59</v>
      </c>
      <c r="F30" s="8">
        <v>35</v>
      </c>
      <c r="G30" s="8">
        <v>6</v>
      </c>
      <c r="H30" s="7"/>
    </row>
    <row r="31" spans="1:10" x14ac:dyDescent="0.25">
      <c r="A31" s="9" t="s">
        <v>113</v>
      </c>
      <c r="B31" s="7">
        <v>83</v>
      </c>
      <c r="C31" s="8">
        <v>74.900000000000006</v>
      </c>
      <c r="D31" s="8">
        <v>71.7</v>
      </c>
      <c r="E31" s="8">
        <v>37.799999999999997</v>
      </c>
      <c r="F31" s="8">
        <v>49.4</v>
      </c>
      <c r="G31" s="8">
        <v>12.8</v>
      </c>
      <c r="H31" s="7"/>
    </row>
    <row r="32" spans="1:10" x14ac:dyDescent="0.25">
      <c r="A32" s="9" t="s">
        <v>114</v>
      </c>
      <c r="B32" s="7">
        <v>94</v>
      </c>
      <c r="C32" s="8">
        <v>72.7</v>
      </c>
      <c r="D32" s="8">
        <v>70.3</v>
      </c>
      <c r="E32" s="8">
        <v>31.7</v>
      </c>
      <c r="F32" s="8">
        <v>56.7</v>
      </c>
      <c r="G32" s="8">
        <v>11.7</v>
      </c>
      <c r="H32" s="7"/>
    </row>
    <row r="33" spans="1:8" x14ac:dyDescent="0.25">
      <c r="A33" s="9" t="s">
        <v>129</v>
      </c>
      <c r="B33" s="7">
        <v>115</v>
      </c>
      <c r="C33" s="8">
        <v>71</v>
      </c>
      <c r="D33" s="8">
        <v>68.5</v>
      </c>
      <c r="E33" s="8">
        <v>37.200000000000003</v>
      </c>
      <c r="F33" s="8">
        <v>50</v>
      </c>
      <c r="G33" s="8">
        <v>12.9</v>
      </c>
      <c r="H33" s="7"/>
    </row>
    <row r="34" spans="1:8" x14ac:dyDescent="0.25">
      <c r="A34" s="9" t="s">
        <v>130</v>
      </c>
      <c r="B34" s="7">
        <v>1164</v>
      </c>
      <c r="C34" s="8">
        <v>73</v>
      </c>
      <c r="D34" s="8">
        <v>70.2</v>
      </c>
      <c r="E34" s="8">
        <v>42.1</v>
      </c>
      <c r="F34" s="8">
        <v>45.9</v>
      </c>
      <c r="G34" s="8">
        <v>11.9</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
  <sheetViews>
    <sheetView topLeftCell="A19" workbookViewId="0">
      <selection activeCell="A27" activeCellId="3" sqref="A1 A13:XFD13 D1:D1048576 A27:XFD27"/>
    </sheetView>
  </sheetViews>
  <sheetFormatPr defaultColWidth="10.90625" defaultRowHeight="15" x14ac:dyDescent="0.25"/>
  <cols>
    <col min="1" max="1" width="35.81640625" customWidth="1"/>
    <col min="2" max="7" width="12.81640625" customWidth="1"/>
    <col min="8" max="8" width="27.1796875" customWidth="1"/>
    <col min="9" max="9" width="12.81640625" customWidth="1"/>
    <col min="10" max="10" width="35.81640625" customWidth="1"/>
  </cols>
  <sheetData>
    <row r="1" spans="1:10" ht="30" customHeight="1" x14ac:dyDescent="0.35">
      <c r="A1" s="2" t="s">
        <v>133</v>
      </c>
    </row>
    <row r="2" spans="1:10" x14ac:dyDescent="0.25">
      <c r="A2" t="s">
        <v>92</v>
      </c>
    </row>
    <row r="3" spans="1:10" x14ac:dyDescent="0.25">
      <c r="A3" t="s">
        <v>93</v>
      </c>
    </row>
    <row r="4" spans="1:10" x14ac:dyDescent="0.25">
      <c r="A4" t="s">
        <v>94</v>
      </c>
    </row>
    <row r="5" spans="1:10" x14ac:dyDescent="0.25">
      <c r="A5" t="s">
        <v>134</v>
      </c>
    </row>
    <row r="6" spans="1:10" ht="15.6" x14ac:dyDescent="0.3">
      <c r="A6" s="3" t="s">
        <v>135</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114</v>
      </c>
      <c r="C8" s="7">
        <v>69</v>
      </c>
      <c r="D8" s="7">
        <v>67</v>
      </c>
      <c r="E8" s="7">
        <v>48</v>
      </c>
      <c r="F8" s="7">
        <v>20</v>
      </c>
      <c r="G8" s="7">
        <v>45</v>
      </c>
      <c r="H8" s="8">
        <v>60.5</v>
      </c>
      <c r="I8" s="8">
        <v>58.8</v>
      </c>
      <c r="J8" s="7"/>
    </row>
    <row r="9" spans="1:10" x14ac:dyDescent="0.25">
      <c r="A9" s="9" t="s">
        <v>106</v>
      </c>
      <c r="B9" s="7">
        <v>130</v>
      </c>
      <c r="C9" s="7">
        <v>72</v>
      </c>
      <c r="D9" s="7">
        <v>70</v>
      </c>
      <c r="E9" s="7">
        <v>50</v>
      </c>
      <c r="F9" s="7">
        <v>19</v>
      </c>
      <c r="G9" s="7">
        <v>59</v>
      </c>
      <c r="H9" s="8">
        <v>55</v>
      </c>
      <c r="I9" s="8">
        <v>53.6</v>
      </c>
      <c r="J9" s="7"/>
    </row>
    <row r="10" spans="1:10" x14ac:dyDescent="0.25">
      <c r="A10" s="9" t="s">
        <v>107</v>
      </c>
      <c r="B10" s="7">
        <v>165</v>
      </c>
      <c r="C10" s="7">
        <v>99</v>
      </c>
      <c r="D10" s="7">
        <v>97</v>
      </c>
      <c r="E10" s="7">
        <v>76</v>
      </c>
      <c r="F10" s="7">
        <v>21</v>
      </c>
      <c r="G10" s="7">
        <v>66</v>
      </c>
      <c r="H10" s="8">
        <v>60.1</v>
      </c>
      <c r="I10" s="8">
        <v>58.6</v>
      </c>
      <c r="J10" s="7"/>
    </row>
    <row r="11" spans="1:10" x14ac:dyDescent="0.25">
      <c r="A11" s="9" t="s">
        <v>108</v>
      </c>
      <c r="B11" s="7">
        <v>265</v>
      </c>
      <c r="C11" s="7">
        <v>156</v>
      </c>
      <c r="D11" s="7">
        <v>149</v>
      </c>
      <c r="E11" s="7">
        <v>110</v>
      </c>
      <c r="F11" s="7">
        <v>39</v>
      </c>
      <c r="G11" s="7">
        <v>109</v>
      </c>
      <c r="H11" s="8">
        <v>59</v>
      </c>
      <c r="I11" s="8">
        <v>56.4</v>
      </c>
      <c r="J11" s="7"/>
    </row>
    <row r="12" spans="1:10" x14ac:dyDescent="0.25">
      <c r="A12" s="9" t="s">
        <v>109</v>
      </c>
      <c r="B12" s="7">
        <v>108</v>
      </c>
      <c r="C12" s="7">
        <v>60</v>
      </c>
      <c r="D12" s="7">
        <v>58</v>
      </c>
      <c r="E12" s="7">
        <v>42</v>
      </c>
      <c r="F12" s="7">
        <v>16</v>
      </c>
      <c r="G12" s="7">
        <v>48</v>
      </c>
      <c r="H12" s="8">
        <v>55.4</v>
      </c>
      <c r="I12" s="8">
        <v>54.1</v>
      </c>
      <c r="J12" s="7"/>
    </row>
    <row r="13" spans="1:10" x14ac:dyDescent="0.25">
      <c r="A13" s="9" t="s">
        <v>110</v>
      </c>
      <c r="B13" s="7">
        <v>119</v>
      </c>
      <c r="C13" s="7">
        <v>60</v>
      </c>
      <c r="D13" s="7">
        <v>58</v>
      </c>
      <c r="E13" s="7">
        <v>44</v>
      </c>
      <c r="F13" s="7">
        <v>14</v>
      </c>
      <c r="G13" s="7">
        <v>60</v>
      </c>
      <c r="H13" s="8">
        <v>50</v>
      </c>
      <c r="I13" s="8">
        <v>48.7</v>
      </c>
      <c r="J13" s="7"/>
    </row>
    <row r="14" spans="1:10" x14ac:dyDescent="0.25">
      <c r="A14" s="9" t="s">
        <v>111</v>
      </c>
      <c r="B14" s="7">
        <v>91</v>
      </c>
      <c r="C14" s="7">
        <v>52</v>
      </c>
      <c r="D14" s="7">
        <v>51</v>
      </c>
      <c r="E14" s="7">
        <v>38</v>
      </c>
      <c r="F14" s="7">
        <v>12</v>
      </c>
      <c r="G14" s="7">
        <v>39</v>
      </c>
      <c r="H14" s="8">
        <v>56.9</v>
      </c>
      <c r="I14" s="8">
        <v>55.5</v>
      </c>
      <c r="J14" s="7"/>
    </row>
    <row r="15" spans="1:10" x14ac:dyDescent="0.25">
      <c r="A15" s="9" t="s">
        <v>112</v>
      </c>
      <c r="B15" s="7">
        <v>116</v>
      </c>
      <c r="C15" s="7">
        <v>73</v>
      </c>
      <c r="D15" s="7">
        <v>72</v>
      </c>
      <c r="E15" s="7">
        <v>57</v>
      </c>
      <c r="F15" s="7">
        <v>15</v>
      </c>
      <c r="G15" s="7">
        <v>43</v>
      </c>
      <c r="H15" s="8">
        <v>62.9</v>
      </c>
      <c r="I15" s="8">
        <v>61.8</v>
      </c>
      <c r="J15" s="7"/>
    </row>
    <row r="16" spans="1:10" x14ac:dyDescent="0.25">
      <c r="A16" s="9" t="s">
        <v>113</v>
      </c>
      <c r="B16" s="7">
        <v>110</v>
      </c>
      <c r="C16" s="7">
        <v>62</v>
      </c>
      <c r="D16" s="7">
        <v>61</v>
      </c>
      <c r="E16" s="7">
        <v>44</v>
      </c>
      <c r="F16" s="7">
        <v>17</v>
      </c>
      <c r="G16" s="7">
        <v>48</v>
      </c>
      <c r="H16" s="8">
        <v>56.3</v>
      </c>
      <c r="I16" s="8">
        <v>55.1</v>
      </c>
      <c r="J16" s="7"/>
    </row>
    <row r="17" spans="1:10" x14ac:dyDescent="0.25">
      <c r="A17" s="9" t="s">
        <v>114</v>
      </c>
      <c r="B17" s="7">
        <v>115</v>
      </c>
      <c r="C17" s="7">
        <v>76</v>
      </c>
      <c r="D17" s="7">
        <v>74</v>
      </c>
      <c r="E17" s="7">
        <v>60</v>
      </c>
      <c r="F17" s="7">
        <v>14</v>
      </c>
      <c r="G17" s="7">
        <v>39</v>
      </c>
      <c r="H17" s="8">
        <v>66.3</v>
      </c>
      <c r="I17" s="8">
        <v>64.2</v>
      </c>
      <c r="J17" s="7"/>
    </row>
    <row r="18" spans="1:10" x14ac:dyDescent="0.25">
      <c r="A18" s="9" t="s">
        <v>129</v>
      </c>
      <c r="B18" s="7">
        <v>137</v>
      </c>
      <c r="C18" s="7">
        <v>90</v>
      </c>
      <c r="D18" s="7">
        <v>87</v>
      </c>
      <c r="E18" s="7">
        <v>66</v>
      </c>
      <c r="F18" s="7">
        <v>20</v>
      </c>
      <c r="G18" s="7">
        <v>47</v>
      </c>
      <c r="H18" s="8">
        <v>65.599999999999994</v>
      </c>
      <c r="I18" s="8">
        <v>63.5</v>
      </c>
      <c r="J18" s="7"/>
    </row>
    <row r="19" spans="1:10" x14ac:dyDescent="0.25">
      <c r="A19" s="9" t="s">
        <v>130</v>
      </c>
      <c r="B19" s="7">
        <v>1471</v>
      </c>
      <c r="C19" s="7">
        <v>869</v>
      </c>
      <c r="D19" s="7">
        <v>843</v>
      </c>
      <c r="E19" s="7">
        <v>636</v>
      </c>
      <c r="F19" s="7">
        <v>206</v>
      </c>
      <c r="G19" s="7">
        <v>602</v>
      </c>
      <c r="H19" s="8">
        <v>59.1</v>
      </c>
      <c r="I19" s="8">
        <v>57.3</v>
      </c>
      <c r="J19" s="7"/>
    </row>
    <row r="20" spans="1:10" x14ac:dyDescent="0.25">
      <c r="A20" s="7"/>
      <c r="B20" s="7"/>
      <c r="C20" s="7"/>
      <c r="D20" s="7"/>
      <c r="E20" s="7"/>
      <c r="F20" s="7"/>
      <c r="G20" s="7"/>
      <c r="H20" s="8"/>
      <c r="I20" s="8"/>
      <c r="J20" s="7"/>
    </row>
    <row r="21" spans="1:10" ht="15.6" x14ac:dyDescent="0.3">
      <c r="A21" s="3" t="s">
        <v>136</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88</v>
      </c>
      <c r="C23" s="8">
        <v>75.3</v>
      </c>
      <c r="D23" s="8">
        <v>73.099999999999994</v>
      </c>
      <c r="E23" s="8">
        <v>33.200000000000003</v>
      </c>
      <c r="F23" s="8">
        <v>56.8</v>
      </c>
      <c r="G23" s="8">
        <v>10</v>
      </c>
      <c r="H23" s="7"/>
    </row>
    <row r="24" spans="1:10" x14ac:dyDescent="0.25">
      <c r="A24" s="9" t="s">
        <v>106</v>
      </c>
      <c r="B24" s="7">
        <v>95</v>
      </c>
      <c r="C24" s="8">
        <v>72.7</v>
      </c>
      <c r="D24" s="8">
        <v>70.8</v>
      </c>
      <c r="E24" s="8">
        <v>38.700000000000003</v>
      </c>
      <c r="F24" s="8">
        <v>52.7</v>
      </c>
      <c r="G24" s="8">
        <v>8.6</v>
      </c>
      <c r="H24" s="7"/>
    </row>
    <row r="25" spans="1:10" x14ac:dyDescent="0.25">
      <c r="A25" s="9" t="s">
        <v>107</v>
      </c>
      <c r="B25" s="7">
        <v>130</v>
      </c>
      <c r="C25" s="8">
        <v>73.3</v>
      </c>
      <c r="D25" s="8">
        <v>71.3</v>
      </c>
      <c r="E25" s="8">
        <v>35.4</v>
      </c>
      <c r="F25" s="8">
        <v>51.4</v>
      </c>
      <c r="G25" s="8">
        <v>13.2</v>
      </c>
      <c r="H25" s="7"/>
    </row>
    <row r="26" spans="1:10" x14ac:dyDescent="0.25">
      <c r="A26" s="9" t="s">
        <v>108</v>
      </c>
      <c r="B26" s="7">
        <v>221</v>
      </c>
      <c r="C26" s="8">
        <v>68.7</v>
      </c>
      <c r="D26" s="8">
        <v>65.599999999999994</v>
      </c>
      <c r="E26" s="8">
        <v>40</v>
      </c>
      <c r="F26" s="8">
        <v>43.7</v>
      </c>
      <c r="G26" s="8">
        <v>16.3</v>
      </c>
      <c r="H26" s="7"/>
    </row>
    <row r="27" spans="1:10" x14ac:dyDescent="0.25">
      <c r="A27" s="9" t="s">
        <v>109</v>
      </c>
      <c r="B27" s="7">
        <v>86</v>
      </c>
      <c r="C27" s="8">
        <v>68</v>
      </c>
      <c r="D27" s="8">
        <v>66.3</v>
      </c>
      <c r="E27" s="8">
        <v>33.5</v>
      </c>
      <c r="F27" s="8">
        <v>45.4</v>
      </c>
      <c r="G27" s="8">
        <v>21.1</v>
      </c>
      <c r="H27" s="7"/>
    </row>
    <row r="28" spans="1:10" x14ac:dyDescent="0.25">
      <c r="A28" s="9" t="s">
        <v>110</v>
      </c>
      <c r="B28" s="7">
        <v>95</v>
      </c>
      <c r="C28" s="8">
        <v>62.4</v>
      </c>
      <c r="D28" s="8">
        <v>60.8</v>
      </c>
      <c r="E28" s="8">
        <v>28.2</v>
      </c>
      <c r="F28" s="8">
        <v>51.4</v>
      </c>
      <c r="G28" s="8">
        <v>20.399999999999999</v>
      </c>
      <c r="H28" s="7"/>
    </row>
    <row r="29" spans="1:10" x14ac:dyDescent="0.25">
      <c r="A29" s="9" t="s">
        <v>111</v>
      </c>
      <c r="B29" s="7">
        <v>70</v>
      </c>
      <c r="C29" s="8">
        <v>68.599999999999994</v>
      </c>
      <c r="D29" s="8">
        <v>66.7</v>
      </c>
      <c r="E29" s="8">
        <v>29.5</v>
      </c>
      <c r="F29" s="8">
        <v>55</v>
      </c>
      <c r="G29" s="8">
        <v>15.4</v>
      </c>
      <c r="H29" s="7"/>
    </row>
    <row r="30" spans="1:10" x14ac:dyDescent="0.25">
      <c r="A30" s="9" t="s">
        <v>112</v>
      </c>
      <c r="B30" s="7">
        <v>88</v>
      </c>
      <c r="C30" s="8">
        <v>80</v>
      </c>
      <c r="D30" s="8">
        <v>78.599999999999994</v>
      </c>
      <c r="E30" s="8">
        <v>53.3</v>
      </c>
      <c r="F30" s="8">
        <v>39.9</v>
      </c>
      <c r="G30" s="8">
        <v>6.7</v>
      </c>
      <c r="H30" s="7"/>
    </row>
    <row r="31" spans="1:10" ht="30" x14ac:dyDescent="0.25">
      <c r="A31" s="9" t="s">
        <v>113</v>
      </c>
      <c r="B31" s="7">
        <v>80</v>
      </c>
      <c r="C31" s="8">
        <v>73.3</v>
      </c>
      <c r="D31" s="8">
        <v>71.7</v>
      </c>
      <c r="E31" s="8">
        <v>40.799999999999997</v>
      </c>
      <c r="F31" s="8">
        <v>52.8</v>
      </c>
      <c r="G31" s="10">
        <v>6.4</v>
      </c>
      <c r="H31" s="11" t="s">
        <v>132</v>
      </c>
    </row>
    <row r="32" spans="1:10" x14ac:dyDescent="0.25">
      <c r="A32" s="9" t="s">
        <v>114</v>
      </c>
      <c r="B32" s="7">
        <v>97</v>
      </c>
      <c r="C32" s="8">
        <v>76.2</v>
      </c>
      <c r="D32" s="8">
        <v>73.8</v>
      </c>
      <c r="E32" s="8">
        <v>32.6</v>
      </c>
      <c r="F32" s="8">
        <v>54</v>
      </c>
      <c r="G32" s="8">
        <v>13.5</v>
      </c>
      <c r="H32" s="7"/>
    </row>
    <row r="33" spans="1:8" x14ac:dyDescent="0.25">
      <c r="A33" s="9" t="s">
        <v>129</v>
      </c>
      <c r="B33" s="7">
        <v>114</v>
      </c>
      <c r="C33" s="8">
        <v>76.2</v>
      </c>
      <c r="D33" s="8">
        <v>73.7</v>
      </c>
      <c r="E33" s="8">
        <v>40.700000000000003</v>
      </c>
      <c r="F33" s="8">
        <v>47.9</v>
      </c>
      <c r="G33" s="8">
        <v>11.5</v>
      </c>
      <c r="H33" s="7"/>
    </row>
    <row r="34" spans="1:8" x14ac:dyDescent="0.25">
      <c r="A34" s="9" t="s">
        <v>130</v>
      </c>
      <c r="B34" s="7">
        <v>1165</v>
      </c>
      <c r="C34" s="8">
        <v>72</v>
      </c>
      <c r="D34" s="8">
        <v>69.8</v>
      </c>
      <c r="E34" s="8">
        <v>37.299999999999997</v>
      </c>
      <c r="F34" s="8">
        <v>49.3</v>
      </c>
      <c r="G34" s="8">
        <v>13.4</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5"/>
  <sheetViews>
    <sheetView topLeftCell="A16" workbookViewId="0">
      <selection activeCell="A26" activeCellId="2" sqref="A13:XFD13 G1:G1048576 A26:XFD26"/>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137</v>
      </c>
    </row>
    <row r="2" spans="1:10" x14ac:dyDescent="0.25">
      <c r="A2" t="s">
        <v>92</v>
      </c>
    </row>
    <row r="3" spans="1:10" x14ac:dyDescent="0.25">
      <c r="A3" t="s">
        <v>93</v>
      </c>
    </row>
    <row r="4" spans="1:10" x14ac:dyDescent="0.25">
      <c r="A4" t="s">
        <v>94</v>
      </c>
    </row>
    <row r="5" spans="1:10" x14ac:dyDescent="0.25">
      <c r="A5" t="s">
        <v>138</v>
      </c>
    </row>
    <row r="6" spans="1:10" ht="15.6" x14ac:dyDescent="0.3">
      <c r="A6" s="3" t="s">
        <v>139</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113</v>
      </c>
      <c r="C8" s="7">
        <v>76</v>
      </c>
      <c r="D8" s="7">
        <v>74</v>
      </c>
      <c r="E8" s="7">
        <v>55</v>
      </c>
      <c r="F8" s="7">
        <v>19</v>
      </c>
      <c r="G8" s="7">
        <v>37</v>
      </c>
      <c r="H8" s="8">
        <v>67</v>
      </c>
      <c r="I8" s="8">
        <v>65.3</v>
      </c>
      <c r="J8" s="7"/>
    </row>
    <row r="9" spans="1:10" x14ac:dyDescent="0.25">
      <c r="A9" s="9" t="s">
        <v>106</v>
      </c>
      <c r="B9" s="7">
        <v>125</v>
      </c>
      <c r="C9" s="7">
        <v>76</v>
      </c>
      <c r="D9" s="7">
        <v>74</v>
      </c>
      <c r="E9" s="7">
        <v>53</v>
      </c>
      <c r="F9" s="7">
        <v>21</v>
      </c>
      <c r="G9" s="7">
        <v>49</v>
      </c>
      <c r="H9" s="8">
        <v>60.9</v>
      </c>
      <c r="I9" s="8">
        <v>59.5</v>
      </c>
      <c r="J9" s="7"/>
    </row>
    <row r="10" spans="1:10" x14ac:dyDescent="0.25">
      <c r="A10" s="9" t="s">
        <v>107</v>
      </c>
      <c r="B10" s="7">
        <v>169</v>
      </c>
      <c r="C10" s="7">
        <v>103</v>
      </c>
      <c r="D10" s="7">
        <v>101</v>
      </c>
      <c r="E10" s="7">
        <v>77</v>
      </c>
      <c r="F10" s="7">
        <v>23</v>
      </c>
      <c r="G10" s="7">
        <v>66</v>
      </c>
      <c r="H10" s="8">
        <v>60.9</v>
      </c>
      <c r="I10" s="8">
        <v>59.3</v>
      </c>
      <c r="J10" s="7"/>
    </row>
    <row r="11" spans="1:10" x14ac:dyDescent="0.25">
      <c r="A11" s="9" t="s">
        <v>108</v>
      </c>
      <c r="B11" s="7">
        <v>268</v>
      </c>
      <c r="C11" s="7">
        <v>157</v>
      </c>
      <c r="D11" s="7">
        <v>153</v>
      </c>
      <c r="E11" s="7">
        <v>110</v>
      </c>
      <c r="F11" s="7">
        <v>42</v>
      </c>
      <c r="G11" s="7">
        <v>111</v>
      </c>
      <c r="H11" s="8">
        <v>58.5</v>
      </c>
      <c r="I11" s="8">
        <v>56.9</v>
      </c>
      <c r="J11" s="7"/>
    </row>
    <row r="12" spans="1:10" x14ac:dyDescent="0.25">
      <c r="A12" s="9" t="s">
        <v>109</v>
      </c>
      <c r="B12" s="7">
        <v>108</v>
      </c>
      <c r="C12" s="7">
        <v>59</v>
      </c>
      <c r="D12" s="7">
        <v>57</v>
      </c>
      <c r="E12" s="7">
        <v>41</v>
      </c>
      <c r="F12" s="7">
        <v>15</v>
      </c>
      <c r="G12" s="7">
        <v>49</v>
      </c>
      <c r="H12" s="8">
        <v>54.7</v>
      </c>
      <c r="I12" s="8">
        <v>52.8</v>
      </c>
      <c r="J12" s="7"/>
    </row>
    <row r="13" spans="1:10" x14ac:dyDescent="0.25">
      <c r="A13" s="9" t="s">
        <v>110</v>
      </c>
      <c r="B13" s="7">
        <v>117</v>
      </c>
      <c r="C13" s="7">
        <v>67</v>
      </c>
      <c r="D13" s="7">
        <v>66</v>
      </c>
      <c r="E13" s="7">
        <v>49</v>
      </c>
      <c r="F13" s="7">
        <v>17</v>
      </c>
      <c r="G13" s="7">
        <v>50</v>
      </c>
      <c r="H13" s="8">
        <v>57.7</v>
      </c>
      <c r="I13" s="8">
        <v>56.2</v>
      </c>
      <c r="J13" s="7"/>
    </row>
    <row r="14" spans="1:10" x14ac:dyDescent="0.25">
      <c r="A14" s="9" t="s">
        <v>111</v>
      </c>
      <c r="B14" s="7">
        <v>97</v>
      </c>
      <c r="C14" s="7">
        <v>53</v>
      </c>
      <c r="D14" s="7">
        <v>51</v>
      </c>
      <c r="E14" s="7">
        <v>41</v>
      </c>
      <c r="F14" s="7">
        <v>10</v>
      </c>
      <c r="G14" s="7">
        <v>44</v>
      </c>
      <c r="H14" s="8">
        <v>54.6</v>
      </c>
      <c r="I14" s="8">
        <v>53.1</v>
      </c>
      <c r="J14" s="7"/>
    </row>
    <row r="15" spans="1:10" x14ac:dyDescent="0.25">
      <c r="A15" s="9" t="s">
        <v>112</v>
      </c>
      <c r="B15" s="7">
        <v>113</v>
      </c>
      <c r="C15" s="7">
        <v>77</v>
      </c>
      <c r="D15" s="7">
        <v>76</v>
      </c>
      <c r="E15" s="7">
        <v>58</v>
      </c>
      <c r="F15" s="7">
        <v>18</v>
      </c>
      <c r="G15" s="7">
        <v>36</v>
      </c>
      <c r="H15" s="8">
        <v>68</v>
      </c>
      <c r="I15" s="8">
        <v>66.8</v>
      </c>
      <c r="J15" s="7"/>
    </row>
    <row r="16" spans="1:10" x14ac:dyDescent="0.25">
      <c r="A16" s="9" t="s">
        <v>113</v>
      </c>
      <c r="B16" s="7">
        <v>109</v>
      </c>
      <c r="C16" s="7">
        <v>65</v>
      </c>
      <c r="D16" s="7">
        <v>64</v>
      </c>
      <c r="E16" s="7">
        <v>48</v>
      </c>
      <c r="F16" s="7">
        <v>16</v>
      </c>
      <c r="G16" s="7">
        <v>44</v>
      </c>
      <c r="H16" s="8">
        <v>59.9</v>
      </c>
      <c r="I16" s="8">
        <v>58.3</v>
      </c>
      <c r="J16" s="7"/>
    </row>
    <row r="17" spans="1:10" x14ac:dyDescent="0.25">
      <c r="A17" s="9" t="s">
        <v>114</v>
      </c>
      <c r="B17" s="7">
        <v>112</v>
      </c>
      <c r="C17" s="7">
        <v>75</v>
      </c>
      <c r="D17" s="7">
        <v>73</v>
      </c>
      <c r="E17" s="7">
        <v>57</v>
      </c>
      <c r="F17" s="7">
        <v>16</v>
      </c>
      <c r="G17" s="7">
        <v>37</v>
      </c>
      <c r="H17" s="8">
        <v>67</v>
      </c>
      <c r="I17" s="8">
        <v>65.099999999999994</v>
      </c>
      <c r="J17" s="7"/>
    </row>
    <row r="18" spans="1:10" x14ac:dyDescent="0.25">
      <c r="A18" s="9" t="s">
        <v>129</v>
      </c>
      <c r="B18" s="7">
        <v>138</v>
      </c>
      <c r="C18" s="7">
        <v>86</v>
      </c>
      <c r="D18" s="7">
        <v>84</v>
      </c>
      <c r="E18" s="7">
        <v>63</v>
      </c>
      <c r="F18" s="7">
        <v>21</v>
      </c>
      <c r="G18" s="7">
        <v>52</v>
      </c>
      <c r="H18" s="8">
        <v>62.2</v>
      </c>
      <c r="I18" s="8">
        <v>60.6</v>
      </c>
      <c r="J18" s="7"/>
    </row>
    <row r="19" spans="1:10" x14ac:dyDescent="0.25">
      <c r="A19" s="9" t="s">
        <v>130</v>
      </c>
      <c r="B19" s="7">
        <v>1469</v>
      </c>
      <c r="C19" s="7">
        <v>894</v>
      </c>
      <c r="D19" s="7">
        <v>871</v>
      </c>
      <c r="E19" s="7">
        <v>653</v>
      </c>
      <c r="F19" s="7">
        <v>217</v>
      </c>
      <c r="G19" s="7">
        <v>575</v>
      </c>
      <c r="H19" s="8">
        <v>60.8</v>
      </c>
      <c r="I19" s="8">
        <v>59.3</v>
      </c>
      <c r="J19" s="7"/>
    </row>
    <row r="20" spans="1:10" x14ac:dyDescent="0.25">
      <c r="A20" s="7"/>
      <c r="B20" s="7"/>
      <c r="C20" s="7"/>
      <c r="D20" s="7"/>
      <c r="E20" s="7"/>
      <c r="F20" s="7"/>
      <c r="G20" s="7"/>
      <c r="H20" s="8"/>
      <c r="I20" s="8"/>
      <c r="J20" s="7"/>
    </row>
    <row r="21" spans="1:10" ht="15.6" x14ac:dyDescent="0.3">
      <c r="A21" s="3" t="s">
        <v>140</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91</v>
      </c>
      <c r="C23" s="8">
        <v>79.400000000000006</v>
      </c>
      <c r="D23" s="8">
        <v>77.3</v>
      </c>
      <c r="E23" s="8">
        <v>37.5</v>
      </c>
      <c r="F23" s="8">
        <v>52.9</v>
      </c>
      <c r="G23" s="8">
        <v>9.6</v>
      </c>
      <c r="H23" s="7"/>
    </row>
    <row r="24" spans="1:10" x14ac:dyDescent="0.25">
      <c r="A24" s="9" t="s">
        <v>106</v>
      </c>
      <c r="B24" s="7">
        <v>98</v>
      </c>
      <c r="C24" s="8">
        <v>74.7</v>
      </c>
      <c r="D24" s="8">
        <v>73.099999999999994</v>
      </c>
      <c r="E24" s="8">
        <v>40.6</v>
      </c>
      <c r="F24" s="8">
        <v>51</v>
      </c>
      <c r="G24" s="8">
        <v>8.4</v>
      </c>
      <c r="H24" s="7"/>
    </row>
    <row r="25" spans="1:10" x14ac:dyDescent="0.25">
      <c r="A25" s="9" t="s">
        <v>107</v>
      </c>
      <c r="B25" s="7">
        <v>132</v>
      </c>
      <c r="C25" s="8">
        <v>74.3</v>
      </c>
      <c r="D25" s="8">
        <v>72.3</v>
      </c>
      <c r="E25" s="8">
        <v>33.4</v>
      </c>
      <c r="F25" s="8">
        <v>54.6</v>
      </c>
      <c r="G25" s="8">
        <v>12.1</v>
      </c>
      <c r="H25" s="7"/>
    </row>
    <row r="26" spans="1:10" x14ac:dyDescent="0.25">
      <c r="A26" s="9" t="s">
        <v>108</v>
      </c>
      <c r="B26" s="7">
        <v>220</v>
      </c>
      <c r="C26" s="8">
        <v>69.5</v>
      </c>
      <c r="D26" s="8">
        <v>67.599999999999994</v>
      </c>
      <c r="E26" s="8">
        <v>35.6</v>
      </c>
      <c r="F26" s="8">
        <v>46.2</v>
      </c>
      <c r="G26" s="8">
        <v>18.2</v>
      </c>
      <c r="H26" s="7"/>
    </row>
    <row r="27" spans="1:10" x14ac:dyDescent="0.25">
      <c r="A27" s="9" t="s">
        <v>109</v>
      </c>
      <c r="B27" s="7">
        <v>82</v>
      </c>
      <c r="C27" s="8">
        <v>70.099999999999994</v>
      </c>
      <c r="D27" s="8">
        <v>67.599999999999994</v>
      </c>
      <c r="E27" s="8">
        <v>35.1</v>
      </c>
      <c r="F27" s="8">
        <v>47</v>
      </c>
      <c r="G27" s="8">
        <v>17.899999999999999</v>
      </c>
      <c r="H27" s="7"/>
    </row>
    <row r="28" spans="1:10" x14ac:dyDescent="0.25">
      <c r="A28" s="9" t="s">
        <v>110</v>
      </c>
      <c r="B28" s="7">
        <v>95</v>
      </c>
      <c r="C28" s="8">
        <v>69.599999999999994</v>
      </c>
      <c r="D28" s="8">
        <v>68</v>
      </c>
      <c r="E28" s="8">
        <v>34</v>
      </c>
      <c r="F28" s="8">
        <v>48.4</v>
      </c>
      <c r="G28" s="8">
        <v>17.600000000000001</v>
      </c>
      <c r="H28" s="7"/>
    </row>
    <row r="29" spans="1:10" x14ac:dyDescent="0.25">
      <c r="A29" s="9" t="s">
        <v>111</v>
      </c>
      <c r="B29" s="7">
        <v>72</v>
      </c>
      <c r="C29" s="8">
        <v>66.900000000000006</v>
      </c>
      <c r="D29" s="8">
        <v>65</v>
      </c>
      <c r="E29" s="8">
        <v>29.8</v>
      </c>
      <c r="F29" s="8">
        <v>51.4</v>
      </c>
      <c r="G29" s="8">
        <v>18.8</v>
      </c>
      <c r="H29" s="7"/>
    </row>
    <row r="30" spans="1:10" x14ac:dyDescent="0.25">
      <c r="A30" s="9" t="s">
        <v>112</v>
      </c>
      <c r="B30" s="7">
        <v>90</v>
      </c>
      <c r="C30" s="8">
        <v>82.6</v>
      </c>
      <c r="D30" s="8">
        <v>81.099999999999994</v>
      </c>
      <c r="E30" s="8">
        <v>51.4</v>
      </c>
      <c r="F30" s="8">
        <v>43.5</v>
      </c>
      <c r="G30" s="8">
        <v>5.2</v>
      </c>
      <c r="H30" s="7"/>
    </row>
    <row r="31" spans="1:10" x14ac:dyDescent="0.25">
      <c r="A31" s="9" t="s">
        <v>113</v>
      </c>
      <c r="B31" s="7">
        <v>83</v>
      </c>
      <c r="C31" s="8">
        <v>76.099999999999994</v>
      </c>
      <c r="D31" s="8">
        <v>74.2</v>
      </c>
      <c r="E31" s="8">
        <v>41</v>
      </c>
      <c r="F31" s="8">
        <v>49.2</v>
      </c>
      <c r="G31" s="8">
        <v>9.8000000000000007</v>
      </c>
      <c r="H31" s="7"/>
    </row>
    <row r="32" spans="1:10" x14ac:dyDescent="0.25">
      <c r="A32" s="9" t="s">
        <v>114</v>
      </c>
      <c r="B32" s="7">
        <v>94</v>
      </c>
      <c r="C32" s="8">
        <v>77.599999999999994</v>
      </c>
      <c r="D32" s="8">
        <v>75.3</v>
      </c>
      <c r="E32" s="8">
        <v>34.1</v>
      </c>
      <c r="F32" s="8">
        <v>48.9</v>
      </c>
      <c r="G32" s="8">
        <v>17</v>
      </c>
      <c r="H32" s="7"/>
    </row>
    <row r="33" spans="1:8" x14ac:dyDescent="0.25">
      <c r="A33" s="9" t="s">
        <v>129</v>
      </c>
      <c r="B33" s="7">
        <v>109</v>
      </c>
      <c r="C33" s="8">
        <v>75.599999999999994</v>
      </c>
      <c r="D33" s="8">
        <v>73.599999999999994</v>
      </c>
      <c r="E33" s="8">
        <v>34</v>
      </c>
      <c r="F33" s="8">
        <v>53</v>
      </c>
      <c r="G33" s="8">
        <v>13</v>
      </c>
      <c r="H33" s="7"/>
    </row>
    <row r="34" spans="1:8" x14ac:dyDescent="0.25">
      <c r="A34" s="9" t="s">
        <v>130</v>
      </c>
      <c r="B34" s="7">
        <v>1168</v>
      </c>
      <c r="C34" s="8">
        <v>73.8</v>
      </c>
      <c r="D34" s="8">
        <v>71.900000000000006</v>
      </c>
      <c r="E34" s="8">
        <v>36.700000000000003</v>
      </c>
      <c r="F34" s="8">
        <v>49.5</v>
      </c>
      <c r="G34" s="8">
        <v>13.8</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5"/>
  <sheetViews>
    <sheetView topLeftCell="A16" workbookViewId="0">
      <selection activeCell="G30" sqref="G30"/>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141</v>
      </c>
    </row>
    <row r="2" spans="1:10" x14ac:dyDescent="0.25">
      <c r="A2" t="s">
        <v>92</v>
      </c>
    </row>
    <row r="3" spans="1:10" x14ac:dyDescent="0.25">
      <c r="A3" t="s">
        <v>93</v>
      </c>
    </row>
    <row r="4" spans="1:10" x14ac:dyDescent="0.25">
      <c r="A4" t="s">
        <v>94</v>
      </c>
    </row>
    <row r="5" spans="1:10" x14ac:dyDescent="0.25">
      <c r="A5" t="s">
        <v>142</v>
      </c>
    </row>
    <row r="6" spans="1:10" ht="15.6" x14ac:dyDescent="0.3">
      <c r="A6" s="3" t="s">
        <v>143</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115</v>
      </c>
      <c r="C8" s="7">
        <v>75</v>
      </c>
      <c r="D8" s="7">
        <v>73</v>
      </c>
      <c r="E8" s="7">
        <v>55</v>
      </c>
      <c r="F8" s="7">
        <v>18</v>
      </c>
      <c r="G8" s="7">
        <v>40</v>
      </c>
      <c r="H8" s="8">
        <v>65.2</v>
      </c>
      <c r="I8" s="8">
        <v>63.3</v>
      </c>
      <c r="J8" s="7"/>
    </row>
    <row r="9" spans="1:10" x14ac:dyDescent="0.25">
      <c r="A9" s="9" t="s">
        <v>106</v>
      </c>
      <c r="B9" s="7">
        <v>129</v>
      </c>
      <c r="C9" s="7">
        <v>77</v>
      </c>
      <c r="D9" s="7">
        <v>76</v>
      </c>
      <c r="E9" s="7">
        <v>54</v>
      </c>
      <c r="F9" s="7">
        <v>22</v>
      </c>
      <c r="G9" s="7">
        <v>51</v>
      </c>
      <c r="H9" s="8">
        <v>60.2</v>
      </c>
      <c r="I9" s="8">
        <v>59</v>
      </c>
      <c r="J9" s="7"/>
    </row>
    <row r="10" spans="1:10" x14ac:dyDescent="0.25">
      <c r="A10" s="9" t="s">
        <v>107</v>
      </c>
      <c r="B10" s="7">
        <v>168</v>
      </c>
      <c r="C10" s="7">
        <v>108</v>
      </c>
      <c r="D10" s="7">
        <v>104</v>
      </c>
      <c r="E10" s="7">
        <v>78</v>
      </c>
      <c r="F10" s="7">
        <v>25</v>
      </c>
      <c r="G10" s="7">
        <v>60</v>
      </c>
      <c r="H10" s="8">
        <v>64.400000000000006</v>
      </c>
      <c r="I10" s="8">
        <v>61.8</v>
      </c>
      <c r="J10" s="7"/>
    </row>
    <row r="11" spans="1:10" x14ac:dyDescent="0.25">
      <c r="A11" s="9" t="s">
        <v>108</v>
      </c>
      <c r="B11" s="7">
        <v>264</v>
      </c>
      <c r="C11" s="7">
        <v>150</v>
      </c>
      <c r="D11" s="7">
        <v>145</v>
      </c>
      <c r="E11" s="7">
        <v>108</v>
      </c>
      <c r="F11" s="7">
        <v>36</v>
      </c>
      <c r="G11" s="7">
        <v>113</v>
      </c>
      <c r="H11" s="8">
        <v>57.1</v>
      </c>
      <c r="I11" s="8">
        <v>55</v>
      </c>
      <c r="J11" s="7"/>
    </row>
    <row r="12" spans="1:10" x14ac:dyDescent="0.25">
      <c r="A12" s="9" t="s">
        <v>109</v>
      </c>
      <c r="B12" s="7">
        <v>112</v>
      </c>
      <c r="C12" s="7">
        <v>60</v>
      </c>
      <c r="D12" s="7">
        <v>57</v>
      </c>
      <c r="E12" s="7">
        <v>43</v>
      </c>
      <c r="F12" s="7">
        <v>14</v>
      </c>
      <c r="G12" s="7">
        <v>52</v>
      </c>
      <c r="H12" s="8">
        <v>54</v>
      </c>
      <c r="I12" s="8">
        <v>51.2</v>
      </c>
      <c r="J12" s="7"/>
    </row>
    <row r="13" spans="1:10" x14ac:dyDescent="0.25">
      <c r="A13" s="9" t="s">
        <v>110</v>
      </c>
      <c r="B13" s="7">
        <v>114</v>
      </c>
      <c r="C13" s="7">
        <v>64</v>
      </c>
      <c r="D13" s="7">
        <v>60</v>
      </c>
      <c r="E13" s="7">
        <v>45</v>
      </c>
      <c r="F13" s="7">
        <v>15</v>
      </c>
      <c r="G13" s="7">
        <v>50</v>
      </c>
      <c r="H13" s="8">
        <v>56.4</v>
      </c>
      <c r="I13" s="8">
        <v>52.8</v>
      </c>
      <c r="J13" s="7"/>
    </row>
    <row r="14" spans="1:10" x14ac:dyDescent="0.25">
      <c r="A14" s="9" t="s">
        <v>111</v>
      </c>
      <c r="B14" s="7">
        <v>93</v>
      </c>
      <c r="C14" s="7">
        <v>58</v>
      </c>
      <c r="D14" s="7">
        <v>55</v>
      </c>
      <c r="E14" s="7">
        <v>43</v>
      </c>
      <c r="F14" s="7">
        <v>12</v>
      </c>
      <c r="G14" s="7">
        <v>35</v>
      </c>
      <c r="H14" s="8">
        <v>62.4</v>
      </c>
      <c r="I14" s="8">
        <v>59</v>
      </c>
      <c r="J14" s="7"/>
    </row>
    <row r="15" spans="1:10" x14ac:dyDescent="0.25">
      <c r="A15" s="9" t="s">
        <v>112</v>
      </c>
      <c r="B15" s="7">
        <v>109</v>
      </c>
      <c r="C15" s="7">
        <v>70</v>
      </c>
      <c r="D15" s="7">
        <v>68</v>
      </c>
      <c r="E15" s="7">
        <v>50</v>
      </c>
      <c r="F15" s="7">
        <v>18</v>
      </c>
      <c r="G15" s="7">
        <v>39</v>
      </c>
      <c r="H15" s="8">
        <v>64.3</v>
      </c>
      <c r="I15" s="8">
        <v>62.7</v>
      </c>
      <c r="J15" s="7"/>
    </row>
    <row r="16" spans="1:10" x14ac:dyDescent="0.25">
      <c r="A16" s="9" t="s">
        <v>113</v>
      </c>
      <c r="B16" s="7">
        <v>111</v>
      </c>
      <c r="C16" s="7">
        <v>66</v>
      </c>
      <c r="D16" s="7">
        <v>63</v>
      </c>
      <c r="E16" s="7">
        <v>45</v>
      </c>
      <c r="F16" s="7">
        <v>19</v>
      </c>
      <c r="G16" s="7">
        <v>44</v>
      </c>
      <c r="H16" s="8">
        <v>59.8</v>
      </c>
      <c r="I16" s="8">
        <v>57.4</v>
      </c>
      <c r="J16" s="7"/>
    </row>
    <row r="17" spans="1:10" x14ac:dyDescent="0.25">
      <c r="A17" s="9" t="s">
        <v>114</v>
      </c>
      <c r="B17" s="7">
        <v>113</v>
      </c>
      <c r="C17" s="7">
        <v>73</v>
      </c>
      <c r="D17" s="7">
        <v>71</v>
      </c>
      <c r="E17" s="7">
        <v>52</v>
      </c>
      <c r="F17" s="7">
        <v>19</v>
      </c>
      <c r="G17" s="7">
        <v>40</v>
      </c>
      <c r="H17" s="8">
        <v>64.599999999999994</v>
      </c>
      <c r="I17" s="8">
        <v>62.8</v>
      </c>
      <c r="J17" s="7"/>
    </row>
    <row r="18" spans="1:10" x14ac:dyDescent="0.25">
      <c r="A18" s="9" t="s">
        <v>129</v>
      </c>
      <c r="B18" s="7">
        <v>137</v>
      </c>
      <c r="C18" s="7">
        <v>78</v>
      </c>
      <c r="D18" s="7">
        <v>76</v>
      </c>
      <c r="E18" s="7">
        <v>59</v>
      </c>
      <c r="F18" s="7">
        <v>16</v>
      </c>
      <c r="G18" s="7">
        <v>59</v>
      </c>
      <c r="H18" s="8">
        <v>56.8</v>
      </c>
      <c r="I18" s="8">
        <v>55.3</v>
      </c>
      <c r="J18" s="7"/>
    </row>
    <row r="19" spans="1:10" x14ac:dyDescent="0.25">
      <c r="A19" s="9" t="s">
        <v>130</v>
      </c>
      <c r="B19" s="7">
        <v>1463</v>
      </c>
      <c r="C19" s="7">
        <v>881</v>
      </c>
      <c r="D19" s="7">
        <v>848</v>
      </c>
      <c r="E19" s="7">
        <v>632</v>
      </c>
      <c r="F19" s="7">
        <v>214</v>
      </c>
      <c r="G19" s="7">
        <v>583</v>
      </c>
      <c r="H19" s="8">
        <v>60.2</v>
      </c>
      <c r="I19" s="8">
        <v>58</v>
      </c>
      <c r="J19" s="7"/>
    </row>
    <row r="20" spans="1:10" x14ac:dyDescent="0.25">
      <c r="A20" s="7"/>
      <c r="B20" s="7"/>
      <c r="C20" s="7"/>
      <c r="D20" s="7"/>
      <c r="E20" s="7"/>
      <c r="F20" s="7"/>
      <c r="G20" s="7"/>
      <c r="H20" s="8"/>
      <c r="I20" s="8"/>
      <c r="J20" s="7"/>
    </row>
    <row r="21" spans="1:10" ht="15.6" x14ac:dyDescent="0.3">
      <c r="A21" s="3" t="s">
        <v>144</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90</v>
      </c>
      <c r="C23" s="8">
        <v>80.099999999999994</v>
      </c>
      <c r="D23" s="8">
        <v>77.7</v>
      </c>
      <c r="E23" s="8">
        <v>37.700000000000003</v>
      </c>
      <c r="F23" s="8">
        <v>55.4</v>
      </c>
      <c r="G23" s="8">
        <v>6.8</v>
      </c>
      <c r="H23" s="7"/>
    </row>
    <row r="24" spans="1:10" x14ac:dyDescent="0.25">
      <c r="A24" s="9" t="s">
        <v>106</v>
      </c>
      <c r="B24" s="7">
        <v>99</v>
      </c>
      <c r="C24" s="8">
        <v>74.5</v>
      </c>
      <c r="D24" s="8">
        <v>72.900000000000006</v>
      </c>
      <c r="E24" s="8">
        <v>38</v>
      </c>
      <c r="F24" s="8">
        <v>49.1</v>
      </c>
      <c r="G24" s="8">
        <v>12.9</v>
      </c>
      <c r="H24" s="7"/>
    </row>
    <row r="25" spans="1:10" x14ac:dyDescent="0.25">
      <c r="A25" s="9" t="s">
        <v>107</v>
      </c>
      <c r="B25" s="7">
        <v>137</v>
      </c>
      <c r="C25" s="8">
        <v>77.099999999999994</v>
      </c>
      <c r="D25" s="8">
        <v>73.900000000000006</v>
      </c>
      <c r="E25" s="8">
        <v>32.4</v>
      </c>
      <c r="F25" s="8">
        <v>53.5</v>
      </c>
      <c r="G25" s="8">
        <v>14</v>
      </c>
      <c r="H25" s="7"/>
    </row>
    <row r="26" spans="1:10" x14ac:dyDescent="0.25">
      <c r="A26" s="9" t="s">
        <v>108</v>
      </c>
      <c r="B26" s="7">
        <v>221</v>
      </c>
      <c r="C26" s="8">
        <v>67.3</v>
      </c>
      <c r="D26" s="8">
        <v>64.7</v>
      </c>
      <c r="E26" s="8">
        <v>39.1</v>
      </c>
      <c r="F26" s="8">
        <v>45</v>
      </c>
      <c r="G26" s="8">
        <v>15.9</v>
      </c>
      <c r="H26" s="7"/>
    </row>
    <row r="27" spans="1:10" x14ac:dyDescent="0.25">
      <c r="A27" s="9" t="s">
        <v>109</v>
      </c>
      <c r="B27" s="7">
        <v>81</v>
      </c>
      <c r="C27" s="8">
        <v>70.7</v>
      </c>
      <c r="D27" s="8">
        <v>66.8</v>
      </c>
      <c r="E27" s="8">
        <v>33.799999999999997</v>
      </c>
      <c r="F27" s="8">
        <v>46.5</v>
      </c>
      <c r="G27" s="8">
        <v>19.8</v>
      </c>
      <c r="H27" s="7"/>
    </row>
    <row r="28" spans="1:10" x14ac:dyDescent="0.25">
      <c r="A28" s="9" t="s">
        <v>110</v>
      </c>
      <c r="B28" s="7">
        <v>96</v>
      </c>
      <c r="C28" s="8">
        <v>65.900000000000006</v>
      </c>
      <c r="D28" s="8">
        <v>61.6</v>
      </c>
      <c r="E28" s="8">
        <v>33.1</v>
      </c>
      <c r="F28" s="8">
        <v>51.7</v>
      </c>
      <c r="G28" s="8">
        <v>15.3</v>
      </c>
      <c r="H28" s="7"/>
    </row>
    <row r="29" spans="1:10" x14ac:dyDescent="0.25">
      <c r="A29" s="9" t="s">
        <v>111</v>
      </c>
      <c r="B29" s="7">
        <v>76</v>
      </c>
      <c r="C29" s="8">
        <v>73</v>
      </c>
      <c r="D29" s="8">
        <v>68.8</v>
      </c>
      <c r="E29" s="8">
        <v>29.4</v>
      </c>
      <c r="F29" s="8">
        <v>56.9</v>
      </c>
      <c r="G29" s="8">
        <v>13.7</v>
      </c>
      <c r="H29" s="7"/>
    </row>
    <row r="30" spans="1:10" x14ac:dyDescent="0.25">
      <c r="A30" s="9" t="s">
        <v>112</v>
      </c>
      <c r="B30" s="7">
        <v>85</v>
      </c>
      <c r="C30" s="8">
        <v>78.900000000000006</v>
      </c>
      <c r="D30" s="8">
        <v>76.8</v>
      </c>
      <c r="E30" s="8">
        <v>41.8</v>
      </c>
      <c r="F30" s="8">
        <v>52</v>
      </c>
      <c r="G30" s="8" t="s">
        <v>145</v>
      </c>
      <c r="H30" s="7"/>
    </row>
    <row r="31" spans="1:10" x14ac:dyDescent="0.25">
      <c r="A31" s="9" t="s">
        <v>113</v>
      </c>
      <c r="B31" s="7">
        <v>82</v>
      </c>
      <c r="C31" s="8">
        <v>74.5</v>
      </c>
      <c r="D31" s="8">
        <v>71.2</v>
      </c>
      <c r="E31" s="8">
        <v>30.1</v>
      </c>
      <c r="F31" s="8">
        <v>52.6</v>
      </c>
      <c r="G31" s="8">
        <v>17.3</v>
      </c>
      <c r="H31" s="7"/>
    </row>
    <row r="32" spans="1:10" x14ac:dyDescent="0.25">
      <c r="A32" s="9" t="s">
        <v>114</v>
      </c>
      <c r="B32" s="7">
        <v>92</v>
      </c>
      <c r="C32" s="8">
        <v>76.5</v>
      </c>
      <c r="D32" s="8">
        <v>74.2</v>
      </c>
      <c r="E32" s="8">
        <v>33.9</v>
      </c>
      <c r="F32" s="8">
        <v>46.7</v>
      </c>
      <c r="G32" s="8">
        <v>19.399999999999999</v>
      </c>
      <c r="H32" s="7"/>
    </row>
    <row r="33" spans="1:8" x14ac:dyDescent="0.25">
      <c r="A33" s="9" t="s">
        <v>129</v>
      </c>
      <c r="B33" s="7">
        <v>108</v>
      </c>
      <c r="C33" s="8">
        <v>69</v>
      </c>
      <c r="D33" s="8">
        <v>67.099999999999994</v>
      </c>
      <c r="E33" s="8">
        <v>30.2</v>
      </c>
      <c r="F33" s="8">
        <v>51.9</v>
      </c>
      <c r="G33" s="8">
        <v>17.899999999999999</v>
      </c>
      <c r="H33" s="7"/>
    </row>
    <row r="34" spans="1:8" x14ac:dyDescent="0.25">
      <c r="A34" s="9" t="s">
        <v>130</v>
      </c>
      <c r="B34" s="7">
        <v>1168</v>
      </c>
      <c r="C34" s="8">
        <v>72.8</v>
      </c>
      <c r="D34" s="8">
        <v>70</v>
      </c>
      <c r="E34" s="8">
        <v>34.9</v>
      </c>
      <c r="F34" s="8">
        <v>50.4</v>
      </c>
      <c r="G34" s="8">
        <v>14.7</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topLeftCell="A16" workbookViewId="0">
      <selection activeCell="A29" activeCellId="3" sqref="A1 A10:XFD10 D1:D1048576 A29:XFD29"/>
    </sheetView>
  </sheetViews>
  <sheetFormatPr defaultColWidth="10.90625" defaultRowHeight="15" x14ac:dyDescent="0.25"/>
  <cols>
    <col min="1" max="1" width="35.81640625" customWidth="1"/>
    <col min="2" max="9" width="12.81640625" customWidth="1"/>
    <col min="10" max="10" width="35.81640625" customWidth="1"/>
  </cols>
  <sheetData>
    <row r="1" spans="1:10" ht="30" customHeight="1" x14ac:dyDescent="0.35">
      <c r="A1" s="2" t="s">
        <v>146</v>
      </c>
    </row>
    <row r="2" spans="1:10" x14ac:dyDescent="0.25">
      <c r="A2" t="s">
        <v>92</v>
      </c>
    </row>
    <row r="3" spans="1:10" x14ac:dyDescent="0.25">
      <c r="A3" t="s">
        <v>93</v>
      </c>
    </row>
    <row r="4" spans="1:10" x14ac:dyDescent="0.25">
      <c r="A4" t="s">
        <v>94</v>
      </c>
    </row>
    <row r="5" spans="1:10" x14ac:dyDescent="0.25">
      <c r="A5" t="s">
        <v>147</v>
      </c>
    </row>
    <row r="6" spans="1:10" ht="15.6" x14ac:dyDescent="0.3">
      <c r="A6" s="3" t="s">
        <v>148</v>
      </c>
    </row>
    <row r="7" spans="1:10" ht="93.6" x14ac:dyDescent="0.3">
      <c r="A7" s="5" t="s">
        <v>97</v>
      </c>
      <c r="B7" s="6" t="s">
        <v>98</v>
      </c>
      <c r="C7" s="6" t="s">
        <v>99</v>
      </c>
      <c r="D7" s="6" t="s">
        <v>100</v>
      </c>
      <c r="E7" s="6" t="s">
        <v>101</v>
      </c>
      <c r="F7" s="6" t="s">
        <v>102</v>
      </c>
      <c r="G7" s="6" t="s">
        <v>103</v>
      </c>
      <c r="H7" s="6" t="s">
        <v>104</v>
      </c>
      <c r="I7" s="6" t="s">
        <v>127</v>
      </c>
      <c r="J7" s="6" t="s">
        <v>128</v>
      </c>
    </row>
    <row r="8" spans="1:10" x14ac:dyDescent="0.25">
      <c r="A8" s="9" t="s">
        <v>105</v>
      </c>
      <c r="B8" s="7">
        <v>114</v>
      </c>
      <c r="C8" s="7">
        <v>74</v>
      </c>
      <c r="D8" s="7">
        <v>70</v>
      </c>
      <c r="E8" s="7">
        <v>53</v>
      </c>
      <c r="F8" s="7">
        <v>17</v>
      </c>
      <c r="G8" s="7">
        <v>40</v>
      </c>
      <c r="H8" s="8">
        <v>65.2</v>
      </c>
      <c r="I8" s="8">
        <v>61.6</v>
      </c>
      <c r="J8" s="7"/>
    </row>
    <row r="9" spans="1:10" x14ac:dyDescent="0.25">
      <c r="A9" s="9" t="s">
        <v>106</v>
      </c>
      <c r="B9" s="7">
        <v>132</v>
      </c>
      <c r="C9" s="7">
        <v>81</v>
      </c>
      <c r="D9" s="7">
        <v>79</v>
      </c>
      <c r="E9" s="7">
        <v>57</v>
      </c>
      <c r="F9" s="7">
        <v>22</v>
      </c>
      <c r="G9" s="7">
        <v>51</v>
      </c>
      <c r="H9" s="8">
        <v>61.7</v>
      </c>
      <c r="I9" s="8">
        <v>60.1</v>
      </c>
      <c r="J9" s="7"/>
    </row>
    <row r="10" spans="1:10" x14ac:dyDescent="0.25">
      <c r="A10" s="9" t="s">
        <v>107</v>
      </c>
      <c r="B10" s="7">
        <v>161</v>
      </c>
      <c r="C10" s="7">
        <v>100</v>
      </c>
      <c r="D10" s="7">
        <v>98</v>
      </c>
      <c r="E10" s="7">
        <v>76</v>
      </c>
      <c r="F10" s="7">
        <v>22</v>
      </c>
      <c r="G10" s="7">
        <v>61</v>
      </c>
      <c r="H10" s="8">
        <v>62.1</v>
      </c>
      <c r="I10" s="8">
        <v>60.6</v>
      </c>
      <c r="J10" s="7"/>
    </row>
    <row r="11" spans="1:10" x14ac:dyDescent="0.25">
      <c r="A11" s="9" t="s">
        <v>108</v>
      </c>
      <c r="B11" s="7">
        <v>263</v>
      </c>
      <c r="C11" s="7">
        <v>153</v>
      </c>
      <c r="D11" s="7">
        <v>144</v>
      </c>
      <c r="E11" s="7">
        <v>101</v>
      </c>
      <c r="F11" s="7">
        <v>42</v>
      </c>
      <c r="G11" s="7">
        <v>110</v>
      </c>
      <c r="H11" s="8">
        <v>58.2</v>
      </c>
      <c r="I11" s="8">
        <v>54.8</v>
      </c>
      <c r="J11" s="7"/>
    </row>
    <row r="12" spans="1:10" x14ac:dyDescent="0.25">
      <c r="A12" s="9" t="s">
        <v>109</v>
      </c>
      <c r="B12" s="7">
        <v>111</v>
      </c>
      <c r="C12" s="7">
        <v>57</v>
      </c>
      <c r="D12" s="7">
        <v>53</v>
      </c>
      <c r="E12" s="7">
        <v>41</v>
      </c>
      <c r="F12" s="7">
        <v>12</v>
      </c>
      <c r="G12" s="7">
        <v>53</v>
      </c>
      <c r="H12" s="8">
        <v>51.8</v>
      </c>
      <c r="I12" s="8">
        <v>48</v>
      </c>
      <c r="J12" s="7"/>
    </row>
    <row r="13" spans="1:10" x14ac:dyDescent="0.25">
      <c r="A13" s="9" t="s">
        <v>110</v>
      </c>
      <c r="B13" s="7">
        <v>112</v>
      </c>
      <c r="C13" s="7">
        <v>60</v>
      </c>
      <c r="D13" s="7">
        <v>54</v>
      </c>
      <c r="E13" s="7">
        <v>40</v>
      </c>
      <c r="F13" s="7">
        <v>13</v>
      </c>
      <c r="G13" s="7">
        <v>52</v>
      </c>
      <c r="H13" s="8">
        <v>53.5</v>
      </c>
      <c r="I13" s="8">
        <v>48.3</v>
      </c>
      <c r="J13" s="7"/>
    </row>
    <row r="14" spans="1:10" x14ac:dyDescent="0.25">
      <c r="A14" s="9" t="s">
        <v>111</v>
      </c>
      <c r="B14" s="7">
        <v>89</v>
      </c>
      <c r="C14" s="7">
        <v>54</v>
      </c>
      <c r="D14" s="7">
        <v>52</v>
      </c>
      <c r="E14" s="7">
        <v>40</v>
      </c>
      <c r="F14" s="7">
        <v>12</v>
      </c>
      <c r="G14" s="7">
        <v>35</v>
      </c>
      <c r="H14" s="8">
        <v>60.5</v>
      </c>
      <c r="I14" s="8">
        <v>58.7</v>
      </c>
      <c r="J14" s="7"/>
    </row>
    <row r="15" spans="1:10" x14ac:dyDescent="0.25">
      <c r="A15" s="9" t="s">
        <v>112</v>
      </c>
      <c r="B15" s="7">
        <v>113</v>
      </c>
      <c r="C15" s="7">
        <v>73</v>
      </c>
      <c r="D15" s="7">
        <v>71</v>
      </c>
      <c r="E15" s="7">
        <v>53</v>
      </c>
      <c r="F15" s="7">
        <v>18</v>
      </c>
      <c r="G15" s="7">
        <v>40</v>
      </c>
      <c r="H15" s="8">
        <v>64.7</v>
      </c>
      <c r="I15" s="8">
        <v>63.3</v>
      </c>
      <c r="J15" s="7"/>
    </row>
    <row r="16" spans="1:10" x14ac:dyDescent="0.25">
      <c r="A16" s="9" t="s">
        <v>113</v>
      </c>
      <c r="B16" s="7">
        <v>115</v>
      </c>
      <c r="C16" s="7">
        <v>67</v>
      </c>
      <c r="D16" s="7">
        <v>65</v>
      </c>
      <c r="E16" s="7">
        <v>47</v>
      </c>
      <c r="F16" s="7">
        <v>17</v>
      </c>
      <c r="G16" s="7">
        <v>47</v>
      </c>
      <c r="H16" s="8">
        <v>58.7</v>
      </c>
      <c r="I16" s="8">
        <v>56.3</v>
      </c>
      <c r="J16" s="7"/>
    </row>
    <row r="17" spans="1:10" x14ac:dyDescent="0.25">
      <c r="A17" s="9" t="s">
        <v>114</v>
      </c>
      <c r="B17" s="7">
        <v>105</v>
      </c>
      <c r="C17" s="7">
        <v>70</v>
      </c>
      <c r="D17" s="7">
        <v>68</v>
      </c>
      <c r="E17" s="7">
        <v>49</v>
      </c>
      <c r="F17" s="7">
        <v>18</v>
      </c>
      <c r="G17" s="7">
        <v>35</v>
      </c>
      <c r="H17" s="8">
        <v>66.400000000000006</v>
      </c>
      <c r="I17" s="8">
        <v>64.8</v>
      </c>
      <c r="J17" s="7"/>
    </row>
    <row r="18" spans="1:10" x14ac:dyDescent="0.25">
      <c r="A18" s="9" t="s">
        <v>129</v>
      </c>
      <c r="B18" s="7">
        <v>143</v>
      </c>
      <c r="C18" s="7">
        <v>82</v>
      </c>
      <c r="D18" s="7">
        <v>78</v>
      </c>
      <c r="E18" s="7">
        <v>60</v>
      </c>
      <c r="F18" s="7">
        <v>18</v>
      </c>
      <c r="G18" s="7">
        <v>62</v>
      </c>
      <c r="H18" s="8">
        <v>57</v>
      </c>
      <c r="I18" s="8">
        <v>54.6</v>
      </c>
      <c r="J18" s="7"/>
    </row>
    <row r="19" spans="1:10" x14ac:dyDescent="0.25">
      <c r="A19" s="9" t="s">
        <v>130</v>
      </c>
      <c r="B19" s="7">
        <v>1457</v>
      </c>
      <c r="C19" s="7">
        <v>871</v>
      </c>
      <c r="D19" s="7">
        <v>833</v>
      </c>
      <c r="E19" s="7">
        <v>620</v>
      </c>
      <c r="F19" s="7">
        <v>210</v>
      </c>
      <c r="G19" s="7">
        <v>586</v>
      </c>
      <c r="H19" s="8">
        <v>59.8</v>
      </c>
      <c r="I19" s="8">
        <v>57.2</v>
      </c>
      <c r="J19" s="7"/>
    </row>
    <row r="20" spans="1:10" x14ac:dyDescent="0.25">
      <c r="A20" s="7"/>
      <c r="B20" s="7"/>
      <c r="C20" s="7"/>
      <c r="D20" s="7"/>
      <c r="E20" s="7"/>
      <c r="F20" s="7"/>
      <c r="G20" s="7"/>
      <c r="H20" s="8"/>
      <c r="I20" s="8"/>
      <c r="J20" s="7"/>
    </row>
    <row r="21" spans="1:10" ht="15.6" x14ac:dyDescent="0.3">
      <c r="A21" s="3" t="s">
        <v>149</v>
      </c>
    </row>
    <row r="22" spans="1:10" ht="93.6" x14ac:dyDescent="0.3">
      <c r="A22" s="5" t="s">
        <v>97</v>
      </c>
      <c r="B22" s="6" t="s">
        <v>118</v>
      </c>
      <c r="C22" s="6" t="s">
        <v>119</v>
      </c>
      <c r="D22" s="6" t="s">
        <v>120</v>
      </c>
      <c r="E22" s="6" t="s">
        <v>121</v>
      </c>
      <c r="F22" s="6" t="s">
        <v>122</v>
      </c>
      <c r="G22" s="6" t="s">
        <v>123</v>
      </c>
      <c r="H22" s="6" t="s">
        <v>128</v>
      </c>
    </row>
    <row r="23" spans="1:10" x14ac:dyDescent="0.25">
      <c r="A23" s="9" t="s">
        <v>105</v>
      </c>
      <c r="B23" s="7">
        <v>89</v>
      </c>
      <c r="C23" s="8">
        <v>80.5</v>
      </c>
      <c r="D23" s="8">
        <v>76</v>
      </c>
      <c r="E23" s="8">
        <v>33.700000000000003</v>
      </c>
      <c r="F23" s="8">
        <v>54.7</v>
      </c>
      <c r="G23" s="8">
        <v>11.6</v>
      </c>
      <c r="H23" s="7"/>
    </row>
    <row r="24" spans="1:10" x14ac:dyDescent="0.25">
      <c r="A24" s="9" t="s">
        <v>106</v>
      </c>
      <c r="B24" s="7">
        <v>101</v>
      </c>
      <c r="C24" s="8">
        <v>78</v>
      </c>
      <c r="D24" s="8">
        <v>76</v>
      </c>
      <c r="E24" s="8">
        <v>34.799999999999997</v>
      </c>
      <c r="F24" s="8">
        <v>50.2</v>
      </c>
      <c r="G24" s="8">
        <v>15</v>
      </c>
      <c r="H24" s="7"/>
    </row>
    <row r="25" spans="1:10" x14ac:dyDescent="0.25">
      <c r="A25" s="9" t="s">
        <v>107</v>
      </c>
      <c r="B25" s="7">
        <v>129</v>
      </c>
      <c r="C25" s="8">
        <v>75.099999999999994</v>
      </c>
      <c r="D25" s="8">
        <v>73.3</v>
      </c>
      <c r="E25" s="8">
        <v>30.6</v>
      </c>
      <c r="F25" s="8">
        <v>54.3</v>
      </c>
      <c r="G25" s="8">
        <v>15.1</v>
      </c>
      <c r="H25" s="7"/>
    </row>
    <row r="26" spans="1:10" x14ac:dyDescent="0.25">
      <c r="A26" s="9" t="s">
        <v>108</v>
      </c>
      <c r="B26" s="7">
        <v>218</v>
      </c>
      <c r="C26" s="8">
        <v>69.400000000000006</v>
      </c>
      <c r="D26" s="8">
        <v>65.2</v>
      </c>
      <c r="E26" s="8">
        <v>35.4</v>
      </c>
      <c r="F26" s="8">
        <v>45.8</v>
      </c>
      <c r="G26" s="8">
        <v>18.899999999999999</v>
      </c>
      <c r="H26" s="7"/>
    </row>
    <row r="27" spans="1:10" x14ac:dyDescent="0.25">
      <c r="A27" s="9" t="s">
        <v>109</v>
      </c>
      <c r="B27" s="7">
        <v>81</v>
      </c>
      <c r="C27" s="8">
        <v>66.2</v>
      </c>
      <c r="D27" s="8">
        <v>61.1</v>
      </c>
      <c r="E27" s="8">
        <v>27.9</v>
      </c>
      <c r="F27" s="8">
        <v>56</v>
      </c>
      <c r="G27" s="8">
        <v>16.100000000000001</v>
      </c>
      <c r="H27" s="7"/>
    </row>
    <row r="28" spans="1:10" x14ac:dyDescent="0.25">
      <c r="A28" s="9" t="s">
        <v>110</v>
      </c>
      <c r="B28" s="7">
        <v>93</v>
      </c>
      <c r="C28" s="8">
        <v>63.1</v>
      </c>
      <c r="D28" s="8">
        <v>56.9</v>
      </c>
      <c r="E28" s="8">
        <v>27.4</v>
      </c>
      <c r="F28" s="8">
        <v>55.2</v>
      </c>
      <c r="G28" s="8">
        <v>17.399999999999999</v>
      </c>
      <c r="H28" s="7"/>
    </row>
    <row r="29" spans="1:10" x14ac:dyDescent="0.25">
      <c r="A29" s="9" t="s">
        <v>111</v>
      </c>
      <c r="B29" s="7">
        <v>72</v>
      </c>
      <c r="C29" s="8">
        <v>69.900000000000006</v>
      </c>
      <c r="D29" s="8">
        <v>67.599999999999994</v>
      </c>
      <c r="E29" s="8">
        <v>31.8</v>
      </c>
      <c r="F29" s="8">
        <v>52</v>
      </c>
      <c r="G29" s="8">
        <v>16.100000000000001</v>
      </c>
      <c r="H29" s="7"/>
    </row>
    <row r="30" spans="1:10" x14ac:dyDescent="0.25">
      <c r="A30" s="9" t="s">
        <v>112</v>
      </c>
      <c r="B30" s="7">
        <v>90</v>
      </c>
      <c r="C30" s="8">
        <v>77.7</v>
      </c>
      <c r="D30" s="8">
        <v>76</v>
      </c>
      <c r="E30" s="8">
        <v>40.9</v>
      </c>
      <c r="F30" s="8">
        <v>49.4</v>
      </c>
      <c r="G30" s="8">
        <v>9.6999999999999993</v>
      </c>
      <c r="H30" s="7"/>
    </row>
    <row r="31" spans="1:10" x14ac:dyDescent="0.25">
      <c r="A31" s="9" t="s">
        <v>113</v>
      </c>
      <c r="B31" s="7">
        <v>89</v>
      </c>
      <c r="C31" s="8">
        <v>73.8</v>
      </c>
      <c r="D31" s="8">
        <v>70.599999999999994</v>
      </c>
      <c r="E31" s="8">
        <v>30.5</v>
      </c>
      <c r="F31" s="8">
        <v>53.9</v>
      </c>
      <c r="G31" s="8">
        <v>15.7</v>
      </c>
      <c r="H31" s="7"/>
    </row>
    <row r="32" spans="1:10" x14ac:dyDescent="0.25">
      <c r="A32" s="9" t="s">
        <v>114</v>
      </c>
      <c r="B32" s="7">
        <v>88</v>
      </c>
      <c r="C32" s="8">
        <v>76.8</v>
      </c>
      <c r="D32" s="8">
        <v>74.8</v>
      </c>
      <c r="E32" s="8">
        <v>31.8</v>
      </c>
      <c r="F32" s="8">
        <v>48.5</v>
      </c>
      <c r="G32" s="8">
        <v>19.7</v>
      </c>
      <c r="H32" s="7"/>
    </row>
    <row r="33" spans="1:8" x14ac:dyDescent="0.25">
      <c r="A33" s="9" t="s">
        <v>129</v>
      </c>
      <c r="B33" s="7">
        <v>116</v>
      </c>
      <c r="C33" s="8">
        <v>68.5</v>
      </c>
      <c r="D33" s="8">
        <v>65.599999999999994</v>
      </c>
      <c r="E33" s="8">
        <v>29</v>
      </c>
      <c r="F33" s="8">
        <v>48.9</v>
      </c>
      <c r="G33" s="8">
        <v>22.1</v>
      </c>
      <c r="H33" s="7"/>
    </row>
    <row r="34" spans="1:8" x14ac:dyDescent="0.25">
      <c r="A34" s="9" t="s">
        <v>130</v>
      </c>
      <c r="B34" s="7">
        <v>1167</v>
      </c>
      <c r="C34" s="8">
        <v>72.400000000000006</v>
      </c>
      <c r="D34" s="8">
        <v>69.099999999999994</v>
      </c>
      <c r="E34" s="8">
        <v>32.4</v>
      </c>
      <c r="F34" s="8">
        <v>51</v>
      </c>
      <c r="G34" s="8">
        <v>16.5</v>
      </c>
      <c r="H34" s="7"/>
    </row>
    <row r="35" spans="1:8" x14ac:dyDescent="0.25">
      <c r="A35" s="7"/>
      <c r="B35" s="7"/>
      <c r="C35" s="8"/>
      <c r="D35" s="8"/>
      <c r="E35" s="8"/>
      <c r="F35" s="8"/>
      <c r="G35" s="8"/>
      <c r="H35" s="7"/>
    </row>
  </sheetData>
  <pageMargins left="0.7" right="0.7" top="0.75" bottom="0.75" header="0.3" footer="0.3"/>
  <pageSetup paperSize="9" orientation="portrait" horizontalDpi="300" verticalDpi="300"/>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Table of Contents</vt:lpstr>
      <vt:lpstr>Notes</vt:lpstr>
      <vt:lpstr>2022</vt:lpstr>
      <vt:lpstr>2021</vt:lpstr>
      <vt:lpstr>2020</vt:lpstr>
      <vt:lpstr>2019</vt:lpstr>
      <vt:lpstr>2018</vt:lpstr>
      <vt:lpstr>2017</vt:lpstr>
      <vt:lpstr>2016</vt:lpstr>
      <vt:lpstr>2015</vt:lpstr>
      <vt:lpstr>2014</vt:lpstr>
      <vt:lpstr>2013</vt:lpstr>
      <vt:lpstr>2012</vt:lpstr>
      <vt:lpstr>2011</vt:lpstr>
      <vt:lpstr>2010</vt:lpstr>
      <vt:lpstr>2009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Labour-force-survey-lgdSeptember_2022</dc:title>
  <dc:creator>2347870</dc:creator>
  <cp:lastModifiedBy>McAteer, Holly</cp:lastModifiedBy>
  <dcterms:created xsi:type="dcterms:W3CDTF">2023-09-12T14:34:22Z</dcterms:created>
  <dcterms:modified xsi:type="dcterms:W3CDTF">2023-10-24T08:05:11Z</dcterms:modified>
</cp:coreProperties>
</file>