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2347870\Documents\Annual tables\2022\New folder\"/>
    </mc:Choice>
  </mc:AlternateContent>
  <xr:revisionPtr revIDLastSave="0" documentId="8_{D8427F6B-E27E-49E8-AB34-3965AA6A009B}" xr6:coauthVersionLast="36" xr6:coauthVersionMax="36" xr10:uidLastSave="{00000000-0000-0000-0000-000000000000}"/>
  <bookViews>
    <workbookView xWindow="-120" yWindow="-120" windowWidth="29040" windowHeight="15840" xr2:uid="{00000000-000D-0000-FFFF-FFFF00000000}"/>
  </bookViews>
  <sheets>
    <sheet name="Cover sheet" sheetId="1" r:id="rId1"/>
    <sheet name="Table of Contents" sheetId="2" r:id="rId2"/>
    <sheet name="Notes" sheetId="3" r:id="rId3"/>
    <sheet name="1.1" sheetId="4" r:id="rId4"/>
    <sheet name="1.2" sheetId="5" r:id="rId5"/>
    <sheet name="1.3" sheetId="6" r:id="rId6"/>
    <sheet name="1.4" sheetId="7" r:id="rId7"/>
    <sheet name="1.5" sheetId="8" r:id="rId8"/>
    <sheet name="1.6" sheetId="9" r:id="rId9"/>
    <sheet name="1.7" sheetId="10" r:id="rId10"/>
    <sheet name="1.8" sheetId="11" r:id="rId11"/>
    <sheet name="1.9" sheetId="12" r:id="rId12"/>
    <sheet name="1.10" sheetId="13" r:id="rId13"/>
    <sheet name="1.11" sheetId="14" r:id="rId14"/>
  </sheets>
  <calcPr calcId="191029"/>
</workbook>
</file>

<file path=xl/calcChain.xml><?xml version="1.0" encoding="utf-8"?>
<calcChain xmlns="http://schemas.openxmlformats.org/spreadsheetml/2006/main">
  <c r="B36" i="2" l="1"/>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<sst xmlns="http://schemas.openxmlformats.org/spreadsheetml/2006/main" count="986" uniqueCount="272">
  <si>
    <t>Labour Market Status 2022</t>
  </si>
  <si>
    <t>These tables provide additional breakdowns of data for January to December 2022 as sourced from the Labour Force Survey (LFS).</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</si>
  <si>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</si>
  <si>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t>
  </si>
  <si>
    <t>Data was taken from the annual dataset from the Labour Force Survey.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</si>
  <si>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</si>
  <si>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t>
  </si>
  <si>
    <t>Publication dates</t>
  </si>
  <si>
    <t>Notes, shading, no data and rounding</t>
  </si>
  <si>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 . Estimates of 499 and less that would be rounded down to 0 are identified by [low] in the cell. Where there is a negative number or rate for a lower confidence interval limit, these are identified by [n] within the cell. 
In cases where there are null values in the data these have been excluded which can cause slight differences in total numbers and percentages.</t>
  </si>
  <si>
    <t>LFS revisions</t>
  </si>
  <si>
    <t>Typically, the Office for National Statistics (ONS) would reweight the LFS every two years to take account of updated population estimates and projections.
Since the onset of the pandemic, the ONS have been monitoring the impact and as a result, there have been three LFS reweightings to improve the estimates. In June 2021, the LFS estimates were reweighted from January-March 2020 to January-March 2022 using updated PAYE Real-Time Information data and with the introduction of the non-response bias adjustment to NI data. An overview of the impact of reweighting on the quarterly NI estimates of unemployment, employment, and economic inactivity is available on the LFS Background Information section on the NISRA website. This paper also contains the detail on two previous LFS reweighting since the onset of the COVID-19 pandemic, in October 2022 and July 2022.</t>
  </si>
  <si>
    <t>Background information - LFS</t>
  </si>
  <si>
    <t>Impact of reweighting on Labour Force Survey key indicators, UK: 2022</t>
  </si>
  <si>
    <t>More information on the revision policy concerning labour market statistics can be found through the following link:</t>
  </si>
  <si>
    <t>Revisions policies for labour market statistics</t>
  </si>
  <si>
    <t>More NI labour market data</t>
  </si>
  <si>
    <t>Labour Market and Social Welfare</t>
  </si>
  <si>
    <t>UK employment and labour market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</si>
  <si>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</si>
  <si>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</si>
  <si>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</si>
  <si>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</si>
  <si>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</si>
  <si>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</si>
  <si>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lfs@finance-ni.gov.uk</t>
  </si>
  <si>
    <t>Table of contents</t>
  </si>
  <si>
    <t>Worksheet name</t>
  </si>
  <si>
    <t>Table no.</t>
  </si>
  <si>
    <t>Table name</t>
  </si>
  <si>
    <t>Notes</t>
  </si>
  <si>
    <t>Notes and definitions</t>
  </si>
  <si>
    <t>1.1</t>
  </si>
  <si>
    <t>Labour market structure by council area, aged 16 and over, number, 2022</t>
  </si>
  <si>
    <t>Labour market structure by council area, aged 16 and over, rate,  2022</t>
  </si>
  <si>
    <t>Labour market structure by council area, aged 16 to 64, number,  2022</t>
  </si>
  <si>
    <t>Labour market structure by council area, aged 16 to 64, rate,  2022</t>
  </si>
  <si>
    <t>1.2</t>
  </si>
  <si>
    <t>Labour market structure by council area, male, aged 16 and over, number,  2022</t>
  </si>
  <si>
    <t>Labour market structure by council area, male, aged 16 and over, rate,  2022</t>
  </si>
  <si>
    <t>Labour market structure by council area, male, aged 16 to 64, number,  2022</t>
  </si>
  <si>
    <t>Labour market structure by council area, male, aged 16 to 64, rate,  2022</t>
  </si>
  <si>
    <t>1.3</t>
  </si>
  <si>
    <t>Labour Market Structure by parliamentary constituency, 16 and over, number and rate,  2022</t>
  </si>
  <si>
    <t>Labour Market Structure by parliamentary constituency, 16 to 64, number and rate,  2022</t>
  </si>
  <si>
    <t>Full time or Part time employment by parliamentary constituency, 16 and over, number and rate,  2022</t>
  </si>
  <si>
    <t>Full time or Part time employment by parliamentary constituency, 16 to 64, number and rate,  2022</t>
  </si>
  <si>
    <t>1.4</t>
  </si>
  <si>
    <t>Full time/part time employment by sex and council area, number and percentage, aged 16 and over,  2022</t>
  </si>
  <si>
    <t>Full time/Part time employment by sex and council area, number and percentage, 16 to 64,  2022</t>
  </si>
  <si>
    <t>1.5</t>
  </si>
  <si>
    <t>Labour market structure by age group, number and rate,  2022</t>
  </si>
  <si>
    <t>Full time or Part time employment by age group, number and percentage,  2022</t>
  </si>
  <si>
    <t>1.6</t>
  </si>
  <si>
    <t>Labour Market Structure by urban/rural area, number and rate, 16 and over,  2022</t>
  </si>
  <si>
    <t>Labour Market Structure by urban/rural area, 16 to 64,  2022</t>
  </si>
  <si>
    <t>Full time or Part time employment by Urban/Rural Area, 16 and over, 2022</t>
  </si>
  <si>
    <t>Full time or Part time employment by Urban/Rural Area, 16 to 64, 2022</t>
  </si>
  <si>
    <t>1.7</t>
  </si>
  <si>
    <t>Labour Market Structure by deprivation quintile, 16 and over, number and rate,  2022</t>
  </si>
  <si>
    <t>Labour Market Structure by deprivation quintile, 16 to 64, number and rate,  2022</t>
  </si>
  <si>
    <t>Full time or Part time employment by deprivation quintile, 16 and over, number and rate,  2022</t>
  </si>
  <si>
    <t>Full time or Part time employment by deprivation quintile, 16 to 64, number and rate,  2022</t>
  </si>
  <si>
    <t>1.8</t>
  </si>
  <si>
    <t>1.9</t>
  </si>
  <si>
    <t>Economically inactive excluding students by age group, 16 to 64, number and rate,  2022</t>
  </si>
  <si>
    <t>Economically inactive excluding students by sex, 16 to 64, number and rate,  2022</t>
  </si>
  <si>
    <t>1.10</t>
  </si>
  <si>
    <t>Economically inactive by age, Local Government Districts, 16 to 64, number and rate,  2022</t>
  </si>
  <si>
    <t>1.11</t>
  </si>
  <si>
    <t>Employment estimate and rate by disability status, ages 16 to 64, local government districts, number and rate,  2022</t>
  </si>
  <si>
    <t>Economically inactive estimate and rate by disability status, ages 16 to 64, local government districts, number and rate,  2022</t>
  </si>
  <si>
    <t>Note reference</t>
  </si>
  <si>
    <t>Note or definition</t>
  </si>
  <si>
    <t>Note 1</t>
  </si>
  <si>
    <t>Note 2</t>
  </si>
  <si>
    <t>Note 3</t>
  </si>
  <si>
    <t>Note 4</t>
  </si>
  <si>
    <t>Note 5</t>
  </si>
  <si>
    <t>Note 6</t>
  </si>
  <si>
    <t>Note 7</t>
  </si>
  <si>
    <t>Note 8</t>
  </si>
  <si>
    <t>Note 9</t>
  </si>
  <si>
    <t>Note 10</t>
  </si>
  <si>
    <t>Note 11</t>
  </si>
  <si>
    <t>Labour market structure by council area, number and percentage, NI, 2022</t>
  </si>
  <si>
    <t>This worksheet presents four tables next to each other vertically with one blank row in between each table.</t>
  </si>
  <si>
    <t>Some cells refer to notes where the explanation can be found on the Notes worksheet.</t>
  </si>
  <si>
    <t>Each table contains the estimate (number or rate) alongside 95% confidence interval limits (lower and upper limits).</t>
  </si>
  <si>
    <t>Full explanation of notes, shading, rounding and disclosive data is available in the Cover sheet.</t>
  </si>
  <si>
    <t>Source: Labour Force Survey, January to December 2022</t>
  </si>
  <si>
    <t>Table 1.1a: Labour market structure by council area, aged 16 and over, number, 2022</t>
  </si>
  <si>
    <t>Council</t>
  </si>
  <si>
    <t>Economically active estimate 
[Note 1]
(number)</t>
  </si>
  <si>
    <t>Economically active lower limit
(number)</t>
  </si>
  <si>
    <t>Economically active upper limit
(number)</t>
  </si>
  <si>
    <t>In employment estimate
[Note 3]
(number)</t>
  </si>
  <si>
    <t>In employment lower limit
(number)</t>
  </si>
  <si>
    <t>In employment upper limit
(number)</t>
  </si>
  <si>
    <t>Unemployed estimate
[Note 5]
(number)</t>
  </si>
  <si>
    <t>Unemployed lower limit
(number)</t>
  </si>
  <si>
    <t>Unemployed upper limit
(number)</t>
  </si>
  <si>
    <t>Economically Inactive estimate
[Note 7]
(number)</t>
  </si>
  <si>
    <t>Economically Inactive lower limit
(number)</t>
  </si>
  <si>
    <t>Economically Inactive upper limit
(number)</t>
  </si>
  <si>
    <t>Total (Number)</t>
  </si>
  <si>
    <t>Antrim and Newtownabbey</t>
  </si>
  <si>
    <t>Ards and North Down</t>
  </si>
  <si>
    <t>Armagh City, Banbridge and Craigavon</t>
  </si>
  <si>
    <t>Belfast</t>
  </si>
  <si>
    <t>Causeway Coast and Glens</t>
  </si>
  <si>
    <t>Derry City and Strabane</t>
  </si>
  <si>
    <t>Fermanagh and Omagh</t>
  </si>
  <si>
    <t>low</t>
  </si>
  <si>
    <t>Lisburn and Castlereagh</t>
  </si>
  <si>
    <t>Mid and East Antrim</t>
  </si>
  <si>
    <t>Mid Ulster</t>
  </si>
  <si>
    <t>Newry Mourne and Down</t>
  </si>
  <si>
    <t>n</t>
  </si>
  <si>
    <t>Total</t>
  </si>
  <si>
    <t>Economically active rate
[Note 2]
(%)</t>
  </si>
  <si>
    <t>Economically active lower limit
(%)</t>
  </si>
  <si>
    <t>Economically active upper limit
(%)</t>
  </si>
  <si>
    <t>Employment rate
[Note 4]
(%)</t>
  </si>
  <si>
    <t>Employment rate lower limit
(%)</t>
  </si>
  <si>
    <t>Employment rate upper limit
(%)</t>
  </si>
  <si>
    <t>Unemployment rate
[Note 6]
(%)</t>
  </si>
  <si>
    <t>Unemployment rate lower limit
(%)</t>
  </si>
  <si>
    <t>Unemployment rate upper limit
(%)</t>
  </si>
  <si>
    <t>Inactivity rate
[Note 8]
(%)</t>
  </si>
  <si>
    <t>Inactivity rate lower limit
(%)</t>
  </si>
  <si>
    <t>Inactivity rate upper limit
(%)</t>
  </si>
  <si>
    <t>Labour market structure by council area, males, number and percentage, NI, 2022</t>
  </si>
  <si>
    <t>Labour market structure by council area, females, number and percentage, NI, 2022</t>
  </si>
  <si>
    <t>Full time/part time employment [Note 10] by sex and council area, 2022</t>
  </si>
  <si>
    <t>This worksheet presents two tables next to each other vertically with one blank row in between each table.</t>
  </si>
  <si>
    <t>Council Area</t>
  </si>
  <si>
    <t>Full Time Employment 
(Number)</t>
  </si>
  <si>
    <t>Percentage of employed who are full time
(%)</t>
  </si>
  <si>
    <t>Part Time Employment 
(Number)</t>
  </si>
  <si>
    <t>Percentage of employed who are part time
(%)</t>
  </si>
  <si>
    <t>Full Time Employed males 
(Number)</t>
  </si>
  <si>
    <t>Percentage of employed males who are full time
(%)</t>
  </si>
  <si>
    <t>Part Time Employed Males 
(Number)</t>
  </si>
  <si>
    <t>Percentage of employed males who are part time
(%)</t>
  </si>
  <si>
    <t>Full Time Employed Females 
(Number)</t>
  </si>
  <si>
    <t>Percentage of employed females who are full time
(%)</t>
  </si>
  <si>
    <t>Part Time Employed Females 
(Number)</t>
  </si>
  <si>
    <t>Percentage of employed females who are part time
(%)</t>
  </si>
  <si>
    <t>Labour market structure by age group, NI, 2022</t>
  </si>
  <si>
    <t>Age Group</t>
  </si>
  <si>
    <t>Economically Active 
(Number)
[Note 1]</t>
  </si>
  <si>
    <t>In Employment 
(Number)
[Note 3]</t>
  </si>
  <si>
    <t>Unemployed 
(Number)
[Note 5]</t>
  </si>
  <si>
    <t>Economically Inactive 
(Number)
[Note 7]</t>
  </si>
  <si>
    <t>Total 
(Number)</t>
  </si>
  <si>
    <t>Activity Rate 
(%)
[Note 2]</t>
  </si>
  <si>
    <t>Employment Rate 
(%)
[Note 4]</t>
  </si>
  <si>
    <t>Unemployment Rate 
(%)
[Note 6]</t>
  </si>
  <si>
    <t>Inactivity Rate 
(%)
[Note 8]</t>
  </si>
  <si>
    <t>16-24</t>
  </si>
  <si>
    <t>25-34</t>
  </si>
  <si>
    <t>35-49</t>
  </si>
  <si>
    <t>50-64</t>
  </si>
  <si>
    <t>65+</t>
  </si>
  <si>
    <t>Full Time Employed 
(Number)</t>
  </si>
  <si>
    <t>Percentage of employed who are full time 
(%)</t>
  </si>
  <si>
    <t>Part Time Employed 
(Number)</t>
  </si>
  <si>
    <t>Percentage of employed who are part time 
(%)</t>
  </si>
  <si>
    <t>Labour market structure by urban or rural area, NI, 2022</t>
  </si>
  <si>
    <t>Urban or Rural</t>
  </si>
  <si>
    <t>Urban</t>
  </si>
  <si>
    <t>Rural</t>
  </si>
  <si>
    <t>Table 1.6c: Full time or Part time employment by Urban/Rural Area, 16 and over, 2022</t>
  </si>
  <si>
    <t>Table 1.6d: Full time or Part time employment by Urban/Rural Area, 16 to 64, 2022</t>
  </si>
  <si>
    <t>Labour market structure by deprivation quintile, 2022 [Note 9]</t>
  </si>
  <si>
    <t>1 (Most Deprived)</t>
  </si>
  <si>
    <t>5 (Least Deprived)</t>
  </si>
  <si>
    <t>Table 1.7b: Labour Market Structure by deprivation quintile, 16 to 64, number and rate,  2022</t>
  </si>
  <si>
    <t>Labour market structure by parliamentary constituency, 2022</t>
  </si>
  <si>
    <t>Parliamentary Constituency</t>
  </si>
  <si>
    <t>Belfast East</t>
  </si>
  <si>
    <t>Belfast North</t>
  </si>
  <si>
    <t>Belfast South</t>
  </si>
  <si>
    <t>Belfast West</t>
  </si>
  <si>
    <t>East Antrim</t>
  </si>
  <si>
    <t>East Londonderry</t>
  </si>
  <si>
    <t>Fermanagh and South Tyrone</t>
  </si>
  <si>
    <t>Foyle</t>
  </si>
  <si>
    <t>Lagan Valley</t>
  </si>
  <si>
    <t>Newry and Armagh</t>
  </si>
  <si>
    <t>North Antrim</t>
  </si>
  <si>
    <t>North Down</t>
  </si>
  <si>
    <t>South Antrim</t>
  </si>
  <si>
    <t>South Down</t>
  </si>
  <si>
    <t>Strangford</t>
  </si>
  <si>
    <t>Upper Bann</t>
  </si>
  <si>
    <t>West Tyrone</t>
  </si>
  <si>
    <t>Economically Inactive [Note 7] excluding Students, 2022</t>
  </si>
  <si>
    <t>This worksheet presents three tables next to each other vertically with one blank row in between each table.</t>
  </si>
  <si>
    <t>Number</t>
  </si>
  <si>
    <t>Economically inactive rate
(%)
[Note 8]</t>
  </si>
  <si>
    <t>Sex</t>
  </si>
  <si>
    <t>Male</t>
  </si>
  <si>
    <t>Female</t>
  </si>
  <si>
    <t>Economically Inactive [Note 7] by age and Local Government District</t>
  </si>
  <si>
    <t>This worksheet presents one table.</t>
  </si>
  <si>
    <t>Local Government District</t>
  </si>
  <si>
    <t>Economically inactive estimate aged 16 to 24
(Number)
[Note 7]</t>
  </si>
  <si>
    <t>Economically inactive rate aged 16 to 24
(%)
[Note 8]</t>
  </si>
  <si>
    <t>Economically inactive estimate aged 25 to 34
(Number)
[Note 7]</t>
  </si>
  <si>
    <t>Economically inactive rate aged 25 to 34
(%)
[Note 8]</t>
  </si>
  <si>
    <t>Economically inactive estimate aged 35 to 49
(Number)
[Note 7]</t>
  </si>
  <si>
    <t>Economically inactive rate aged 35 to 49
(%)
[Note 8]</t>
  </si>
  <si>
    <t>Economically inactive estimate aged 50 to 64
(Number)
[Note 7]</t>
  </si>
  <si>
    <t>Economically inactive rate aged 50 to 64
(%)
[Note 8]</t>
  </si>
  <si>
    <t>Labour Market Status by Disability Status [Note 11], Local Government Districts, 2022</t>
  </si>
  <si>
    <t>Employment estimate of people with disabilities
(number)
[Note 3]</t>
  </si>
  <si>
    <t>Employment rate of people with disabilities
(%)
[Note 4]</t>
  </si>
  <si>
    <t>Employment estimate of people without disabilities
(number)
[Note 3]</t>
  </si>
  <si>
    <t>Employment rate of people without disabilities
(%)
[Note 4]</t>
  </si>
  <si>
    <t>Economically Inactive estimate of people with disabilities
(number)
[Note 7]</t>
  </si>
  <si>
    <t>Economically inactive rate of people with disabilities
(%)
[Note 8]</t>
  </si>
  <si>
    <t>Economically Inactive estimate of people without disabilities
(number)
[Note 7]</t>
  </si>
  <si>
    <t>Economically inactive rate of people without disabilities
(%)
[Note 8]</t>
  </si>
  <si>
    <t>Some tables in this spreadsheet have been marked up with shorthand: [low] for a figure that rounds to 0, [d] for disclosive, [n] for a negative number or rate (lower limit of confidence interval).</t>
  </si>
  <si>
    <t>[d]</t>
  </si>
  <si>
    <t>[low]</t>
  </si>
  <si>
    <t>[n]</t>
  </si>
  <si>
    <t>Total (16 to 64)</t>
  </si>
  <si>
    <t>Table 1.9b: Economically inactive excluding students by sex, 16 to 64, number and rate,  2022</t>
  </si>
  <si>
    <t>The data tables within this spreadsheet were published at 9.30am on 24 October 2023</t>
  </si>
  <si>
    <r>
      <rPr>
        <b/>
        <u/>
        <sz val="12"/>
        <color rgb="FF000000"/>
        <rFont val="Arial"/>
        <family val="2"/>
      </rPr>
      <t>Economically active</t>
    </r>
    <r>
      <rPr>
        <sz val="12"/>
        <color rgb="FF000000"/>
        <rFont val="Arial"/>
      </rPr>
      <t xml:space="preserve">
Persons who are economically active either meet the definition for employed or unemployed</t>
    </r>
  </si>
  <si>
    <r>
      <rPr>
        <b/>
        <u/>
        <sz val="12"/>
        <color rgb="FF000000"/>
        <rFont val="Arial"/>
        <family val="2"/>
      </rPr>
      <t>Economic activity rate</t>
    </r>
    <r>
      <rPr>
        <sz val="12"/>
        <color rgb="FF000000"/>
        <rFont val="Arial"/>
      </rPr>
      <t xml:space="preserve">
The definition of economic activity rate is the percentage of all working age (16 to 64) people who are economically active.</t>
    </r>
  </si>
  <si>
    <r>
      <rPr>
        <b/>
        <u/>
        <sz val="12"/>
        <color rgb="FF000000"/>
        <rFont val="Arial"/>
        <family val="2"/>
      </rPr>
      <t>Employment</t>
    </r>
    <r>
      <rPr>
        <sz val="12"/>
        <color rgb="FF000000"/>
        <rFont val="Arial"/>
      </rPr>
      <t xml:space="preserve">
There are two ways of looking at employment: the number of people in employment or the number of jobs.  These two concepts represent different things as one person can have more than one job.  The LFS counts the number of people in employment. The LFS defines employed as people aged 16 or over who did at least one hour of paid work in the reference week (either as an employee or self-employed); those who had a paid job that they were temporarily away from (on holiday for example); those on government-supported training and employee programmes; and those doing unpaid family work.</t>
    </r>
  </si>
  <si>
    <r>
      <rPr>
        <b/>
        <u/>
        <sz val="12"/>
        <color rgb="FF000000"/>
        <rFont val="Arial"/>
        <family val="2"/>
      </rPr>
      <t>Employment rate</t>
    </r>
    <r>
      <rPr>
        <sz val="12"/>
        <color rgb="FF000000"/>
        <rFont val="Arial"/>
      </rPr>
      <t xml:space="preserve">
The employment rate is the percentage of all working age (16 to 64) people who are employed</t>
    </r>
  </si>
  <si>
    <r>
      <rPr>
        <b/>
        <u/>
        <sz val="12"/>
        <color rgb="FF000000"/>
        <rFont val="Arial"/>
        <family val="2"/>
      </rPr>
      <t>Unemployment</t>
    </r>
    <r>
      <rPr>
        <sz val="12"/>
        <color rgb="FF000000"/>
        <rFont val="Arial"/>
      </rPr>
      <t xml:space="preserve">
LFS unemployment refers to those aged 16+ without a job who were able to start work in the two weeks following their LFS interview and had either looked for work in the four weeks prior to interview or were waiting to start a job they had already obtained.</t>
    </r>
  </si>
  <si>
    <r>
      <rPr>
        <b/>
        <u/>
        <sz val="12"/>
        <color rgb="FF000000"/>
        <rFont val="Arial"/>
        <family val="2"/>
      </rPr>
      <t>Unemployment rate</t>
    </r>
    <r>
      <rPr>
        <sz val="12"/>
        <color rgb="FF000000"/>
        <rFont val="Arial"/>
      </rPr>
      <t xml:space="preserve">
The unemployment rate is the percentage of economically active people (16 and over) who are unemployed.</t>
    </r>
  </si>
  <si>
    <r>
      <rPr>
        <b/>
        <u/>
        <sz val="12"/>
        <color rgb="FF000000"/>
        <rFont val="Arial"/>
        <family val="2"/>
      </rPr>
      <t>Economically Inactive</t>
    </r>
    <r>
      <rPr>
        <sz val="12"/>
        <color rgb="FF000000"/>
        <rFont val="Arial"/>
      </rPr>
      <t xml:space="preserve">
People who are neither in employment nor unemployed.  This group includes, for example, all those who were looking after a home, long-term sick or disabled, students or retired.</t>
    </r>
  </si>
  <si>
    <r>
      <rPr>
        <b/>
        <u/>
        <sz val="12"/>
        <color rgb="FF000000"/>
        <rFont val="Arial"/>
        <family val="2"/>
      </rPr>
      <t>Economic Inactivity Rate</t>
    </r>
    <r>
      <rPr>
        <sz val="12"/>
        <color rgb="FF000000"/>
        <rFont val="Arial"/>
      </rPr>
      <t xml:space="preserve">
The economic inactivity rate is calculated as the number of economically inactive aged 16 to 64/number aged 16 to 64.</t>
    </r>
  </si>
  <si>
    <r>
      <rPr>
        <b/>
        <u/>
        <sz val="12"/>
        <color rgb="FF000000"/>
        <rFont val="Arial"/>
        <family val="2"/>
      </rPr>
      <t>Deprivation Quintile</t>
    </r>
    <r>
      <rPr>
        <sz val="12"/>
        <color rgb="FF000000"/>
        <rFont val="Arial"/>
      </rPr>
      <t xml:space="preserve">
The Northern Ireland Multiple Deprivation Measure is the official measure of spatial deprivation for NI and comprises seven domains of deprivation as follows: income, employment, health, education, proximity to services, living environment and crime. Where 1 is the most deprived and 5 is the least deprived.
</t>
    </r>
  </si>
  <si>
    <r>
      <rPr>
        <b/>
        <u/>
        <sz val="12"/>
        <color rgb="FF000000"/>
        <rFont val="Arial"/>
        <family val="2"/>
      </rPr>
      <t>Full-Time/Part-Time</t>
    </r>
    <r>
      <rPr>
        <sz val="12"/>
        <color rgb="FF000000"/>
        <rFont val="Arial"/>
      </rPr>
      <t xml:space="preserve">
The classification of employees, self-employed, those on government work-related training programmes and unpaid workers in their main job as full-time or part-time is on the basis of self-assessment. People on government-supported training and employment programmes who are at college in the survey reference week are classified as part-time. </t>
    </r>
  </si>
  <si>
    <r>
      <rPr>
        <b/>
        <u/>
        <sz val="12"/>
        <color rgb="FF000000"/>
        <rFont val="Arial"/>
        <family val="2"/>
      </rPr>
      <t>Disability Status</t>
    </r>
    <r>
      <rPr>
        <sz val="12"/>
        <color rgb="FF000000"/>
        <rFont val="Arial"/>
      </rPr>
      <t xml:space="preserve">
The GSS Harmonised Standards focus on a ‘core’ definition of people whose condition currently limits their activity.  Using the harmonised definition, which is only consistent and comparable across the UK from April 2013 onwards, the following conditions must be met to classify a person as having a disability:
•	Answered ‘Yes’ to the question ‘Do you have any physical or mental conditions or illnesses lasting or expecting to last 12 months or more?’ and
•	Answered either ‘Yes, a lot’ OR ‘Yes, a little’ to the question ‘Does your condition or illness reduce your ability to carry out day-to-day activities’ 
People without disabilities are those who do not meet the harmonised standard definition of disability.
Where a respondent answers that they have a physical or mental health condition(s) or illness(es) lasting or expected to last 12 months or more but it doesn’t restrict their activity, they are not classified as having a disability. </t>
    </r>
  </si>
  <si>
    <t>Table 1.1b: Labour market structure by council area, aged 16 and over, rate, 2022</t>
  </si>
  <si>
    <t>Table 1.1c: Labour market structure by council area, aged 16 to 64, number, 2022</t>
  </si>
  <si>
    <t>Table 1.1d: Labour market structure by council area, aged 16 to 64, rate, 2022</t>
  </si>
  <si>
    <t>Table 1.2a: Labour market structure by council area, male, aged 16 and over, number, 2022</t>
  </si>
  <si>
    <t>Table 1.2b: Labour market structure by council area, male, aged 16 and over, rate, 2022</t>
  </si>
  <si>
    <t>Table 1.2c: Labour market structure by council area, male, aged 16 to 64, number, 2022</t>
  </si>
  <si>
    <t>Table 1.2d: Labour market structure by council area, male, aged 16 to 64, rate, 2022</t>
  </si>
  <si>
    <t>Table 1.3a: Labour market structure by council area, female, aged 16 and over, number, 2022</t>
  </si>
  <si>
    <t>Table 1.3b: Labour market structure by council area, female, aged 16 and over, rate, 2022</t>
  </si>
  <si>
    <t>Table 1.3c: Labour market structure by council area, female, aged 16 to 64, number, 2022</t>
  </si>
  <si>
    <t>Table 1.3d: Labour market structure by council area, female, aged 16 to 64, rate, 2022</t>
  </si>
  <si>
    <t>Table 1.4a: Full time/part time employment by sex and council area, number and percentage, aged 16 and over, 2022</t>
  </si>
  <si>
    <t>Table 1.4b: Full time/Part time employment by sex and council area, number and percentage, 16 to 64, 2022</t>
  </si>
  <si>
    <t>Table 1.5a: Labour market structure by age group, number and rate, 2022</t>
  </si>
  <si>
    <t>Table 1.5b: Full time or Part time employment by age group, number and percentage, 2022</t>
  </si>
  <si>
    <t>Table 1.6a: Labour Market Structure by urban/rural area, number and rate, 16 and over, 2022</t>
  </si>
  <si>
    <t>Table 1.6b: Labour Market Structure by urban/rural area, 16 to 64, 2022</t>
  </si>
  <si>
    <t>Table 1.7a: Labour Market Structure by deprivation quintile, 16 and over, number and rate, 2022</t>
  </si>
  <si>
    <t>Deprivation Quintile</t>
  </si>
  <si>
    <t>Table 1.7c: Full time or Part time employment by deprivation quintile, 16 and over, number and rate, 2022</t>
  </si>
  <si>
    <t>Table 1.7d: Full time or Part time employment by deprivation quintile, 16 to 64, number and rate, 2022</t>
  </si>
  <si>
    <t>Table 1.8a: Labour Market Structure by parliamentary constituency, 16 and over, number and rate, 2022</t>
  </si>
  <si>
    <t>Table 1.8b: Labour Market Structure by parliamentary constituency, 16 to 64, number and rate, 2022</t>
  </si>
  <si>
    <t>Table 1.8c: Full time or Part time employment by parliamentary constituency, 16 and over, number and rate, 2022</t>
  </si>
  <si>
    <t>Table 1.8d: Full time or Part time employment by parliamentary constituency, 16 to 64, number and rate, 2022</t>
  </si>
  <si>
    <t>Table 1.9a: Economically inactive excluding students by age group, 16 to 64, number and rate, 2022</t>
  </si>
  <si>
    <t>Table 1.10a: Economically inactive by age, Local Government Districts, 16 to 64, number and rate, 2022</t>
  </si>
  <si>
    <t>Table 1.11a: Employment estimate and rate by disability status, ages 16 to 64, local government districts, number and rate, 2022</t>
  </si>
  <si>
    <t>Table 1.11b: Economically inactive estimate and rate by disability status, ages 16 to 64, local government districts, number and rate,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</si>
</sst>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2"/>
      <color rgb="FF000000"/>
      <name val="Arial"/>
    </font>
    <font>
      <u/>
      <sz val="12"/>
      <color theme="10"/>
      <name val="Arial"/>
      <family val="2"/>
    </font>
    <font>
      <b/>
      <sz val="15"/>
      <color rgb="FF000000"/>
      <name val="Arial"/>
      <family val="2"/>
    </font>
    <font>
      <b/>
      <sz val="12"/>
      <color rgb="FF000000"/>
      <name val="Arial"/>
      <family val="2"/>
    </font>
    <font>
      <sz val="12"/>
      <color rgb="FF000000"/>
      <name val="Arial"/>
      <family val="2"/>
    </font>
    <font>
      <b/>
      <u/>
      <sz val="12"/>
      <color rgb="FF000000"/>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0" fillId="0" borderId="0" xfId="0" applyAlignment="1">
      <alignment horizontal="left"/>
    </xf>
    <xf numFmtId="3"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4" fillId="0" borderId="0" xfId="0" applyFont="1"/>
    <xf numFmtId="164" fontId="4" fillId="2" borderId="0" xfId="0" applyNumberFormat="1" applyFont="1" applyFill="1" applyAlignment="1">
      <alignment horizontal="right"/>
    </xf>
    <xf numFmtId="165" fontId="0" fillId="0" borderId="0" xfId="0" applyNumberFormat="1" applyAlignment="1">
      <alignment horizontal="right"/>
    </xf>
    <xf numFmtId="3" fontId="4" fillId="0" borderId="0" xfId="0" applyNumberFormat="1" applyFont="1" applyAlignment="1">
      <alignment horizontal="right"/>
    </xf>
    <xf numFmtId="165" fontId="0" fillId="2" borderId="0" xfId="0" applyNumberFormat="1" applyFill="1" applyAlignment="1">
      <alignment horizontal="right"/>
    </xf>
    <xf numFmtId="165" fontId="4" fillId="2" borderId="0" xfId="0" applyNumberFormat="1" applyFont="1" applyFill="1" applyAlignment="1">
      <alignment horizontal="right"/>
    </xf>
    <xf numFmtId="0" fontId="0" fillId="2" borderId="0" xfId="0" applyFill="1" applyAlignment="1">
      <alignment horizontal="right"/>
    </xf>
    <xf numFmtId="0" fontId="4" fillId="2" borderId="0" xfId="0" applyFont="1" applyFill="1" applyAlignment="1">
      <alignment horizontal="right"/>
    </xf>
    <xf numFmtId="3" fontId="4" fillId="2" borderId="0" xfId="0" applyNumberFormat="1" applyFont="1" applyFill="1" applyAlignment="1">
      <alignment horizontal="right"/>
    </xf>
    <xf numFmtId="164" fontId="4" fillId="0" borderId="0" xfId="0" applyNumberFormat="1" applyFont="1" applyAlignment="1">
      <alignment horizontal="right"/>
    </xf>
    <xf numFmtId="0" fontId="3" fillId="0" borderId="0" xfId="0" applyFont="1" applyAlignment="1">
      <alignment vertical="top"/>
    </xf>
    <xf numFmtId="0" fontId="4" fillId="0" borderId="0" xfId="0" applyFont="1" applyAlignment="1">
      <alignment wrapText="1"/>
    </xf>
    <xf numFmtId="0" fontId="4"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3" fillId="0" borderId="0" xfId="0" applyFont="1" applyAlignment="1">
      <alignment horizontal="left"/>
    </xf>
    <xf numFmtId="0" fontId="0" fillId="0" borderId="0" xfId="0" applyNumberFormat="1" applyAlignment="1">
      <alignment horizontal="left"/>
    </xf>
  </cellXfs>
  <cellStyles count="1">
    <cellStyle name="Normal" xfId="0" builtinId="0"/>
  </cellStyles>
  <dxfs count="14">
    <dxf>
      <numFmt numFmtId="3" formatCode="#,##0"/>
    </dxf>
    <dxf>
      <numFmt numFmtId="3" formatCode="#,##0"/>
    </dxf>
    <dxf>
      <numFmt numFmtId="3" formatCode="#,##0"/>
    </dxf>
    <dxf>
      <numFmt numFmtId="3" formatCode="#,##0"/>
    </dxf>
    <dxf>
      <numFmt numFmtId="3" formatCode="#,##0"/>
    </dxf>
    <dxf>
      <numFmt numFmtId="3" formatCode="#,##0"/>
    </dxf>
    <dxf>
      <numFmt numFmtId="165" formatCode="0.0"/>
    </dxf>
    <dxf>
      <numFmt numFmtId="165" formatCode="0.0"/>
    </dxf>
    <dxf>
      <numFmt numFmtId="3" formatCode="#,##0"/>
    </dxf>
    <dxf>
      <numFmt numFmtId="3" formatCode="#,##0"/>
    </dxf>
    <dxf>
      <numFmt numFmtId="3" formatCode="#,##0"/>
    </dxf>
    <dxf>
      <numFmt numFmtId="3" formatCode="#,##0"/>
    </dxf>
    <dxf>
      <numFmt numFmtId="3" formatCode="#,##0"/>
    </dxf>
    <dxf>
      <font>
        <b/>
        <family val="2"/>
      </font>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6"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13" totalsRowShown="0">
  <tableColumns count="2">
    <tableColumn id="1" xr3:uid="{00000000-0010-0000-0100-000001000000}" name="Note reference" dataDxfId="13"/>
    <tableColumn id="2" xr3:uid="{00000000-0010-0000-0100-000002000000}" name="Note or definition"/>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_number_16_plus" displayName="lms_number_16_plus" ref="A9:N21" totalsRowShown="0">
  <tableColumns count="14">
    <tableColumn id="1" xr3:uid="{00000000-0010-0000-0200-000001000000}" name="Council"/>
    <tableColumn id="2" xr3:uid="{00000000-0010-0000-0200-000002000000}" name="Economically active estimate _x000a_[Note 1]_x000a_(number)"/>
    <tableColumn id="3" xr3:uid="{00000000-0010-0000-0200-000003000000}" name="Economically active lower limit_x000a_(number)"/>
    <tableColumn id="4" xr3:uid="{00000000-0010-0000-0200-000004000000}" name="Economically active upper limit_x000a_(number)"/>
    <tableColumn id="5" xr3:uid="{00000000-0010-0000-0200-000005000000}" name="In employment estimate_x000a_[Note 3]_x000a_(number)"/>
    <tableColumn id="6" xr3:uid="{00000000-0010-0000-0200-000006000000}" name="In employment lower limit_x000a_(number)"/>
    <tableColumn id="7" xr3:uid="{00000000-0010-0000-0200-000007000000}" name="In employment upper limit_x000a_(number)"/>
    <tableColumn id="8" xr3:uid="{00000000-0010-0000-0200-000008000000}" name="Unemployed estimate_x000a_[Note 5]_x000a_(number)"/>
    <tableColumn id="9" xr3:uid="{00000000-0010-0000-0200-000009000000}" name="Unemployed lower limit_x000a_(number)" dataDxfId="12"/>
    <tableColumn id="10" xr3:uid="{00000000-0010-0000-0200-00000A000000}" name="Unemployed upper limit_x000a_(number)"/>
    <tableColumn id="11" xr3:uid="{00000000-0010-0000-0200-00000B000000}" name="Economically Inactive estimate_x000a_[Note 7]_x000a_(number)"/>
    <tableColumn id="12" xr3:uid="{00000000-0010-0000-0200-00000C000000}" name="Economically Inactive lower limit_x000a_(number)"/>
    <tableColumn id="13" xr3:uid="{00000000-0010-0000-0200-00000D000000}" name="Economically Inactive upper limit_x000a_(number)"/>
    <tableColumn id="14" xr3:uid="{00000000-0010-0000-0200-00000E000000}" name="Total (Number)"/>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lms_rate_16_plus" displayName="lms_rate_16_plus" ref="A24:M36" totalsRowShown="0">
  <tableColumns count="13">
    <tableColumn id="1" xr3:uid="{00000000-0010-0000-0300-000001000000}" name="Council"/>
    <tableColumn id="2" xr3:uid="{00000000-0010-0000-0300-000002000000}" name="Economically active rate_x000a_[Note 2]_x000a_(%)"/>
    <tableColumn id="3" xr3:uid="{00000000-0010-0000-0300-000003000000}" name="Economically active lower limit_x000a_(%)"/>
    <tableColumn id="4" xr3:uid="{00000000-0010-0000-0300-000004000000}" name="Economically active upper limit_x000a_(%)"/>
    <tableColumn id="5" xr3:uid="{00000000-0010-0000-0300-000005000000}" name="Employment rate_x000a_[Note 4]_x000a_(%)"/>
    <tableColumn id="6" xr3:uid="{00000000-0010-0000-0300-000006000000}" name="Employment rate lower limit_x000a_(%)"/>
    <tableColumn id="7" xr3:uid="{00000000-0010-0000-0300-000007000000}" name="Employment rate upper limit_x000a_(%)"/>
    <tableColumn id="8" xr3:uid="{00000000-0010-0000-0300-000008000000}" name="Unemployment rate_x000a_[Note 6]_x000a_(%)"/>
    <tableColumn id="9" xr3:uid="{00000000-0010-0000-0300-000009000000}" name="Unemployment rate lower limit_x000a_(%)"/>
    <tableColumn id="10" xr3:uid="{00000000-0010-0000-0300-00000A000000}" name="Unemployment rate upper limit_x000a_(%)"/>
    <tableColumn id="11" xr3:uid="{00000000-0010-0000-0300-00000B000000}" name="Inactivity rate_x000a_[Note 8]_x000a_(%)"/>
    <tableColumn id="12" xr3:uid="{00000000-0010-0000-0300-00000C000000}" name="Inactivity rate lower limit_x000a_(%)"/>
    <tableColumn id="13" xr3:uid="{00000000-0010-0000-0300-00000D000000}" name="Inactivity rate upper limit_x000a_(%)"/>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lms_num_16_64" displayName="lms_num_16_64" ref="A39:N51" totalsRowShown="0">
  <tableColumns count="14">
    <tableColumn id="1" xr3:uid="{00000000-0010-0000-0400-000001000000}" name="Council"/>
    <tableColumn id="2" xr3:uid="{00000000-0010-0000-0400-000002000000}" name="Economically active estimate _x000a_[Note 1]_x000a_(number)"/>
    <tableColumn id="3" xr3:uid="{00000000-0010-0000-0400-000003000000}" name="Economically active lower limit_x000a_(number)"/>
    <tableColumn id="4" xr3:uid="{00000000-0010-0000-0400-000004000000}" name="Economically active upper limit_x000a_(number)"/>
    <tableColumn id="5" xr3:uid="{00000000-0010-0000-0400-000005000000}" name="In employment estimate_x000a_[Note 3]_x000a_(number)"/>
    <tableColumn id="6" xr3:uid="{00000000-0010-0000-0400-000006000000}" name="In employment lower limit_x000a_(number)"/>
    <tableColumn id="7" xr3:uid="{00000000-0010-0000-0400-000007000000}" name="In employment upper limit_x000a_(number)"/>
    <tableColumn id="8" xr3:uid="{00000000-0010-0000-0400-000008000000}" name="Unemployed estimate_x000a_[Note 5]_x000a_(number)"/>
    <tableColumn id="9" xr3:uid="{00000000-0010-0000-0400-000009000000}" name="Unemployed lower limit_x000a_(number)" dataDxfId="11"/>
    <tableColumn id="10" xr3:uid="{00000000-0010-0000-0400-00000A000000}" name="Unemployed upper limit_x000a_(number)"/>
    <tableColumn id="11" xr3:uid="{00000000-0010-0000-0400-00000B000000}" name="Economically Inactive estimate_x000a_[Note 7]_x000a_(number)"/>
    <tableColumn id="12" xr3:uid="{00000000-0010-0000-0400-00000C000000}" name="Economically Inactive lower limit_x000a_(number)"/>
    <tableColumn id="13" xr3:uid="{00000000-0010-0000-0400-00000D000000}" name="Economically Inactive upper limit_x000a_(number)"/>
    <tableColumn id="14" xr3:uid="{00000000-0010-0000-0400-00000E000000}" name="Total (Number)"/>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lms_rate_16_64" displayName="lms_rate_16_64" ref="A54:M66" totalsRowShown="0">
  <tableColumns count="13">
    <tableColumn id="1" xr3:uid="{00000000-0010-0000-0500-000001000000}" name="Council"/>
    <tableColumn id="2" xr3:uid="{00000000-0010-0000-0500-000002000000}" name="Economically active rate_x000a_[Note 2]_x000a_(%)"/>
    <tableColumn id="3" xr3:uid="{00000000-0010-0000-0500-000003000000}" name="Economically active lower limit_x000a_(%)"/>
    <tableColumn id="4" xr3:uid="{00000000-0010-0000-0500-000004000000}" name="Economically active upper limit_x000a_(%)"/>
    <tableColumn id="5" xr3:uid="{00000000-0010-0000-0500-000005000000}" name="Employment rate_x000a_[Note 4]_x000a_(%)"/>
    <tableColumn id="6" xr3:uid="{00000000-0010-0000-0500-000006000000}" name="Employment rate lower limit_x000a_(%)"/>
    <tableColumn id="7" xr3:uid="{00000000-0010-0000-0500-000007000000}" name="Employment rate upper limit_x000a_(%)"/>
    <tableColumn id="8" xr3:uid="{00000000-0010-0000-0500-000008000000}" name="Unemployment rate_x000a_[Note 6]_x000a_(%)"/>
    <tableColumn id="9" xr3:uid="{00000000-0010-0000-0500-000009000000}" name="Unemployment rate lower limit_x000a_(%)"/>
    <tableColumn id="10" xr3:uid="{00000000-0010-0000-0500-00000A000000}" name="Unemployment rate upper limit_x000a_(%)"/>
    <tableColumn id="11" xr3:uid="{00000000-0010-0000-0500-00000B000000}" name="Inactivity rate_x000a_[Note 8]_x000a_(%)"/>
    <tableColumn id="12" xr3:uid="{00000000-0010-0000-0500-00000C000000}" name="Inactivity rate lower limit_x000a_(%)"/>
    <tableColumn id="13" xr3:uid="{00000000-0010-0000-0500-00000D000000}" name="Inactivity rate upper limit_x000a_(%)"/>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lms_male_number_16_plus" displayName="lms_male_number_16_plus" ref="A9:N21" totalsRowShown="0">
  <tableColumns count="14">
    <tableColumn id="1" xr3:uid="{00000000-0010-0000-0600-000001000000}" name="Council"/>
    <tableColumn id="2" xr3:uid="{00000000-0010-0000-0600-000002000000}" name="Economically active estimate _x000a_[Note 1]_x000a_(number)"/>
    <tableColumn id="3" xr3:uid="{00000000-0010-0000-0600-000003000000}" name="Economically active lower limit_x000a_(number)"/>
    <tableColumn id="4" xr3:uid="{00000000-0010-0000-0600-000004000000}" name="Economically active upper limit_x000a_(number)"/>
    <tableColumn id="5" xr3:uid="{00000000-0010-0000-0600-000005000000}" name="In employment estimate_x000a_[Note 3]_x000a_(number)"/>
    <tableColumn id="6" xr3:uid="{00000000-0010-0000-0600-000006000000}" name="In employment lower limit_x000a_(number)"/>
    <tableColumn id="7" xr3:uid="{00000000-0010-0000-0600-000007000000}" name="In employment upper limit_x000a_(number)"/>
    <tableColumn id="8" xr3:uid="{00000000-0010-0000-0600-000008000000}" name="Unemployed estimate_x000a_[Note 5]_x000a_(number)" dataDxfId="10"/>
    <tableColumn id="9" xr3:uid="{00000000-0010-0000-0600-000009000000}" name="Unemployed lower limit_x000a_(number)" dataDxfId="9"/>
    <tableColumn id="10" xr3:uid="{00000000-0010-0000-0600-00000A000000}" name="Unemployed upper limit_x000a_(number)" dataDxfId="8"/>
    <tableColumn id="11" xr3:uid="{00000000-0010-0000-0600-00000B000000}" name="Economically Inactive estimate_x000a_[Note 7]_x000a_(number)"/>
    <tableColumn id="12" xr3:uid="{00000000-0010-0000-0600-00000C000000}" name="Economically Inactive lower limit_x000a_(number)"/>
    <tableColumn id="13" xr3:uid="{00000000-0010-0000-0600-00000D000000}" name="Economically Inactive upper limit_x000a_(number)"/>
    <tableColumn id="14" xr3:uid="{00000000-0010-0000-0600-00000E000000}" name="Total (Number)"/>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lms_male_rate_16_plus" displayName="lms_male_rate_16_plus" ref="A24:M36" totalsRowShown="0">
  <tableColumns count="13">
    <tableColumn id="1" xr3:uid="{00000000-0010-0000-0700-000001000000}" name="Council"/>
    <tableColumn id="2" xr3:uid="{00000000-0010-0000-0700-000002000000}" name="Economically active rate_x000a_[Note 2]_x000a_(%)"/>
    <tableColumn id="3" xr3:uid="{00000000-0010-0000-0700-000003000000}" name="Economically active lower limit_x000a_(%)"/>
    <tableColumn id="4" xr3:uid="{00000000-0010-0000-0700-000004000000}" name="Economically active upper limit_x000a_(%)"/>
    <tableColumn id="5" xr3:uid="{00000000-0010-0000-0700-000005000000}" name="Employment rate_x000a_[Note 4]_x000a_(%)"/>
    <tableColumn id="6" xr3:uid="{00000000-0010-0000-0700-000006000000}" name="Employment rate lower limit_x000a_(%)"/>
    <tableColumn id="7" xr3:uid="{00000000-0010-0000-0700-000007000000}" name="Employment rate upper limit_x000a_(%)"/>
    <tableColumn id="8" xr3:uid="{00000000-0010-0000-0700-000008000000}" name="Unemployment rate_x000a_[Note 6]_x000a_(%)"/>
    <tableColumn id="9" xr3:uid="{00000000-0010-0000-0700-000009000000}" name="Unemployment rate lower limit_x000a_(%)" dataDxfId="7"/>
    <tableColumn id="10" xr3:uid="{00000000-0010-0000-0700-00000A000000}" name="Unemployment rate upper limit_x000a_(%)"/>
    <tableColumn id="11" xr3:uid="{00000000-0010-0000-0700-00000B000000}" name="Inactivity rate_x000a_[Note 8]_x000a_(%)"/>
    <tableColumn id="12" xr3:uid="{00000000-0010-0000-0700-00000C000000}" name="Inactivity rate lower limit_x000a_(%)"/>
    <tableColumn id="13" xr3:uid="{00000000-0010-0000-0700-00000D000000}" name="Inactivity rate upper limit_x000a_(%)"/>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lms_male_num_16_64" displayName="lms_male_num_16_64" ref="A39:N51" totalsRowShown="0">
  <tableColumns count="14">
    <tableColumn id="1" xr3:uid="{00000000-0010-0000-0800-000001000000}" name="Council"/>
    <tableColumn id="2" xr3:uid="{00000000-0010-0000-0800-000002000000}" name="Economically active estimate _x000a_[Note 1]_x000a_(number)"/>
    <tableColumn id="3" xr3:uid="{00000000-0010-0000-0800-000003000000}" name="Economically active lower limit_x000a_(number)"/>
    <tableColumn id="4" xr3:uid="{00000000-0010-0000-0800-000004000000}" name="Economically active upper limit_x000a_(number)"/>
    <tableColumn id="5" xr3:uid="{00000000-0010-0000-0800-000005000000}" name="In employment estimate_x000a_[Note 3]_x000a_(number)"/>
    <tableColumn id="6" xr3:uid="{00000000-0010-0000-0800-000006000000}" name="In employment lower limit_x000a_(number)"/>
    <tableColumn id="7" xr3:uid="{00000000-0010-0000-0800-000007000000}" name="In employment upper limit_x000a_(number)"/>
    <tableColumn id="8" xr3:uid="{00000000-0010-0000-0800-000008000000}" name="Unemployed estimate_x000a_[Note 5]_x000a_(number)"/>
    <tableColumn id="9" xr3:uid="{00000000-0010-0000-0800-000009000000}" name="Unemployed lower limit_x000a_(number)"/>
    <tableColumn id="10" xr3:uid="{00000000-0010-0000-0800-00000A000000}" name="Unemployed upper limit_x000a_(number)"/>
    <tableColumn id="11" xr3:uid="{00000000-0010-0000-0800-00000B000000}" name="Economically Inactive estimate_x000a_[Note 7]_x000a_(number)"/>
    <tableColumn id="12" xr3:uid="{00000000-0010-0000-0800-00000C000000}" name="Economically Inactive lower limit_x000a_(number)"/>
    <tableColumn id="13" xr3:uid="{00000000-0010-0000-0800-00000D000000}" name="Economically Inactive upper limit_x000a_(number)"/>
    <tableColumn id="14" xr3:uid="{00000000-0010-0000-0800-00000E000000}" name="Total (Number)"/>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lms_male_rate_16_64" displayName="lms_male_rate_16_64" ref="A54:M66" totalsRowShown="0">
  <tableColumns count="13">
    <tableColumn id="1" xr3:uid="{00000000-0010-0000-0900-000001000000}" name="Council"/>
    <tableColumn id="2" xr3:uid="{00000000-0010-0000-0900-000002000000}" name="Economically active rate_x000a_[Note 2]_x000a_(%)"/>
    <tableColumn id="3" xr3:uid="{00000000-0010-0000-0900-000003000000}" name="Economically active lower limit_x000a_(%)"/>
    <tableColumn id="4" xr3:uid="{00000000-0010-0000-0900-000004000000}" name="Economically active upper limit_x000a_(%)"/>
    <tableColumn id="5" xr3:uid="{00000000-0010-0000-0900-000005000000}" name="Employment rate_x000a_[Note 4]_x000a_(%)"/>
    <tableColumn id="6" xr3:uid="{00000000-0010-0000-0900-000006000000}" name="Employment rate lower limit_x000a_(%)"/>
    <tableColumn id="7" xr3:uid="{00000000-0010-0000-0900-000007000000}" name="Employment rate upper limit_x000a_(%)"/>
    <tableColumn id="8" xr3:uid="{00000000-0010-0000-0900-000008000000}" name="Unemployment rate_x000a_[Note 6]_x000a_(%)"/>
    <tableColumn id="9" xr3:uid="{00000000-0010-0000-0900-000009000000}" name="Unemployment rate lower limit_x000a_(%)" dataDxfId="6"/>
    <tableColumn id="10" xr3:uid="{00000000-0010-0000-0900-00000A000000}" name="Unemployment rate upper limit_x000a_(%)"/>
    <tableColumn id="11" xr3:uid="{00000000-0010-0000-0900-00000B000000}" name="Inactivity rate_x000a_[Note 8]_x000a_(%)"/>
    <tableColumn id="12" xr3:uid="{00000000-0010-0000-0900-00000C000000}" name="Inactivity rate lower limit_x000a_(%)"/>
    <tableColumn id="13" xr3:uid="{00000000-0010-0000-0900-00000D000000}" name="Inactivity rate upper limit_x000a_(%)"/>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lms_female_number_16_plus" displayName="lms_female_number_16_plus" ref="A9:N21" totalsRowShown="0">
  <tableColumns count="14">
    <tableColumn id="1" xr3:uid="{00000000-0010-0000-0A00-000001000000}" name="Council"/>
    <tableColumn id="2" xr3:uid="{00000000-0010-0000-0A00-000002000000}" name="Economically active estimate _x000a_[Note 1]_x000a_(number)"/>
    <tableColumn id="3" xr3:uid="{00000000-0010-0000-0A00-000003000000}" name="Economically active lower limit_x000a_(number)"/>
    <tableColumn id="4" xr3:uid="{00000000-0010-0000-0A00-000004000000}" name="Economically active upper limit_x000a_(number)"/>
    <tableColumn id="5" xr3:uid="{00000000-0010-0000-0A00-000005000000}" name="In employment estimate_x000a_[Note 3]_x000a_(number)"/>
    <tableColumn id="6" xr3:uid="{00000000-0010-0000-0A00-000006000000}" name="In employment lower limit_x000a_(number)"/>
    <tableColumn id="7" xr3:uid="{00000000-0010-0000-0A00-000007000000}" name="In employment upper limit_x000a_(number)"/>
    <tableColumn id="8" xr3:uid="{00000000-0010-0000-0A00-000008000000}" name="Unemployed estimate_x000a_[Note 5]_x000a_(number)" dataDxfId="5"/>
    <tableColumn id="9" xr3:uid="{00000000-0010-0000-0A00-000009000000}" name="Unemployed lower limit_x000a_(number)" dataDxfId="4"/>
    <tableColumn id="10" xr3:uid="{00000000-0010-0000-0A00-00000A000000}" name="Unemployed upper limit_x000a_(number)" dataDxfId="3"/>
    <tableColumn id="11" xr3:uid="{00000000-0010-0000-0A00-00000B000000}" name="Economically Inactive estimate_x000a_[Note 7]_x000a_(number)"/>
    <tableColumn id="12" xr3:uid="{00000000-0010-0000-0A00-00000C000000}" name="Economically Inactive lower limit_x000a_(number)"/>
    <tableColumn id="13" xr3:uid="{00000000-0010-0000-0A00-00000D000000}" name="Economically Inactive upper limit_x000a_(number)"/>
    <tableColumn id="14" xr3:uid="{00000000-0010-0000-0A00-00000E000000}" name="Total (Number)"/>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lms_female_rate_16_plus" displayName="lms_female_rate_16_plus" ref="A24:M36" totalsRowShown="0">
  <tableColumns count="13">
    <tableColumn id="1" xr3:uid="{00000000-0010-0000-0B00-000001000000}" name="Council"/>
    <tableColumn id="2" xr3:uid="{00000000-0010-0000-0B00-000002000000}" name="Economically active rate_x000a_[Note 2]_x000a_(%)"/>
    <tableColumn id="3" xr3:uid="{00000000-0010-0000-0B00-000003000000}" name="Economically active lower limit_x000a_(%)"/>
    <tableColumn id="4" xr3:uid="{00000000-0010-0000-0B00-000004000000}" name="Economically active upper limit_x000a_(%)"/>
    <tableColumn id="5" xr3:uid="{00000000-0010-0000-0B00-000005000000}" name="Employment rate_x000a_[Note 4]_x000a_(%)"/>
    <tableColumn id="6" xr3:uid="{00000000-0010-0000-0B00-000006000000}" name="Employment rate lower limit_x000a_(%)"/>
    <tableColumn id="7" xr3:uid="{00000000-0010-0000-0B00-000007000000}" name="Employment rate upper limit_x000a_(%)"/>
    <tableColumn id="8" xr3:uid="{00000000-0010-0000-0B00-000008000000}" name="Unemployment rate_x000a_[Note 6]_x000a_(%)"/>
    <tableColumn id="9" xr3:uid="{00000000-0010-0000-0B00-000009000000}" name="Unemployment rate lower limit_x000a_(%)"/>
    <tableColumn id="10" xr3:uid="{00000000-0010-0000-0B00-00000A000000}" name="Unemployment rate upper limit_x000a_(%)"/>
    <tableColumn id="11" xr3:uid="{00000000-0010-0000-0B00-00000B000000}" name="Inactivity rate_x000a_[Note 8]_x000a_(%)"/>
    <tableColumn id="12" xr3:uid="{00000000-0010-0000-0B00-00000C000000}" name="Inactivity rate lower limit_x000a_(%)"/>
    <tableColumn id="13" xr3:uid="{00000000-0010-0000-0B00-00000D000000}" name="Inactivity rate upper limit_x000a_(%)"/>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lms_female_num_16_64" displayName="lms_female_num_16_64" ref="A39:N51" totalsRowShown="0">
  <tableColumns count="14">
    <tableColumn id="1" xr3:uid="{00000000-0010-0000-0C00-000001000000}" name="Council"/>
    <tableColumn id="2" xr3:uid="{00000000-0010-0000-0C00-000002000000}" name="Economically active estimate _x000a_[Note 1]_x000a_(number)"/>
    <tableColumn id="3" xr3:uid="{00000000-0010-0000-0C00-000003000000}" name="Economically active lower limit_x000a_(number)"/>
    <tableColumn id="4" xr3:uid="{00000000-0010-0000-0C00-000004000000}" name="Economically active upper limit_x000a_(number)"/>
    <tableColumn id="5" xr3:uid="{00000000-0010-0000-0C00-000005000000}" name="In employment estimate_x000a_[Note 3]_x000a_(number)"/>
    <tableColumn id="6" xr3:uid="{00000000-0010-0000-0C00-000006000000}" name="In employment lower limit_x000a_(number)"/>
    <tableColumn id="7" xr3:uid="{00000000-0010-0000-0C00-000007000000}" name="In employment upper limit_x000a_(number)"/>
    <tableColumn id="8" xr3:uid="{00000000-0010-0000-0C00-000008000000}" name="Unemployed estimate_x000a_[Note 5]_x000a_(number)" dataDxfId="2"/>
    <tableColumn id="9" xr3:uid="{00000000-0010-0000-0C00-000009000000}" name="Unemployed lower limit_x000a_(number)" dataDxfId="1"/>
    <tableColumn id="10" xr3:uid="{00000000-0010-0000-0C00-00000A000000}" name="Unemployed upper limit_x000a_(number)" dataDxfId="0"/>
    <tableColumn id="11" xr3:uid="{00000000-0010-0000-0C00-00000B000000}" name="Economically Inactive estimate_x000a_[Note 7]_x000a_(number)"/>
    <tableColumn id="12" xr3:uid="{00000000-0010-0000-0C00-00000C000000}" name="Economically Inactive lower limit_x000a_(number)"/>
    <tableColumn id="13" xr3:uid="{00000000-0010-0000-0C00-00000D000000}" name="Economically Inactive upper limit_x000a_(number)"/>
    <tableColumn id="14" xr3:uid="{00000000-0010-0000-0C00-00000E000000}" name="Total (Number)"/>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lms_female_rate_16_64" displayName="lms_female_rate_16_64" ref="A54:M66" totalsRowShown="0">
  <tableColumns count="13">
    <tableColumn id="1" xr3:uid="{00000000-0010-0000-0D00-000001000000}" name="Council"/>
    <tableColumn id="2" xr3:uid="{00000000-0010-0000-0D00-000002000000}" name="Economically active rate_x000a_[Note 2]_x000a_(%)"/>
    <tableColumn id="3" xr3:uid="{00000000-0010-0000-0D00-000003000000}" name="Economically active lower limit_x000a_(%)"/>
    <tableColumn id="4" xr3:uid="{00000000-0010-0000-0D00-000004000000}" name="Economically active upper limit_x000a_(%)"/>
    <tableColumn id="5" xr3:uid="{00000000-0010-0000-0D00-000005000000}" name="Employment rate_x000a_[Note 4]_x000a_(%)"/>
    <tableColumn id="6" xr3:uid="{00000000-0010-0000-0D00-000006000000}" name="Employment rate lower limit_x000a_(%)"/>
    <tableColumn id="7" xr3:uid="{00000000-0010-0000-0D00-000007000000}" name="Employment rate upper limit_x000a_(%)"/>
    <tableColumn id="8" xr3:uid="{00000000-0010-0000-0D00-000008000000}" name="Unemployment rate_x000a_[Note 6]_x000a_(%)"/>
    <tableColumn id="9" xr3:uid="{00000000-0010-0000-0D00-000009000000}" name="Unemployment rate lower limit_x000a_(%)"/>
    <tableColumn id="10" xr3:uid="{00000000-0010-0000-0D00-00000A000000}" name="Unemployment rate upper limit_x000a_(%)"/>
    <tableColumn id="11" xr3:uid="{00000000-0010-0000-0D00-00000B000000}" name="Inactivity rate_x000a_[Note 8]_x000a_(%)"/>
    <tableColumn id="12" xr3:uid="{00000000-0010-0000-0D00-00000C000000}" name="Inactivity rate lower limit_x000a_(%)"/>
    <tableColumn id="13" xr3:uid="{00000000-0010-0000-0D00-00000D000000}" name="Inactivity rate upper limit_x000a_(%)"/>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ft_pt_lgd_16_plus" displayName="ft_pt_lgd_16_plus" ref="A7:M19" totalsRowShown="0">
  <tableColumns count="13">
    <tableColumn id="1" xr3:uid="{00000000-0010-0000-0E00-000001000000}" name="Council Area"/>
    <tableColumn id="2" xr3:uid="{00000000-0010-0000-0E00-000002000000}" name="Full Time Employment _x000a_(Number)"/>
    <tableColumn id="3" xr3:uid="{00000000-0010-0000-0E00-000003000000}" name="Percentage of employed who are full time_x000a_(%)"/>
    <tableColumn id="4" xr3:uid="{00000000-0010-0000-0E00-000004000000}" name="Part Time Employment _x000a_(Number)"/>
    <tableColumn id="5" xr3:uid="{00000000-0010-0000-0E00-000005000000}" name="Percentage of employed who are part time_x000a_(%)"/>
    <tableColumn id="6" xr3:uid="{00000000-0010-0000-0E00-000006000000}" name="Full Time Employed males _x000a_(Number)"/>
    <tableColumn id="7" xr3:uid="{00000000-0010-0000-0E00-000007000000}" name="Percentage of employed males who are full time_x000a_(%)"/>
    <tableColumn id="8" xr3:uid="{00000000-0010-0000-0E00-000008000000}" name="Part Time Employed Males _x000a_(Number)"/>
    <tableColumn id="9" xr3:uid="{00000000-0010-0000-0E00-000009000000}" name="Percentage of employed males who are part time_x000a_(%)"/>
    <tableColumn id="10" xr3:uid="{00000000-0010-0000-0E00-00000A000000}" name="Full Time Employed Females _x000a_(Number)"/>
    <tableColumn id="11" xr3:uid="{00000000-0010-0000-0E00-00000B000000}" name="Percentage of employed females who are full time_x000a_(%)"/>
    <tableColumn id="12" xr3:uid="{00000000-0010-0000-0E00-00000C000000}" name="Part Time Employed Females _x000a_(Number)"/>
    <tableColumn id="13" xr3:uid="{00000000-0010-0000-0E00-00000D000000}" name="Percentage of employed females who are part time_x000a_(%)"/>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ft_pt_lgd_16_64" displayName="ft_pt_lgd_16_64" ref="A22:M34" totalsRowShown="0">
  <tableColumns count="13">
    <tableColumn id="1" xr3:uid="{00000000-0010-0000-0F00-000001000000}" name="Council Area"/>
    <tableColumn id="2" xr3:uid="{00000000-0010-0000-0F00-000002000000}" name="Full Time Employment _x000a_(Number)"/>
    <tableColumn id="3" xr3:uid="{00000000-0010-0000-0F00-000003000000}" name="Percentage of employed who are full time_x000a_(%)"/>
    <tableColumn id="4" xr3:uid="{00000000-0010-0000-0F00-000004000000}" name="Part Time Employment _x000a_(Number)"/>
    <tableColumn id="5" xr3:uid="{00000000-0010-0000-0F00-000005000000}" name="Percentage of employed who are part time_x000a_(%)"/>
    <tableColumn id="6" xr3:uid="{00000000-0010-0000-0F00-000006000000}" name="Full Time Employed males _x000a_(Number)"/>
    <tableColumn id="7" xr3:uid="{00000000-0010-0000-0F00-000007000000}" name="Percentage of employed males who are full time_x000a_(%)"/>
    <tableColumn id="8" xr3:uid="{00000000-0010-0000-0F00-000008000000}" name="Part Time Employed Males _x000a_(Number)"/>
    <tableColumn id="9" xr3:uid="{00000000-0010-0000-0F00-000009000000}" name="Percentage of employed males who are part time_x000a_(%)"/>
    <tableColumn id="10" xr3:uid="{00000000-0010-0000-0F00-00000A000000}" name="Full Time Employed Females _x000a_(Number)"/>
    <tableColumn id="11" xr3:uid="{00000000-0010-0000-0F00-00000B000000}" name="Percentage of employed females who are full time_x000a_(%)"/>
    <tableColumn id="12" xr3:uid="{00000000-0010-0000-0F00-00000C000000}" name="Part Time Employed Females _x000a_(Number)"/>
    <tableColumn id="13" xr3:uid="{00000000-0010-0000-0F00-00000D000000}" name="Percentage of employed females who are part time_x000a_(%)"/>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lms_age_group_16_plus" displayName="lms_age_group_16_plus" ref="A7:J13" totalsRowShown="0">
  <tableColumns count="10">
    <tableColumn id="1" xr3:uid="{00000000-0010-0000-1000-000001000000}" name="Age Group"/>
    <tableColumn id="2" xr3:uid="{00000000-0010-0000-1000-000002000000}" name="Economically Active _x000a_(Number)_x000a_[Note 1]"/>
    <tableColumn id="3" xr3:uid="{00000000-0010-0000-1000-000003000000}" name="In Employment _x000a_(Number)_x000a_[Note 3]"/>
    <tableColumn id="4" xr3:uid="{00000000-0010-0000-1000-000004000000}" name="Unemployed _x000a_(Number)_x000a_[Note 5]"/>
    <tableColumn id="5" xr3:uid="{00000000-0010-0000-1000-000005000000}" name="Economically Inactive _x000a_(Number)_x000a_[Note 7]"/>
    <tableColumn id="6" xr3:uid="{00000000-0010-0000-1000-000006000000}" name="Total _x000a_(Number)"/>
    <tableColumn id="7" xr3:uid="{00000000-0010-0000-1000-000007000000}" name="Activity Rate _x000a_(%)_x000a_[Note 2]"/>
    <tableColumn id="8" xr3:uid="{00000000-0010-0000-1000-000008000000}" name="Employment Rate _x000a_(%)_x000a_[Note 4]"/>
    <tableColumn id="9" xr3:uid="{00000000-0010-0000-1000-000009000000}" name="Unemployment Rate _x000a_(%)_x000a_[Note 6]"/>
    <tableColumn id="10" xr3:uid="{00000000-0010-0000-1000-00000A000000}" name="Inactivity Rate _x000a_(%)_x000a_[Note 8]"/>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ft_pt_age_group_16_64" displayName="ft_pt_age_group_16_64" ref="A16:E22" totalsRowShown="0">
  <tableColumns count="5">
    <tableColumn id="1" xr3:uid="{00000000-0010-0000-1100-000001000000}" name="Age Group"/>
    <tableColumn id="2" xr3:uid="{00000000-0010-0000-1100-000002000000}" name="Full Time Employed _x000a_(Number)"/>
    <tableColumn id="3" xr3:uid="{00000000-0010-0000-1100-000003000000}" name="Percentage of employed who are full time _x000a_(%)"/>
    <tableColumn id="4" xr3:uid="{00000000-0010-0000-1100-000004000000}" name="Part Time Employed _x000a_(Number)"/>
    <tableColumn id="5" xr3:uid="{00000000-0010-0000-1100-000005000000}" name="Percentage of employed who are part time _x000a_(%)"/>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lms_urban_rural_16_plus" displayName="lms_urban_rural_16_plus" ref="A7:J10" totalsRowShown="0">
  <tableColumns count="10">
    <tableColumn id="1" xr3:uid="{00000000-0010-0000-1200-000001000000}" name="Urban or Rural"/>
    <tableColumn id="2" xr3:uid="{00000000-0010-0000-1200-000002000000}" name="Economically Active _x000a_(Number)_x000a_[Note 1]"/>
    <tableColumn id="3" xr3:uid="{00000000-0010-0000-1200-000003000000}" name="In Employment _x000a_(Number)_x000a_[Note 3]"/>
    <tableColumn id="4" xr3:uid="{00000000-0010-0000-1200-000004000000}" name="Unemployed _x000a_(Number)_x000a_[Note 5]"/>
    <tableColumn id="5" xr3:uid="{00000000-0010-0000-1200-000005000000}" name="Economically Inactive _x000a_(Number)_x000a_[Note 7]"/>
    <tableColumn id="6" xr3:uid="{00000000-0010-0000-1200-000006000000}" name="Total _x000a_(Number)"/>
    <tableColumn id="7" xr3:uid="{00000000-0010-0000-1200-000007000000}" name="Activity Rate _x000a_(%)_x000a_[Note 2]"/>
    <tableColumn id="8" xr3:uid="{00000000-0010-0000-1200-000008000000}" name="Employment Rate _x000a_(%)_x000a_[Note 4]"/>
    <tableColumn id="9" xr3:uid="{00000000-0010-0000-1200-000009000000}" name="Unemployment Rate _x000a_(%)_x000a_[Note 6]"/>
    <tableColumn id="10" xr3:uid="{00000000-0010-0000-1200-00000A000000}" name="Inactivity Rate _x000a_(%)_x000a_[Note 8]"/>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lms_urban_rural_16_64" displayName="lms_urban_rural_16_64" ref="A13:J16" totalsRowShown="0">
  <tableColumns count="10">
    <tableColumn id="1" xr3:uid="{00000000-0010-0000-1300-000001000000}" name="Urban or Rural"/>
    <tableColumn id="2" xr3:uid="{00000000-0010-0000-1300-000002000000}" name="Economically Active _x000a_(Number)_x000a_[Note 1]"/>
    <tableColumn id="3" xr3:uid="{00000000-0010-0000-1300-000003000000}" name="In Employment _x000a_(Number)_x000a_[Note 3]"/>
    <tableColumn id="4" xr3:uid="{00000000-0010-0000-1300-000004000000}" name="Unemployed _x000a_(Number)_x000a_[Note 5]"/>
    <tableColumn id="5" xr3:uid="{00000000-0010-0000-1300-000005000000}" name="Economically Inactive _x000a_(Number)_x000a_[Note 7]"/>
    <tableColumn id="6" xr3:uid="{00000000-0010-0000-1300-000006000000}" name="Total _x000a_(Number)"/>
    <tableColumn id="7" xr3:uid="{00000000-0010-0000-1300-000007000000}" name="Activity Rate _x000a_(%)_x000a_[Note 2]"/>
    <tableColumn id="8" xr3:uid="{00000000-0010-0000-1300-000008000000}" name="Employment Rate _x000a_(%)_x000a_[Note 4]"/>
    <tableColumn id="9" xr3:uid="{00000000-0010-0000-1300-000009000000}" name="Unemployment Rate _x000a_(%)_x000a_[Note 6]"/>
    <tableColumn id="10" xr3:uid="{00000000-0010-0000-1300-00000A000000}" name="Inactivity Rate _x000a_(%)_x000a_[Note 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ft_pt_urban_rural_16_plus" displayName="ft_pt_urban_rural_16_plus" ref="A19:E22" totalsRowShown="0">
  <tableColumns count="5">
    <tableColumn id="1" xr3:uid="{00000000-0010-0000-1400-000001000000}" name="Urban or Rural"/>
    <tableColumn id="2" xr3:uid="{00000000-0010-0000-1400-000002000000}" name="Full Time Employed _x000a_(Number)"/>
    <tableColumn id="3" xr3:uid="{00000000-0010-0000-1400-000003000000}" name="Percentage of employed who are full time _x000a_(%)"/>
    <tableColumn id="4" xr3:uid="{00000000-0010-0000-1400-000004000000}" name="Part Time Employed _x000a_(Number)"/>
    <tableColumn id="5" xr3:uid="{00000000-0010-0000-1400-000005000000}" name="Percentage of employed who are part time _x000a_(%)"/>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ft_pt_urban_rural_16_64" displayName="ft_pt_urban_rural_16_64" ref="A25:E28" totalsRowShown="0">
  <tableColumns count="5">
    <tableColumn id="1" xr3:uid="{00000000-0010-0000-1500-000001000000}" name="Urban or Rural"/>
    <tableColumn id="2" xr3:uid="{00000000-0010-0000-1500-000002000000}" name="Full Time Employed _x000a_(Number)"/>
    <tableColumn id="3" xr3:uid="{00000000-0010-0000-1500-000003000000}" name="Percentage of employed who are full time _x000a_(%)"/>
    <tableColumn id="4" xr3:uid="{00000000-0010-0000-1500-000004000000}" name="Part Time Employed _x000a_(Number)"/>
    <tableColumn id="5" xr3:uid="{00000000-0010-0000-1500-000005000000}" name="Percentage of employed who are part time _x000a_(%)"/>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lms_dq_16_plus" displayName="lms_dq_16_plus" ref="A7:J13" totalsRowShown="0">
  <tableColumns count="10">
    <tableColumn id="1" xr3:uid="{00000000-0010-0000-1600-000001000000}" name="Deprivation Quintile"/>
    <tableColumn id="2" xr3:uid="{00000000-0010-0000-1600-000002000000}" name="Economically Active _x000a_(Number)_x000a_[Note 1]"/>
    <tableColumn id="3" xr3:uid="{00000000-0010-0000-1600-000003000000}" name="In Employment _x000a_(Number)_x000a_[Note 3]"/>
    <tableColumn id="4" xr3:uid="{00000000-0010-0000-1600-000004000000}" name="Unemployed _x000a_(Number)_x000a_[Note 5]"/>
    <tableColumn id="5" xr3:uid="{00000000-0010-0000-1600-000005000000}" name="Economically Inactive _x000a_(Number)_x000a_[Note 7]"/>
    <tableColumn id="6" xr3:uid="{00000000-0010-0000-1600-000006000000}" name="Total _x000a_(Number)"/>
    <tableColumn id="7" xr3:uid="{00000000-0010-0000-1600-000007000000}" name="Activity Rate _x000a_(%)_x000a_[Note 2]"/>
    <tableColumn id="8" xr3:uid="{00000000-0010-0000-1600-000008000000}" name="Employment Rate _x000a_(%)_x000a_[Note 4]"/>
    <tableColumn id="9" xr3:uid="{00000000-0010-0000-1600-000009000000}" name="Unemployment Rate _x000a_(%)_x000a_[Note 6]"/>
    <tableColumn id="10" xr3:uid="{00000000-0010-0000-1600-00000A000000}" name="Inactivity Rate _x000a_(%)_x000a_[Note 8]"/>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lms_dq_16_64" displayName="lms_dq_16_64" ref="A16:J22" totalsRowShown="0">
  <tableColumns count="10">
    <tableColumn id="1" xr3:uid="{00000000-0010-0000-1700-000001000000}" name="Deprivation Quintile"/>
    <tableColumn id="2" xr3:uid="{00000000-0010-0000-1700-000002000000}" name="Economically Active _x000a_(Number)_x000a_[Note 1]"/>
    <tableColumn id="3" xr3:uid="{00000000-0010-0000-1700-000003000000}" name="In Employment _x000a_(Number)_x000a_[Note 3]"/>
    <tableColumn id="4" xr3:uid="{00000000-0010-0000-1700-000004000000}" name="Unemployed _x000a_(Number)_x000a_[Note 5]"/>
    <tableColumn id="5" xr3:uid="{00000000-0010-0000-1700-000005000000}" name="Economically Inactive _x000a_(Number)_x000a_[Note 7]"/>
    <tableColumn id="6" xr3:uid="{00000000-0010-0000-1700-000006000000}" name="Total _x000a_(Number)"/>
    <tableColumn id="7" xr3:uid="{00000000-0010-0000-1700-000007000000}" name="Activity Rate _x000a_(%)_x000a_[Note 2]"/>
    <tableColumn id="8" xr3:uid="{00000000-0010-0000-1700-000008000000}" name="Employment Rate _x000a_(%)_x000a_[Note 4]"/>
    <tableColumn id="9" xr3:uid="{00000000-0010-0000-1700-000009000000}" name="Unemployment Rate _x000a_(%)_x000a_[Note 6]"/>
    <tableColumn id="10" xr3:uid="{00000000-0010-0000-1700-00000A000000}" name="Inactivity Rate _x000a_(%)_x000a_[Note 8]"/>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ft_pt_dq_16_plus" displayName="ft_pt_dq_16_plus" ref="A25:E31" totalsRowShown="0">
  <tableColumns count="5">
    <tableColumn id="1" xr3:uid="{00000000-0010-0000-1800-000001000000}" name="Deprivation Quintile"/>
    <tableColumn id="2" xr3:uid="{00000000-0010-0000-1800-000002000000}" name="Full Time Employed _x000a_(Number)"/>
    <tableColumn id="3" xr3:uid="{00000000-0010-0000-1800-000003000000}" name="Percentage of employed who are full time _x000a_(%)"/>
    <tableColumn id="4" xr3:uid="{00000000-0010-0000-1800-000004000000}" name="Part Time Employed _x000a_(Number)"/>
    <tableColumn id="5" xr3:uid="{00000000-0010-0000-1800-000005000000}" name="Percentage of employed who are part time _x000a_(%)"/>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ft_pt_dq_16_64" displayName="ft_pt_dq_16_64" ref="A34:E40" totalsRowShown="0">
  <tableColumns count="5">
    <tableColumn id="1" xr3:uid="{00000000-0010-0000-1900-000001000000}" name="Deprivation Quintile"/>
    <tableColumn id="2" xr3:uid="{00000000-0010-0000-1900-000002000000}" name="Full Time Employed _x000a_(Number)"/>
    <tableColumn id="3" xr3:uid="{00000000-0010-0000-1900-000003000000}" name="Percentage of employed who are full time _x000a_(%)"/>
    <tableColumn id="4" xr3:uid="{00000000-0010-0000-1900-000004000000}" name="Part Time Employed _x000a_(Number)"/>
    <tableColumn id="5" xr3:uid="{00000000-0010-0000-1900-000005000000}" name="Percentage of employed who are part time _x000a_(%)"/>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lms_pc_16_plus" displayName="lms_pc_16_plus" ref="A7:J26" totalsRowShown="0">
  <tableColumns count="10">
    <tableColumn id="1" xr3:uid="{00000000-0010-0000-1A00-000001000000}" name="Parliamentary Constituency"/>
    <tableColumn id="2" xr3:uid="{00000000-0010-0000-1A00-000002000000}" name="Economically Active _x000a_(Number)_x000a_[Note 1]"/>
    <tableColumn id="3" xr3:uid="{00000000-0010-0000-1A00-000003000000}" name="In Employment _x000a_(Number)_x000a_[Note 3]"/>
    <tableColumn id="4" xr3:uid="{00000000-0010-0000-1A00-000004000000}" name="Unemployed _x000a_(Number)_x000a_[Note 5]"/>
    <tableColumn id="5" xr3:uid="{00000000-0010-0000-1A00-000005000000}" name="Economically Inactive _x000a_(Number)_x000a_[Note 7]"/>
    <tableColumn id="6" xr3:uid="{00000000-0010-0000-1A00-000006000000}" name="Total _x000a_(Number)"/>
    <tableColumn id="7" xr3:uid="{00000000-0010-0000-1A00-000007000000}" name="Activity Rate _x000a_(%)_x000a_[Note 2]"/>
    <tableColumn id="8" xr3:uid="{00000000-0010-0000-1A00-000008000000}" name="Employment Rate _x000a_(%)_x000a_[Note 4]"/>
    <tableColumn id="9" xr3:uid="{00000000-0010-0000-1A00-000009000000}" name="Unemployment Rate _x000a_(%)_x000a_[Note 6]"/>
    <tableColumn id="10" xr3:uid="{00000000-0010-0000-1A00-00000A000000}" name="Inactivity Rate _x000a_(%)_x000a_[Note 8]"/>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lms_pc_16_64" displayName="lms_pc_16_64" ref="A29:J48" totalsRowShown="0">
  <tableColumns count="10">
    <tableColumn id="1" xr3:uid="{00000000-0010-0000-1B00-000001000000}" name="Parliamentary Constituency"/>
    <tableColumn id="2" xr3:uid="{00000000-0010-0000-1B00-000002000000}" name="Economically Active _x000a_(Number)_x000a_[Note 1]"/>
    <tableColumn id="3" xr3:uid="{00000000-0010-0000-1B00-000003000000}" name="In Employment _x000a_(Number)_x000a_[Note 3]"/>
    <tableColumn id="4" xr3:uid="{00000000-0010-0000-1B00-000004000000}" name="Unemployed _x000a_(Number)_x000a_[Note 5]"/>
    <tableColumn id="5" xr3:uid="{00000000-0010-0000-1B00-000005000000}" name="Economically Inactive _x000a_(Number)_x000a_[Note 7]"/>
    <tableColumn id="6" xr3:uid="{00000000-0010-0000-1B00-000006000000}" name="Total _x000a_(Number)"/>
    <tableColumn id="7" xr3:uid="{00000000-0010-0000-1B00-000007000000}" name="Activity Rate _x000a_(%)_x000a_[Note 2]"/>
    <tableColumn id="8" xr3:uid="{00000000-0010-0000-1B00-000008000000}" name="Employment Rate _x000a_(%)_x000a_[Note 4]"/>
    <tableColumn id="9" xr3:uid="{00000000-0010-0000-1B00-000009000000}" name="Unemployment Rate _x000a_(%)_x000a_[Note 6]"/>
    <tableColumn id="10" xr3:uid="{00000000-0010-0000-1B00-00000A000000}" name="Inactivity Rate _x000a_(%)_x000a_[Note 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ft_pt_pc_16_plus" displayName="ft_pt_pc_16_plus" ref="A51:E70" totalsRowShown="0">
  <sortState ref="A52:E71">
    <sortCondition ref="A52:A71"/>
  </sortState>
  <tableColumns count="5">
    <tableColumn id="1" xr3:uid="{00000000-0010-0000-1C00-000001000000}" name="Parliamentary Constituency"/>
    <tableColumn id="2" xr3:uid="{00000000-0010-0000-1C00-000002000000}" name="Full Time Employed _x000a_(Number)"/>
    <tableColumn id="3" xr3:uid="{00000000-0010-0000-1C00-000003000000}" name="Percentage of employed who are full time _x000a_(%)"/>
    <tableColumn id="4" xr3:uid="{00000000-0010-0000-1C00-000004000000}" name="Part Time Employed _x000a_(Number)"/>
    <tableColumn id="5" xr3:uid="{00000000-0010-0000-1C00-000005000000}" name="Percentage of employed who are part time _x000a_(%)"/>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ft_pt_pc_16_64" displayName="ft_pt_pc_16_64" ref="A73:E92" totalsRowShown="0">
  <sortState ref="A74:E91">
    <sortCondition ref="A74"/>
  </sortState>
  <tableColumns count="5">
    <tableColumn id="1" xr3:uid="{00000000-0010-0000-1D00-000001000000}" name="Parliamentary Constituency"/>
    <tableColumn id="2" xr3:uid="{00000000-0010-0000-1D00-000002000000}" name="Full Time Employed _x000a_(Number)"/>
    <tableColumn id="3" xr3:uid="{00000000-0010-0000-1D00-000003000000}" name="Percentage of employed who are full time _x000a_(%)"/>
    <tableColumn id="4" xr3:uid="{00000000-0010-0000-1D00-000004000000}" name="Part Time Employed _x000a_(Number)"/>
    <tableColumn id="5" xr3:uid="{00000000-0010-0000-1D00-000005000000}" name="Percentage of employed who are part time _x000a_(%)"/>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economically_inactive_exc_students_age" displayName="economically_inactive_exc_students_age" ref="A7:C12" totalsRowShown="0">
  <tableColumns count="3">
    <tableColumn id="1" xr3:uid="{00000000-0010-0000-1E00-000001000000}" name="Age Group"/>
    <tableColumn id="2" xr3:uid="{00000000-0010-0000-1E00-000002000000}" name="Number"/>
    <tableColumn id="3" xr3:uid="{00000000-0010-0000-1E00-000003000000}" name="Economically inactive rate_x000a_(%)_x000a_[Note 8]"/>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economically_inactive_exc_students_sex" displayName="economically_inactive_exc_students_sex" ref="A15:C17" totalsRowShown="0">
  <tableColumns count="3">
    <tableColumn id="1" xr3:uid="{00000000-0010-0000-1F00-000001000000}" name="Sex"/>
    <tableColumn id="2" xr3:uid="{00000000-0010-0000-1F00-000002000000}" name="Number"/>
    <tableColumn id="3" xr3:uid="{00000000-0010-0000-1F00-000003000000}" name="Economically inactive rate_x000a_(%)_x000a_[Note 8]"/>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economically_inactive_age" displayName="economically_inactive_age" ref="A7:I19" totalsRowShown="0">
  <tableColumns count="9">
    <tableColumn id="1" xr3:uid="{00000000-0010-0000-2000-000001000000}" name="Local Government District"/>
    <tableColumn id="2" xr3:uid="{00000000-0010-0000-2000-000002000000}" name="Economically inactive estimate aged 16 to 24_x000a_(Number)_x000a_[Note 7]"/>
    <tableColumn id="3" xr3:uid="{00000000-0010-0000-2000-000003000000}" name="Economically inactive rate aged 16 to 24_x000a_(%)_x000a_[Note 8]"/>
    <tableColumn id="4" xr3:uid="{00000000-0010-0000-2000-000004000000}" name="Economically inactive estimate aged 25 to 34_x000a_(Number)_x000a_[Note 7]"/>
    <tableColumn id="5" xr3:uid="{00000000-0010-0000-2000-000005000000}" name="Economically inactive rate aged 25 to 34_x000a_(%)_x000a_[Note 8]"/>
    <tableColumn id="6" xr3:uid="{00000000-0010-0000-2000-000006000000}" name="Economically inactive estimate aged 35 to 49_x000a_(Number)_x000a_[Note 7]"/>
    <tableColumn id="7" xr3:uid="{00000000-0010-0000-2000-000007000000}" name="Economically inactive rate aged 35 to 49_x000a_(%)_x000a_[Note 8]"/>
    <tableColumn id="8" xr3:uid="{00000000-0010-0000-2000-000008000000}" name="Economically inactive estimate aged 50 to 64_x000a_(Number)_x000a_[Note 7]"/>
    <tableColumn id="9" xr3:uid="{00000000-0010-0000-2000-000009000000}" name="Economically inactive rate aged 50 to 64_x000a_(%)_x000a_[Note 8]"/>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emp_disea" displayName="emp_disea" ref="A7:E19" totalsRowShown="0">
  <tableColumns count="5">
    <tableColumn id="1" xr3:uid="{00000000-0010-0000-2100-000001000000}" name="Local Government District"/>
    <tableColumn id="2" xr3:uid="{00000000-0010-0000-2100-000002000000}" name="Employment estimate of people with disabilities_x000a_(number)_x000a_[Note 3]"/>
    <tableColumn id="3" xr3:uid="{00000000-0010-0000-2100-000003000000}" name="Employment rate of people with disabilities_x000a_(%)_x000a_[Note 4]"/>
    <tableColumn id="4" xr3:uid="{00000000-0010-0000-2100-000004000000}" name="Employment estimate of people without disabilities_x000a_(number)_x000a_[Note 3]"/>
    <tableColumn id="5" xr3:uid="{00000000-0010-0000-2100-000005000000}" name="Employment rate of people without disabilities_x000a_(%)_x000a_[Note 4]"/>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econ_inactive_disea" displayName="econ_inactive_disea" ref="A22:E34" totalsRowShown="0">
  <tableColumns count="5">
    <tableColumn id="1" xr3:uid="{00000000-0010-0000-2200-000001000000}" name="Local Government District"/>
    <tableColumn id="2" xr3:uid="{00000000-0010-0000-2200-000002000000}" name="Economically Inactive estimate of people with disabilities_x000a_(number)_x000a_[Note 7]"/>
    <tableColumn id="3" xr3:uid="{00000000-0010-0000-2200-000003000000}" name="Economically inactive rate of people with disabilities_x000a_(%)_x000a_[Note 8]"/>
    <tableColumn id="4" xr3:uid="{00000000-0010-0000-2200-000004000000}" name="Economically Inactive estimate of people without disabilities_x000a_(number)_x000a_[Note 7]"/>
    <tableColumn id="5" xr3:uid="{00000000-0010-0000-2200-000005000000}" name="Economically inactive rate of people without disabilities_x000a_(%)_x000a_[Note 8]"/>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employmentandlabourmarket/peopleinwork/employmentandemployeetypes/methodologies/aguidetolabourmarketstatistics" TargetMode="External"/><Relationship Id="rId3" Type="http://schemas.openxmlformats.org/officeDocument/2006/relationships/hyperlink" Target="https://www.ons.gov.uk/employmentandlabourmarket/peopleinwork/employmentandemployeetypes/articles/impactofreweightingonlabourforcesurveykeyindicators/2022" TargetMode="External"/><Relationship Id="rId7" Type="http://schemas.openxmlformats.org/officeDocument/2006/relationships/hyperlink" Target="https://www.ons.gov.uk/employmentandlabourmarket/peopleinwork/employmentandemployeetypes/methodologies/labourforcesurveylfsqmi" TargetMode="External"/><Relationship Id="rId2" Type="http://schemas.openxmlformats.org/officeDocument/2006/relationships/hyperlink" Target="https://www.nisra.gov.uk/publications/background-information-lfs" TargetMode="External"/><Relationship Id="rId1" Type="http://schemas.openxmlformats.org/officeDocument/2006/relationships/hyperlink" Target="mailto:lfs@finance-ni.gov.uk" TargetMode="External"/><Relationship Id="rId6" Type="http://schemas.openxmlformats.org/officeDocument/2006/relationships/hyperlink" Target="https://www.ons.gov.uk/employmentandlabourmarket/" TargetMode="External"/><Relationship Id="rId5" Type="http://schemas.openxmlformats.org/officeDocument/2006/relationships/hyperlink" Target="https://www.nisra.gov.uk/statistics/labour-market-and-social-welfare/labour-market-overview" TargetMode="External"/><Relationship Id="rId4" Type="http://schemas.openxmlformats.org/officeDocument/2006/relationships/hyperlink" Target="https://www.ons.gov.uk/methodology/methodologytopicsandstatisticalconcepts/revisions/revisionspoliciesforlabourmarketstatistics" TargetMode="External"/><Relationship Id="rId9"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4" Type="http://schemas.openxmlformats.org/officeDocument/2006/relationships/table" Target="../tables/table2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table" Target="../tables/table23.xml"/><Relationship Id="rId4" Type="http://schemas.openxmlformats.org/officeDocument/2006/relationships/table" Target="../tables/table2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table" Target="../tables/table27.xml"/><Relationship Id="rId4" Type="http://schemas.openxmlformats.org/officeDocument/2006/relationships/table" Target="../tables/table3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table" Target="../tables/table3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abSelected="1" workbookViewId="0"/>
  </sheetViews>
  <sheetFormatPr defaultColWidth="11.54296875" defaultRowHeight="15" x14ac:dyDescent="0.25"/>
  <cols>
    <col min="1" max="1" width="110.6328125" style="27" customWidth="1"/>
    <col min="2" max="16384" width="11.54296875" style="27"/>
  </cols>
  <sheetData>
    <row r="1" spans="1:1" ht="19.2" x14ac:dyDescent="0.25">
      <c r="A1" s="26" t="s">
        <v>0</v>
      </c>
    </row>
    <row r="2" spans="1:1" x14ac:dyDescent="0.25">
      <c r="A2" s="28" t="s">
        <v>1</v>
      </c>
    </row>
    <row r="3" spans="1:1" ht="15.6" x14ac:dyDescent="0.25">
      <c r="A3" s="23" t="s">
        <v>2</v>
      </c>
    </row>
    <row r="4" spans="1:1" ht="75" x14ac:dyDescent="0.25">
      <c r="A4" s="28" t="s">
        <v>3</v>
      </c>
    </row>
    <row r="5" spans="1:1" ht="135" x14ac:dyDescent="0.25">
      <c r="A5" s="28" t="s">
        <v>4</v>
      </c>
    </row>
    <row r="6" spans="1:1" ht="60" x14ac:dyDescent="0.25">
      <c r="A6" s="28" t="s">
        <v>5</v>
      </c>
    </row>
    <row r="7" spans="1:1" ht="30" x14ac:dyDescent="0.25">
      <c r="A7" s="28" t="s">
        <v>6</v>
      </c>
    </row>
    <row r="8" spans="1:1" ht="15.6" x14ac:dyDescent="0.25">
      <c r="A8" s="23" t="s">
        <v>7</v>
      </c>
    </row>
    <row r="9" spans="1:1" x14ac:dyDescent="0.25">
      <c r="A9" s="27" t="s">
        <v>231</v>
      </c>
    </row>
    <row r="10" spans="1:1" ht="15.6" x14ac:dyDescent="0.25">
      <c r="A10" s="23" t="s">
        <v>8</v>
      </c>
    </row>
    <row r="11" spans="1:1" ht="225" x14ac:dyDescent="0.25">
      <c r="A11" s="28" t="s">
        <v>9</v>
      </c>
    </row>
    <row r="12" spans="1:1" ht="15.6" x14ac:dyDescent="0.25">
      <c r="A12" s="23" t="s">
        <v>10</v>
      </c>
    </row>
    <row r="13" spans="1:1" ht="135" x14ac:dyDescent="0.25">
      <c r="A13" s="28" t="s">
        <v>11</v>
      </c>
    </row>
    <row r="14" spans="1:1" x14ac:dyDescent="0.25">
      <c r="A14" s="29" t="s">
        <v>12</v>
      </c>
    </row>
    <row r="15" spans="1:1" x14ac:dyDescent="0.25">
      <c r="A15" s="29" t="s">
        <v>13</v>
      </c>
    </row>
    <row r="16" spans="1:1" x14ac:dyDescent="0.25">
      <c r="A16" s="27" t="s">
        <v>14</v>
      </c>
    </row>
    <row r="17" spans="1:1" x14ac:dyDescent="0.25">
      <c r="A17" s="29" t="s">
        <v>15</v>
      </c>
    </row>
    <row r="18" spans="1:1" ht="15.6" x14ac:dyDescent="0.25">
      <c r="A18" s="23" t="s">
        <v>16</v>
      </c>
    </row>
    <row r="19" spans="1:1" x14ac:dyDescent="0.25">
      <c r="A19" s="29" t="s">
        <v>17</v>
      </c>
    </row>
    <row r="20" spans="1:1" ht="15.6" x14ac:dyDescent="0.25">
      <c r="A20" s="23" t="s">
        <v>18</v>
      </c>
    </row>
    <row r="21" spans="1:1" x14ac:dyDescent="0.25">
      <c r="A21" s="29" t="s">
        <v>19</v>
      </c>
    </row>
    <row r="22" spans="1:1" x14ac:dyDescent="0.25">
      <c r="A22" s="27" t="s">
        <v>20</v>
      </c>
    </row>
    <row r="23" spans="1:1" x14ac:dyDescent="0.25">
      <c r="A23" s="29" t="s">
        <v>21</v>
      </c>
    </row>
    <row r="24" spans="1:1" x14ac:dyDescent="0.25">
      <c r="A24" s="29" t="s">
        <v>22</v>
      </c>
    </row>
    <row r="25" spans="1:1" x14ac:dyDescent="0.25">
      <c r="A25" s="29" t="s">
        <v>23</v>
      </c>
    </row>
    <row r="26" spans="1:1" x14ac:dyDescent="0.25">
      <c r="A26" s="27" t="s">
        <v>24</v>
      </c>
    </row>
    <row r="27" spans="1:1" x14ac:dyDescent="0.25">
      <c r="A27" s="29" t="s">
        <v>25</v>
      </c>
    </row>
  </sheetData>
  <hyperlinks>
    <hyperlink ref="A27" r:id="rId1" xr:uid="{00000000-0004-0000-0000-000000000000}"/>
    <hyperlink ref="A14" r:id="rId2" xr:uid="{00000000-0004-0000-0000-000001000000}"/>
    <hyperlink ref="A15" r:id="rId3" xr:uid="{00000000-0004-0000-0000-000002000000}"/>
    <hyperlink ref="A17" r:id="rId4" xr:uid="{00000000-0004-0000-0000-000003000000}"/>
    <hyperlink ref="A19" r:id="rId5" xr:uid="{00000000-0004-0000-0000-000004000000}"/>
    <hyperlink ref="A21" r:id="rId6" xr:uid="{00000000-0004-0000-0000-000005000000}"/>
    <hyperlink ref="A23" r:id="rId7" xr:uid="{00000000-0004-0000-0000-000006000000}"/>
    <hyperlink ref="A24" r:id="rId8" xr:uid="{00000000-0004-0000-0000-000007000000}"/>
    <hyperlink ref="A25" r:id="rId9" location="glossary" xr:uid="{00000000-0004-0000-0000-000008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workbookViewId="0"/>
  </sheetViews>
  <sheetFormatPr defaultColWidth="11.54296875" defaultRowHeight="15" x14ac:dyDescent="0.25"/>
  <cols>
    <col min="3" max="3" width="102.6328125" bestFit="1" customWidth="1"/>
  </cols>
  <sheetData>
    <row r="1" spans="1:3" ht="19.2" x14ac:dyDescent="0.35">
      <c r="A1" s="2" t="s">
        <v>26</v>
      </c>
    </row>
    <row r="2" spans="1:3" ht="31.2" x14ac:dyDescent="0.3">
      <c r="A2" s="5" t="s">
        <v>27</v>
      </c>
      <c r="B2" s="5" t="s">
        <v>28</v>
      </c>
      <c r="C2" s="5" t="s">
        <v>29</v>
      </c>
    </row>
    <row r="3" spans="1:3" x14ac:dyDescent="0.25">
      <c r="A3" t="s">
        <v>30</v>
      </c>
      <c r="B3" s="1" t="str">
        <f>HYPERLINK("#Notes!A2", "Notes")</f>
        <v>Notes</v>
      </c>
      <c r="C3" s="4" t="s">
        <v>31</v>
      </c>
    </row>
    <row r="4" spans="1:3" x14ac:dyDescent="0.25">
      <c r="A4" t="s">
        <v>32</v>
      </c>
      <c r="B4" s="1" t="str">
        <f>HYPERLINK("#1.1!A8", "1.1a")</f>
        <v>1.1a</v>
      </c>
      <c r="C4" s="4" t="s">
        <v>33</v>
      </c>
    </row>
    <row r="5" spans="1:3" x14ac:dyDescent="0.25">
      <c r="A5" t="s">
        <v>32</v>
      </c>
      <c r="B5" s="1" t="str">
        <f>HYPERLINK("#1.1!A23", "1.1b")</f>
        <v>1.1b</v>
      </c>
      <c r="C5" s="4" t="s">
        <v>34</v>
      </c>
    </row>
    <row r="6" spans="1:3" x14ac:dyDescent="0.25">
      <c r="A6" t="s">
        <v>32</v>
      </c>
      <c r="B6" s="1" t="str">
        <f>HYPERLINK("#1.1!A38", "1.1c")</f>
        <v>1.1c</v>
      </c>
      <c r="C6" s="4" t="s">
        <v>35</v>
      </c>
    </row>
    <row r="7" spans="1:3" x14ac:dyDescent="0.25">
      <c r="A7" t="s">
        <v>32</v>
      </c>
      <c r="B7" s="1" t="str">
        <f>HYPERLINK("#1.1!A53", "1.1d")</f>
        <v>1.1d</v>
      </c>
      <c r="C7" s="4" t="s">
        <v>36</v>
      </c>
    </row>
    <row r="8" spans="1:3" x14ac:dyDescent="0.25">
      <c r="A8" t="s">
        <v>37</v>
      </c>
      <c r="B8" s="1" t="str">
        <f>HYPERLINK("#1.2!A7", "1.2a")</f>
        <v>1.2a</v>
      </c>
      <c r="C8" s="4" t="s">
        <v>38</v>
      </c>
    </row>
    <row r="9" spans="1:3" x14ac:dyDescent="0.25">
      <c r="A9" t="s">
        <v>37</v>
      </c>
      <c r="B9" s="1" t="str">
        <f>HYPERLINK("#1.2!A22", "1.2b")</f>
        <v>1.2b</v>
      </c>
      <c r="C9" s="4" t="s">
        <v>39</v>
      </c>
    </row>
    <row r="10" spans="1:3" x14ac:dyDescent="0.25">
      <c r="A10" t="s">
        <v>37</v>
      </c>
      <c r="B10" s="1" t="str">
        <f>HYPERLINK("#1.2!A37", "1.2c")</f>
        <v>1.2c</v>
      </c>
      <c r="C10" s="4" t="s">
        <v>40</v>
      </c>
    </row>
    <row r="11" spans="1:3" x14ac:dyDescent="0.25">
      <c r="A11" t="s">
        <v>37</v>
      </c>
      <c r="B11" s="1" t="str">
        <f>HYPERLINK("#1.2!A52", "1.2d")</f>
        <v>1.2d</v>
      </c>
      <c r="C11" s="4" t="s">
        <v>41</v>
      </c>
    </row>
    <row r="12" spans="1:3" x14ac:dyDescent="0.25">
      <c r="A12" t="s">
        <v>42</v>
      </c>
      <c r="B12" s="1" t="str">
        <f>HYPERLINK("#1.3!A8", "1.3a")</f>
        <v>1.3a</v>
      </c>
      <c r="C12" s="4" t="s">
        <v>43</v>
      </c>
    </row>
    <row r="13" spans="1:3" x14ac:dyDescent="0.25">
      <c r="A13" t="s">
        <v>42</v>
      </c>
      <c r="B13" s="1" t="str">
        <f>HYPERLINK("#1.3!A23", "1.3b")</f>
        <v>1.3b</v>
      </c>
      <c r="C13" s="4" t="s">
        <v>44</v>
      </c>
    </row>
    <row r="14" spans="1:3" x14ac:dyDescent="0.25">
      <c r="A14" t="s">
        <v>42</v>
      </c>
      <c r="B14" s="1" t="str">
        <f>HYPERLINK("#1.3!A38", "1.3c")</f>
        <v>1.3c</v>
      </c>
      <c r="C14" s="4" t="s">
        <v>45</v>
      </c>
    </row>
    <row r="15" spans="1:3" x14ac:dyDescent="0.25">
      <c r="A15" t="s">
        <v>42</v>
      </c>
      <c r="B15" s="1" t="str">
        <f>HYPERLINK("#1.3!A53", "1.3d")</f>
        <v>1.3d</v>
      </c>
      <c r="C15" s="4" t="s">
        <v>46</v>
      </c>
    </row>
    <row r="16" spans="1:3" x14ac:dyDescent="0.25">
      <c r="A16" t="s">
        <v>47</v>
      </c>
      <c r="B16" s="1" t="str">
        <f>HYPERLINK("#1.4!A6", "1.4a")</f>
        <v>1.4a</v>
      </c>
      <c r="C16" s="4" t="s">
        <v>48</v>
      </c>
    </row>
    <row r="17" spans="1:3" x14ac:dyDescent="0.25">
      <c r="A17" t="s">
        <v>47</v>
      </c>
      <c r="B17" s="1" t="str">
        <f>HYPERLINK("#1.4!A21", "1.4b")</f>
        <v>1.4b</v>
      </c>
      <c r="C17" s="4" t="s">
        <v>49</v>
      </c>
    </row>
    <row r="18" spans="1:3" x14ac:dyDescent="0.25">
      <c r="A18" t="s">
        <v>50</v>
      </c>
      <c r="B18" s="1" t="str">
        <f>HYPERLINK("#1.5!A6", "1.5a")</f>
        <v>1.5a</v>
      </c>
      <c r="C18" s="4" t="s">
        <v>51</v>
      </c>
    </row>
    <row r="19" spans="1:3" x14ac:dyDescent="0.25">
      <c r="A19" t="s">
        <v>50</v>
      </c>
      <c r="B19" s="1" t="str">
        <f>HYPERLINK("#1.5!A15", "1.5b")</f>
        <v>1.5b</v>
      </c>
      <c r="C19" s="4" t="s">
        <v>52</v>
      </c>
    </row>
    <row r="20" spans="1:3" x14ac:dyDescent="0.25">
      <c r="A20" t="s">
        <v>53</v>
      </c>
      <c r="B20" s="1" t="str">
        <f>HYPERLINK("#1.6!A6", "1.6a")</f>
        <v>1.6a</v>
      </c>
      <c r="C20" s="4" t="s">
        <v>54</v>
      </c>
    </row>
    <row r="21" spans="1:3" x14ac:dyDescent="0.25">
      <c r="A21" t="s">
        <v>53</v>
      </c>
      <c r="B21" s="1" t="str">
        <f>HYPERLINK("#1.6!A12", "1.6b")</f>
        <v>1.6b</v>
      </c>
      <c r="C21" s="4" t="s">
        <v>55</v>
      </c>
    </row>
    <row r="22" spans="1:3" x14ac:dyDescent="0.25">
      <c r="A22" t="s">
        <v>53</v>
      </c>
      <c r="B22" s="1" t="str">
        <f>HYPERLINK("#1.6!A18", "1.6c")</f>
        <v>1.6c</v>
      </c>
      <c r="C22" s="4" t="s">
        <v>56</v>
      </c>
    </row>
    <row r="23" spans="1:3" x14ac:dyDescent="0.25">
      <c r="A23" t="s">
        <v>53</v>
      </c>
      <c r="B23" s="1" t="str">
        <f>HYPERLINK("#1.6!A24", "1.6d")</f>
        <v>1.6d</v>
      </c>
      <c r="C23" s="4" t="s">
        <v>57</v>
      </c>
    </row>
    <row r="24" spans="1:3" x14ac:dyDescent="0.25">
      <c r="A24" t="s">
        <v>58</v>
      </c>
      <c r="B24" s="1" t="str">
        <f>HYPERLINK("#1.7!A6", "1.7a")</f>
        <v>1.7a</v>
      </c>
      <c r="C24" s="4" t="s">
        <v>59</v>
      </c>
    </row>
    <row r="25" spans="1:3" x14ac:dyDescent="0.25">
      <c r="A25" t="s">
        <v>58</v>
      </c>
      <c r="B25" s="1" t="str">
        <f>HYPERLINK("#1.7!A15", "1.7b")</f>
        <v>1.7b</v>
      </c>
      <c r="C25" s="4" t="s">
        <v>60</v>
      </c>
    </row>
    <row r="26" spans="1:3" x14ac:dyDescent="0.25">
      <c r="A26" t="s">
        <v>58</v>
      </c>
      <c r="B26" s="1" t="str">
        <f>HYPERLINK("#1.7!A24", "1.7c")</f>
        <v>1.7c</v>
      </c>
      <c r="C26" s="4" t="s">
        <v>61</v>
      </c>
    </row>
    <row r="27" spans="1:3" x14ac:dyDescent="0.25">
      <c r="A27" t="s">
        <v>58</v>
      </c>
      <c r="B27" s="1" t="str">
        <f>HYPERLINK("#1.7!A33", "1.7d")</f>
        <v>1.7d</v>
      </c>
      <c r="C27" s="4" t="s">
        <v>62</v>
      </c>
    </row>
    <row r="28" spans="1:3" x14ac:dyDescent="0.25">
      <c r="A28" t="s">
        <v>63</v>
      </c>
      <c r="B28" s="1" t="str">
        <f>HYPERLINK("#1.8!A6", "1.8a")</f>
        <v>1.8a</v>
      </c>
      <c r="C28" s="4" t="s">
        <v>43</v>
      </c>
    </row>
    <row r="29" spans="1:3" x14ac:dyDescent="0.25">
      <c r="A29" t="s">
        <v>63</v>
      </c>
      <c r="B29" s="1" t="str">
        <f>HYPERLINK("#1.8!A28", "1.8b")</f>
        <v>1.8b</v>
      </c>
      <c r="C29" s="4" t="s">
        <v>44</v>
      </c>
    </row>
    <row r="30" spans="1:3" x14ac:dyDescent="0.25">
      <c r="A30" t="s">
        <v>63</v>
      </c>
      <c r="B30" s="1" t="str">
        <f>HYPERLINK("#1.8!A50", "1.8c")</f>
        <v>1.8c</v>
      </c>
      <c r="C30" s="4" t="s">
        <v>45</v>
      </c>
    </row>
    <row r="31" spans="1:3" x14ac:dyDescent="0.25">
      <c r="A31" t="s">
        <v>63</v>
      </c>
      <c r="B31" s="1" t="str">
        <f>HYPERLINK("#1.8!A72", "1.8d")</f>
        <v>1.8d</v>
      </c>
      <c r="C31" s="4" t="s">
        <v>46</v>
      </c>
    </row>
    <row r="32" spans="1:3" x14ac:dyDescent="0.25">
      <c r="A32" t="s">
        <v>64</v>
      </c>
      <c r="B32" s="1" t="str">
        <f>HYPERLINK("#1.9!A6", "1.9a")</f>
        <v>1.9a</v>
      </c>
      <c r="C32" s="4" t="s">
        <v>65</v>
      </c>
    </row>
    <row r="33" spans="1:3" x14ac:dyDescent="0.25">
      <c r="A33" t="s">
        <v>64</v>
      </c>
      <c r="B33" s="1" t="str">
        <f>HYPERLINK("#1.9!A10", "1.9b")</f>
        <v>1.9b</v>
      </c>
      <c r="C33" s="4" t="s">
        <v>66</v>
      </c>
    </row>
    <row r="34" spans="1:3" x14ac:dyDescent="0.25">
      <c r="A34" t="s">
        <v>67</v>
      </c>
      <c r="B34" s="1" t="str">
        <f>HYPERLINK("#1.10!A6", "1.10a")</f>
        <v>1.10a</v>
      </c>
      <c r="C34" s="4" t="s">
        <v>68</v>
      </c>
    </row>
    <row r="35" spans="1:3" x14ac:dyDescent="0.25">
      <c r="A35" t="s">
        <v>69</v>
      </c>
      <c r="B35" s="1" t="str">
        <f>HYPERLINK("#1.11!A6", "1.11a")</f>
        <v>1.11a</v>
      </c>
      <c r="C35" t="s">
        <v>70</v>
      </c>
    </row>
    <row r="36" spans="1:3" x14ac:dyDescent="0.25">
      <c r="A36" t="s">
        <v>69</v>
      </c>
      <c r="B36" s="1" t="str">
        <f>HYPERLINK("#1.11!A21", "1.11b")</f>
        <v>1.11b</v>
      </c>
      <c r="C36" t="s">
        <v>71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5"/>
  <sheetViews>
    <sheetView workbookViewId="0"/>
  </sheetViews>
  <sheetFormatPr defaultColWidth="11.54296875" defaultRowHeight="15" x14ac:dyDescent="0.25"/>
  <cols>
    <col min="1" max="1" width="17" customWidth="1"/>
    <col min="2" max="2" width="110.6328125" customWidth="1"/>
  </cols>
  <sheetData>
    <row r="1" spans="1:2" ht="19.2" x14ac:dyDescent="0.35">
      <c r="A1" s="2" t="s">
        <v>31</v>
      </c>
    </row>
    <row r="2" spans="1:2" ht="15.6" x14ac:dyDescent="0.3">
      <c r="A2" s="5" t="s">
        <v>72</v>
      </c>
      <c r="B2" s="5" t="s">
        <v>73</v>
      </c>
    </row>
    <row r="3" spans="1:2" ht="30.6" x14ac:dyDescent="0.25">
      <c r="A3" s="23" t="s">
        <v>74</v>
      </c>
      <c r="B3" s="24" t="s">
        <v>232</v>
      </c>
    </row>
    <row r="4" spans="1:2" ht="30.6" x14ac:dyDescent="0.25">
      <c r="A4" s="23" t="s">
        <v>75</v>
      </c>
      <c r="B4" s="24" t="s">
        <v>233</v>
      </c>
    </row>
    <row r="5" spans="1:2" ht="90.6" x14ac:dyDescent="0.25">
      <c r="A5" s="23" t="s">
        <v>76</v>
      </c>
      <c r="B5" s="24" t="s">
        <v>234</v>
      </c>
    </row>
    <row r="6" spans="1:2" ht="30.6" x14ac:dyDescent="0.25">
      <c r="A6" s="23" t="s">
        <v>77</v>
      </c>
      <c r="B6" s="24" t="s">
        <v>235</v>
      </c>
    </row>
    <row r="7" spans="1:2" ht="45.6" x14ac:dyDescent="0.25">
      <c r="A7" s="23" t="s">
        <v>78</v>
      </c>
      <c r="B7" s="24" t="s">
        <v>236</v>
      </c>
    </row>
    <row r="8" spans="1:2" ht="30.6" x14ac:dyDescent="0.25">
      <c r="A8" s="23" t="s">
        <v>79</v>
      </c>
      <c r="B8" s="24" t="s">
        <v>237</v>
      </c>
    </row>
    <row r="9" spans="1:2" ht="45.6" x14ac:dyDescent="0.25">
      <c r="A9" s="23" t="s">
        <v>80</v>
      </c>
      <c r="B9" s="24" t="s">
        <v>238</v>
      </c>
    </row>
    <row r="10" spans="1:2" ht="30.6" x14ac:dyDescent="0.25">
      <c r="A10" s="23" t="s">
        <v>81</v>
      </c>
      <c r="B10" s="24" t="s">
        <v>239</v>
      </c>
    </row>
    <row r="11" spans="1:2" ht="75.599999999999994" x14ac:dyDescent="0.25">
      <c r="A11" s="23" t="s">
        <v>82</v>
      </c>
      <c r="B11" s="24" t="s">
        <v>240</v>
      </c>
    </row>
    <row r="12" spans="1:2" ht="60.6" x14ac:dyDescent="0.25">
      <c r="A12" s="23" t="s">
        <v>83</v>
      </c>
      <c r="B12" s="24" t="s">
        <v>241</v>
      </c>
    </row>
    <row r="13" spans="1:2" ht="165.6" x14ac:dyDescent="0.25">
      <c r="A13" s="23" t="s">
        <v>84</v>
      </c>
      <c r="B13" s="25" t="s">
        <v>242</v>
      </c>
    </row>
    <row r="14" spans="1:2" x14ac:dyDescent="0.25">
      <c r="B14" s="4"/>
    </row>
    <row r="15" spans="1:2" x14ac:dyDescent="0.25">
      <c r="B15" s="4"/>
    </row>
  </sheetData>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7"/>
  <sheetViews>
    <sheetView workbookViewId="0"/>
  </sheetViews>
  <sheetFormatPr defaultColWidth="11.54296875" defaultRowHeight="15" x14ac:dyDescent="0.25"/>
  <cols>
    <col min="1" max="1" width="35.6328125" customWidth="1"/>
    <col min="2" max="14" width="17.6328125" customWidth="1"/>
  </cols>
  <sheetData>
    <row r="1" spans="1:14" ht="30" customHeight="1" x14ac:dyDescent="0.35">
      <c r="A1" s="2" t="s">
        <v>85</v>
      </c>
    </row>
    <row r="2" spans="1:14" x14ac:dyDescent="0.25">
      <c r="A2" t="s">
        <v>86</v>
      </c>
    </row>
    <row r="3" spans="1:14" x14ac:dyDescent="0.25">
      <c r="A3" t="s">
        <v>87</v>
      </c>
    </row>
    <row r="4" spans="1:14" x14ac:dyDescent="0.25">
      <c r="A4" t="s">
        <v>88</v>
      </c>
    </row>
    <row r="5" spans="1:14" x14ac:dyDescent="0.25">
      <c r="A5" s="13" t="s">
        <v>225</v>
      </c>
    </row>
    <row r="6" spans="1:14" x14ac:dyDescent="0.25">
      <c r="A6" t="s">
        <v>89</v>
      </c>
    </row>
    <row r="7" spans="1:14" x14ac:dyDescent="0.25">
      <c r="A7" t="s">
        <v>90</v>
      </c>
    </row>
    <row r="8" spans="1:14" ht="15" customHeight="1" x14ac:dyDescent="0.3">
      <c r="A8" s="3" t="s">
        <v>91</v>
      </c>
    </row>
    <row r="9" spans="1:14" ht="62.4" x14ac:dyDescent="0.3">
      <c r="A9" s="30" t="s">
        <v>92</v>
      </c>
      <c r="B9" s="6" t="s">
        <v>93</v>
      </c>
      <c r="C9" s="6" t="s">
        <v>94</v>
      </c>
      <c r="D9" s="6" t="s">
        <v>95</v>
      </c>
      <c r="E9" s="6" t="s">
        <v>96</v>
      </c>
      <c r="F9" s="6" t="s">
        <v>97</v>
      </c>
      <c r="G9" s="6" t="s">
        <v>98</v>
      </c>
      <c r="H9" s="6" t="s">
        <v>99</v>
      </c>
      <c r="I9" s="6" t="s">
        <v>100</v>
      </c>
      <c r="J9" s="6" t="s">
        <v>101</v>
      </c>
      <c r="K9" s="6" t="s">
        <v>102</v>
      </c>
      <c r="L9" s="6" t="s">
        <v>103</v>
      </c>
      <c r="M9" s="6" t="s">
        <v>104</v>
      </c>
      <c r="N9" s="6" t="s">
        <v>105</v>
      </c>
    </row>
    <row r="10" spans="1:14" x14ac:dyDescent="0.25">
      <c r="A10" s="7" t="s">
        <v>106</v>
      </c>
      <c r="B10" s="8">
        <v>74000</v>
      </c>
      <c r="C10" s="8">
        <v>70000</v>
      </c>
      <c r="D10" s="8">
        <v>78000</v>
      </c>
      <c r="E10" s="8">
        <v>73000</v>
      </c>
      <c r="F10" s="8">
        <v>68000</v>
      </c>
      <c r="G10" s="8">
        <v>77000</v>
      </c>
      <c r="H10" s="11">
        <v>2000</v>
      </c>
      <c r="I10" s="11">
        <v>1000</v>
      </c>
      <c r="J10" s="11">
        <v>3000</v>
      </c>
      <c r="K10" s="8">
        <v>42000</v>
      </c>
      <c r="L10" s="8">
        <v>38000</v>
      </c>
      <c r="M10" s="8">
        <v>47000</v>
      </c>
      <c r="N10" s="8">
        <v>116000</v>
      </c>
    </row>
    <row r="11" spans="1:14" x14ac:dyDescent="0.25">
      <c r="A11" s="7" t="s">
        <v>107</v>
      </c>
      <c r="B11" s="8">
        <v>79000</v>
      </c>
      <c r="C11" s="8">
        <v>75000</v>
      </c>
      <c r="D11" s="8">
        <v>83000</v>
      </c>
      <c r="E11" s="8">
        <v>77000</v>
      </c>
      <c r="F11" s="8">
        <v>72000</v>
      </c>
      <c r="G11" s="8">
        <v>81000</v>
      </c>
      <c r="H11" s="11">
        <v>2000</v>
      </c>
      <c r="I11" s="11">
        <v>1000</v>
      </c>
      <c r="J11" s="11">
        <v>3000</v>
      </c>
      <c r="K11" s="8">
        <v>51000</v>
      </c>
      <c r="L11" s="8">
        <v>47000</v>
      </c>
      <c r="M11" s="8">
        <v>55000</v>
      </c>
      <c r="N11" s="8">
        <v>130000</v>
      </c>
    </row>
    <row r="12" spans="1:14" x14ac:dyDescent="0.25">
      <c r="A12" s="7" t="s">
        <v>108</v>
      </c>
      <c r="B12" s="8">
        <v>109000</v>
      </c>
      <c r="C12" s="8">
        <v>104000</v>
      </c>
      <c r="D12" s="8">
        <v>114000</v>
      </c>
      <c r="E12" s="8">
        <v>106000</v>
      </c>
      <c r="F12" s="8">
        <v>101000</v>
      </c>
      <c r="G12" s="8">
        <v>111000</v>
      </c>
      <c r="H12" s="11">
        <v>3000</v>
      </c>
      <c r="I12" s="11">
        <v>1000</v>
      </c>
      <c r="J12" s="11">
        <v>4000</v>
      </c>
      <c r="K12" s="8">
        <v>59000</v>
      </c>
      <c r="L12" s="8">
        <v>54000</v>
      </c>
      <c r="M12" s="8">
        <v>64000</v>
      </c>
      <c r="N12" s="8">
        <v>168000</v>
      </c>
    </row>
    <row r="13" spans="1:14" x14ac:dyDescent="0.25">
      <c r="A13" s="7" t="s">
        <v>109</v>
      </c>
      <c r="B13" s="8">
        <v>155000</v>
      </c>
      <c r="C13" s="8">
        <v>148000</v>
      </c>
      <c r="D13" s="8">
        <v>161000</v>
      </c>
      <c r="E13" s="8">
        <v>150000</v>
      </c>
      <c r="F13" s="8">
        <v>143000</v>
      </c>
      <c r="G13" s="8">
        <v>156000</v>
      </c>
      <c r="H13" s="11">
        <v>5000</v>
      </c>
      <c r="I13" s="11">
        <v>3000</v>
      </c>
      <c r="J13" s="11">
        <v>7000</v>
      </c>
      <c r="K13" s="8">
        <v>113000</v>
      </c>
      <c r="L13" s="8">
        <v>107000</v>
      </c>
      <c r="M13" s="8">
        <v>120000</v>
      </c>
      <c r="N13" s="8">
        <v>268000</v>
      </c>
    </row>
    <row r="14" spans="1:14" x14ac:dyDescent="0.25">
      <c r="A14" s="7" t="s">
        <v>110</v>
      </c>
      <c r="B14" s="8">
        <v>58000</v>
      </c>
      <c r="C14" s="8">
        <v>54000</v>
      </c>
      <c r="D14" s="8">
        <v>63000</v>
      </c>
      <c r="E14" s="8">
        <v>56000</v>
      </c>
      <c r="F14" s="8">
        <v>52000</v>
      </c>
      <c r="G14" s="8">
        <v>61000</v>
      </c>
      <c r="H14" s="11">
        <v>2000</v>
      </c>
      <c r="I14" s="11">
        <v>1000</v>
      </c>
      <c r="J14" s="11">
        <v>3000</v>
      </c>
      <c r="K14" s="8">
        <v>52000</v>
      </c>
      <c r="L14" s="8">
        <v>48000</v>
      </c>
      <c r="M14" s="8">
        <v>56000</v>
      </c>
      <c r="N14" s="8">
        <v>110000</v>
      </c>
    </row>
    <row r="15" spans="1:14" x14ac:dyDescent="0.25">
      <c r="A15" s="7" t="s">
        <v>111</v>
      </c>
      <c r="B15" s="8">
        <v>63000</v>
      </c>
      <c r="C15" s="8">
        <v>58000</v>
      </c>
      <c r="D15" s="8">
        <v>67000</v>
      </c>
      <c r="E15" s="8">
        <v>61000</v>
      </c>
      <c r="F15" s="8">
        <v>57000</v>
      </c>
      <c r="G15" s="8">
        <v>66000</v>
      </c>
      <c r="H15" s="11">
        <v>2000</v>
      </c>
      <c r="I15" s="11">
        <v>1000</v>
      </c>
      <c r="J15" s="11">
        <v>3000</v>
      </c>
      <c r="K15" s="8">
        <v>52000</v>
      </c>
      <c r="L15" s="8">
        <v>48000</v>
      </c>
      <c r="M15" s="8">
        <v>57000</v>
      </c>
      <c r="N15" s="8">
        <v>115000</v>
      </c>
    </row>
    <row r="16" spans="1:14" x14ac:dyDescent="0.25">
      <c r="A16" s="7" t="s">
        <v>112</v>
      </c>
      <c r="B16" s="8">
        <v>54000</v>
      </c>
      <c r="C16" s="8">
        <v>51000</v>
      </c>
      <c r="D16" s="8">
        <v>58000</v>
      </c>
      <c r="E16" s="8">
        <v>53000</v>
      </c>
      <c r="F16" s="8">
        <v>50000</v>
      </c>
      <c r="G16" s="8">
        <v>57000</v>
      </c>
      <c r="H16" s="11">
        <v>1000</v>
      </c>
      <c r="I16" s="11" t="s">
        <v>227</v>
      </c>
      <c r="J16" s="11">
        <v>2000</v>
      </c>
      <c r="K16" s="8">
        <v>41000</v>
      </c>
      <c r="L16" s="8">
        <v>37000</v>
      </c>
      <c r="M16" s="8">
        <v>45000</v>
      </c>
      <c r="N16" s="8">
        <v>95000</v>
      </c>
    </row>
    <row r="17" spans="1:14" x14ac:dyDescent="0.25">
      <c r="A17" s="7" t="s">
        <v>114</v>
      </c>
      <c r="B17" s="8">
        <v>78000</v>
      </c>
      <c r="C17" s="8">
        <v>74000</v>
      </c>
      <c r="D17" s="8">
        <v>82000</v>
      </c>
      <c r="E17" s="8">
        <v>76000</v>
      </c>
      <c r="F17" s="8">
        <v>72000</v>
      </c>
      <c r="G17" s="8">
        <v>80000</v>
      </c>
      <c r="H17" s="11">
        <v>2000</v>
      </c>
      <c r="I17" s="11">
        <v>1000</v>
      </c>
      <c r="J17" s="11">
        <v>3000</v>
      </c>
      <c r="K17" s="8">
        <v>40000</v>
      </c>
      <c r="L17" s="8">
        <v>36000</v>
      </c>
      <c r="M17" s="8">
        <v>44000</v>
      </c>
      <c r="N17" s="8">
        <v>118000</v>
      </c>
    </row>
    <row r="18" spans="1:14" x14ac:dyDescent="0.25">
      <c r="A18" s="7" t="s">
        <v>115</v>
      </c>
      <c r="B18" s="8">
        <v>71000</v>
      </c>
      <c r="C18" s="8">
        <v>67000</v>
      </c>
      <c r="D18" s="8">
        <v>75000</v>
      </c>
      <c r="E18" s="8">
        <v>71000</v>
      </c>
      <c r="F18" s="8">
        <v>67000</v>
      </c>
      <c r="G18" s="8">
        <v>75000</v>
      </c>
      <c r="H18" s="11">
        <v>1000</v>
      </c>
      <c r="I18" s="11" t="s">
        <v>227</v>
      </c>
      <c r="J18" s="11">
        <v>2000</v>
      </c>
      <c r="K18" s="8">
        <v>41000</v>
      </c>
      <c r="L18" s="8">
        <v>37000</v>
      </c>
      <c r="M18" s="8">
        <v>45000</v>
      </c>
      <c r="N18" s="8">
        <v>112000</v>
      </c>
    </row>
    <row r="19" spans="1:14" x14ac:dyDescent="0.25">
      <c r="A19" s="7" t="s">
        <v>116</v>
      </c>
      <c r="B19" s="8">
        <v>71000</v>
      </c>
      <c r="C19" s="8">
        <v>67000</v>
      </c>
      <c r="D19" s="8">
        <v>75000</v>
      </c>
      <c r="E19" s="8">
        <v>70000</v>
      </c>
      <c r="F19" s="8">
        <v>66000</v>
      </c>
      <c r="G19" s="8">
        <v>74000</v>
      </c>
      <c r="H19" s="11">
        <v>1000</v>
      </c>
      <c r="I19" s="11" t="s">
        <v>227</v>
      </c>
      <c r="J19" s="11">
        <v>2000</v>
      </c>
      <c r="K19" s="8">
        <v>41000</v>
      </c>
      <c r="L19" s="8">
        <v>37000</v>
      </c>
      <c r="M19" s="8">
        <v>45000</v>
      </c>
      <c r="N19" s="8">
        <v>112000</v>
      </c>
    </row>
    <row r="20" spans="1:14" x14ac:dyDescent="0.25">
      <c r="A20" s="7" t="s">
        <v>117</v>
      </c>
      <c r="B20" s="8">
        <v>87000</v>
      </c>
      <c r="C20" s="8">
        <v>82000</v>
      </c>
      <c r="D20" s="8">
        <v>92000</v>
      </c>
      <c r="E20" s="8">
        <v>86000</v>
      </c>
      <c r="F20" s="8">
        <v>82000</v>
      </c>
      <c r="G20" s="8">
        <v>91000</v>
      </c>
      <c r="H20" s="11">
        <v>1000</v>
      </c>
      <c r="I20" s="11" t="s">
        <v>228</v>
      </c>
      <c r="J20" s="11">
        <v>1000</v>
      </c>
      <c r="K20" s="8">
        <v>53000</v>
      </c>
      <c r="L20" s="8">
        <v>49000</v>
      </c>
      <c r="M20" s="8">
        <v>58000</v>
      </c>
      <c r="N20" s="8">
        <v>140000</v>
      </c>
    </row>
    <row r="21" spans="1:14" x14ac:dyDescent="0.25">
      <c r="A21" s="7" t="s">
        <v>119</v>
      </c>
      <c r="B21" s="8">
        <v>900000</v>
      </c>
      <c r="C21" s="8">
        <v>884000</v>
      </c>
      <c r="D21" s="8">
        <v>915000</v>
      </c>
      <c r="E21" s="8">
        <v>879000</v>
      </c>
      <c r="F21" s="8">
        <v>864000</v>
      </c>
      <c r="G21" s="8">
        <v>895000</v>
      </c>
      <c r="H21" s="8">
        <v>20000</v>
      </c>
      <c r="I21" s="8">
        <v>17000</v>
      </c>
      <c r="J21" s="8">
        <v>24000</v>
      </c>
      <c r="K21" s="8">
        <v>585000</v>
      </c>
      <c r="L21" s="8">
        <v>570000</v>
      </c>
      <c r="M21" s="8">
        <v>600000</v>
      </c>
      <c r="N21" s="8">
        <v>1485000</v>
      </c>
    </row>
    <row r="22" spans="1:14" x14ac:dyDescent="0.25">
      <c r="A22" s="7"/>
      <c r="B22" s="8"/>
      <c r="C22" s="8"/>
      <c r="D22" s="8"/>
      <c r="E22" s="8"/>
      <c r="F22" s="8"/>
      <c r="G22" s="8"/>
      <c r="H22" s="8"/>
      <c r="I22" s="8"/>
      <c r="J22" s="8"/>
      <c r="K22" s="8"/>
      <c r="L22" s="8"/>
      <c r="M22" s="8"/>
      <c r="N22" s="8"/>
    </row>
    <row r="23" spans="1:14" ht="15" customHeight="1" x14ac:dyDescent="0.3">
      <c r="A23" s="3" t="s">
        <v>243</v>
      </c>
    </row>
    <row r="24" spans="1:14" ht="62.4" x14ac:dyDescent="0.3">
      <c r="A24" s="30" t="s">
        <v>92</v>
      </c>
      <c r="B24" s="6" t="s">
        <v>120</v>
      </c>
      <c r="C24" s="6" t="s">
        <v>121</v>
      </c>
      <c r="D24" s="6" t="s">
        <v>122</v>
      </c>
      <c r="E24" s="6" t="s">
        <v>123</v>
      </c>
      <c r="F24" s="6" t="s">
        <v>124</v>
      </c>
      <c r="G24" s="6" t="s">
        <v>125</v>
      </c>
      <c r="H24" s="6" t="s">
        <v>126</v>
      </c>
      <c r="I24" s="6" t="s">
        <v>127</v>
      </c>
      <c r="J24" s="6" t="s">
        <v>128</v>
      </c>
      <c r="K24" s="6" t="s">
        <v>129</v>
      </c>
      <c r="L24" s="6" t="s">
        <v>130</v>
      </c>
      <c r="M24" s="6" t="s">
        <v>131</v>
      </c>
    </row>
    <row r="25" spans="1:14" x14ac:dyDescent="0.25">
      <c r="A25" s="7" t="s">
        <v>106</v>
      </c>
      <c r="B25" s="9">
        <v>63.6</v>
      </c>
      <c r="C25" s="9">
        <v>60.1</v>
      </c>
      <c r="D25" s="9">
        <v>67.2</v>
      </c>
      <c r="E25" s="9">
        <v>62.3</v>
      </c>
      <c r="F25" s="9">
        <v>58.7</v>
      </c>
      <c r="G25" s="9">
        <v>65.8</v>
      </c>
      <c r="H25" s="12">
        <v>2.1</v>
      </c>
      <c r="I25" s="12">
        <v>0.8</v>
      </c>
      <c r="J25" s="12">
        <v>3.5</v>
      </c>
      <c r="K25" s="9">
        <v>36.4</v>
      </c>
      <c r="L25" s="9">
        <v>32.799999999999997</v>
      </c>
      <c r="M25" s="9">
        <v>39.9</v>
      </c>
      <c r="N25" s="9"/>
    </row>
    <row r="26" spans="1:14" x14ac:dyDescent="0.25">
      <c r="A26" s="7" t="s">
        <v>107</v>
      </c>
      <c r="B26" s="9">
        <v>60.8</v>
      </c>
      <c r="C26" s="9">
        <v>57.5</v>
      </c>
      <c r="D26" s="9">
        <v>64.099999999999994</v>
      </c>
      <c r="E26" s="9">
        <v>59.2</v>
      </c>
      <c r="F26" s="9">
        <v>55.9</v>
      </c>
      <c r="G26" s="9">
        <v>62.6</v>
      </c>
      <c r="H26" s="12">
        <v>2.6</v>
      </c>
      <c r="I26" s="12">
        <v>1.2</v>
      </c>
      <c r="J26" s="12">
        <v>4</v>
      </c>
      <c r="K26" s="9">
        <v>39.200000000000003</v>
      </c>
      <c r="L26" s="9">
        <v>35.9</v>
      </c>
      <c r="M26" s="9">
        <v>42.5</v>
      </c>
      <c r="N26" s="9"/>
    </row>
    <row r="27" spans="1:14" x14ac:dyDescent="0.25">
      <c r="A27" s="7" t="s">
        <v>108</v>
      </c>
      <c r="B27" s="9">
        <v>64.8</v>
      </c>
      <c r="C27" s="9">
        <v>61.8</v>
      </c>
      <c r="D27" s="9">
        <v>67.900000000000006</v>
      </c>
      <c r="E27" s="9">
        <v>63.1</v>
      </c>
      <c r="F27" s="9">
        <v>60</v>
      </c>
      <c r="G27" s="9">
        <v>66.2</v>
      </c>
      <c r="H27" s="12">
        <v>2.7</v>
      </c>
      <c r="I27" s="12">
        <v>1.4</v>
      </c>
      <c r="J27" s="12">
        <v>4</v>
      </c>
      <c r="K27" s="9">
        <v>35.200000000000003</v>
      </c>
      <c r="L27" s="9">
        <v>32.1</v>
      </c>
      <c r="M27" s="9">
        <v>38.200000000000003</v>
      </c>
      <c r="N27" s="9"/>
    </row>
    <row r="28" spans="1:14" x14ac:dyDescent="0.25">
      <c r="A28" s="7" t="s">
        <v>109</v>
      </c>
      <c r="B28" s="9">
        <v>57.7</v>
      </c>
      <c r="C28" s="9">
        <v>55.3</v>
      </c>
      <c r="D28" s="9">
        <v>60.2</v>
      </c>
      <c r="E28" s="9">
        <v>55.8</v>
      </c>
      <c r="F28" s="9">
        <v>53.4</v>
      </c>
      <c r="G28" s="9">
        <v>58.3</v>
      </c>
      <c r="H28" s="12">
        <v>3.3</v>
      </c>
      <c r="I28" s="12">
        <v>2.1</v>
      </c>
      <c r="J28" s="12">
        <v>4.5</v>
      </c>
      <c r="K28" s="9">
        <v>42.3</v>
      </c>
      <c r="L28" s="9">
        <v>39.799999999999997</v>
      </c>
      <c r="M28" s="9">
        <v>44.7</v>
      </c>
      <c r="N28" s="9"/>
    </row>
    <row r="29" spans="1:14" x14ac:dyDescent="0.25">
      <c r="A29" s="7" t="s">
        <v>110</v>
      </c>
      <c r="B29" s="9">
        <v>52.7</v>
      </c>
      <c r="C29" s="9">
        <v>48.7</v>
      </c>
      <c r="D29" s="9">
        <v>56.7</v>
      </c>
      <c r="E29" s="9">
        <v>51.1</v>
      </c>
      <c r="F29" s="9">
        <v>47.1</v>
      </c>
      <c r="G29" s="9">
        <v>55.1</v>
      </c>
      <c r="H29" s="12">
        <v>3.1</v>
      </c>
      <c r="I29" s="12">
        <v>1.2</v>
      </c>
      <c r="J29" s="12">
        <v>5.0999999999999996</v>
      </c>
      <c r="K29" s="9">
        <v>47.3</v>
      </c>
      <c r="L29" s="9">
        <v>43.3</v>
      </c>
      <c r="M29" s="9">
        <v>51.3</v>
      </c>
      <c r="N29" s="9"/>
    </row>
    <row r="30" spans="1:14" x14ac:dyDescent="0.25">
      <c r="A30" s="7" t="s">
        <v>111</v>
      </c>
      <c r="B30" s="9">
        <v>54.6</v>
      </c>
      <c r="C30" s="9">
        <v>50.8</v>
      </c>
      <c r="D30" s="9">
        <v>58.5</v>
      </c>
      <c r="E30" s="9">
        <v>53.3</v>
      </c>
      <c r="F30" s="9">
        <v>49.4</v>
      </c>
      <c r="G30" s="9">
        <v>57.2</v>
      </c>
      <c r="H30" s="12">
        <v>2.5</v>
      </c>
      <c r="I30" s="12">
        <v>0.8</v>
      </c>
      <c r="J30" s="12">
        <v>4.0999999999999996</v>
      </c>
      <c r="K30" s="9">
        <v>45.4</v>
      </c>
      <c r="L30" s="9">
        <v>41.5</v>
      </c>
      <c r="M30" s="9">
        <v>49.2</v>
      </c>
      <c r="N30" s="9"/>
    </row>
    <row r="31" spans="1:14" x14ac:dyDescent="0.25">
      <c r="A31" s="7" t="s">
        <v>112</v>
      </c>
      <c r="B31" s="9">
        <v>57.1</v>
      </c>
      <c r="C31" s="9">
        <v>53.1</v>
      </c>
      <c r="D31" s="9">
        <v>61</v>
      </c>
      <c r="E31" s="9">
        <v>56</v>
      </c>
      <c r="F31" s="9">
        <v>52</v>
      </c>
      <c r="G31" s="9">
        <v>60</v>
      </c>
      <c r="H31" s="12">
        <v>1.9</v>
      </c>
      <c r="I31" s="12">
        <v>0.4</v>
      </c>
      <c r="J31" s="12">
        <v>3.4</v>
      </c>
      <c r="K31" s="9">
        <v>42.9</v>
      </c>
      <c r="L31" s="9">
        <v>39</v>
      </c>
      <c r="M31" s="9">
        <v>46.9</v>
      </c>
      <c r="N31" s="9"/>
    </row>
    <row r="32" spans="1:14" x14ac:dyDescent="0.25">
      <c r="A32" s="7" t="s">
        <v>114</v>
      </c>
      <c r="B32" s="9">
        <v>66.3</v>
      </c>
      <c r="C32" s="9">
        <v>62.9</v>
      </c>
      <c r="D32" s="9">
        <v>69.599999999999994</v>
      </c>
      <c r="E32" s="9">
        <v>64.900000000000006</v>
      </c>
      <c r="F32" s="9">
        <v>61.5</v>
      </c>
      <c r="G32" s="9">
        <v>68.3</v>
      </c>
      <c r="H32" s="12">
        <v>2.1</v>
      </c>
      <c r="I32" s="12">
        <v>0.8</v>
      </c>
      <c r="J32" s="12">
        <v>3.4</v>
      </c>
      <c r="K32" s="9">
        <v>33.700000000000003</v>
      </c>
      <c r="L32" s="9">
        <v>30.4</v>
      </c>
      <c r="M32" s="9">
        <v>37.1</v>
      </c>
      <c r="N32" s="9"/>
    </row>
    <row r="33" spans="1:14" x14ac:dyDescent="0.25">
      <c r="A33" s="7" t="s">
        <v>115</v>
      </c>
      <c r="B33" s="9">
        <v>63.7</v>
      </c>
      <c r="C33" s="9">
        <v>60.1</v>
      </c>
      <c r="D33" s="9">
        <v>67.2</v>
      </c>
      <c r="E33" s="9">
        <v>62.8</v>
      </c>
      <c r="F33" s="9">
        <v>59.3</v>
      </c>
      <c r="G33" s="9">
        <v>66.400000000000006</v>
      </c>
      <c r="H33" s="12">
        <v>1.3</v>
      </c>
      <c r="I33" s="12">
        <v>0.2</v>
      </c>
      <c r="J33" s="12">
        <v>2.4</v>
      </c>
      <c r="K33" s="9">
        <v>36.299999999999997</v>
      </c>
      <c r="L33" s="9">
        <v>32.799999999999997</v>
      </c>
      <c r="M33" s="9">
        <v>39.9</v>
      </c>
      <c r="N33" s="9"/>
    </row>
    <row r="34" spans="1:14" x14ac:dyDescent="0.25">
      <c r="A34" s="7" t="s">
        <v>116</v>
      </c>
      <c r="B34" s="9">
        <v>63.4</v>
      </c>
      <c r="C34" s="9">
        <v>59.8</v>
      </c>
      <c r="D34" s="9">
        <v>67</v>
      </c>
      <c r="E34" s="9">
        <v>62.6</v>
      </c>
      <c r="F34" s="9">
        <v>59</v>
      </c>
      <c r="G34" s="9">
        <v>66.2</v>
      </c>
      <c r="H34" s="12">
        <v>1.3</v>
      </c>
      <c r="I34" s="12">
        <v>0.2</v>
      </c>
      <c r="J34" s="12">
        <v>2.4</v>
      </c>
      <c r="K34" s="9">
        <v>36.6</v>
      </c>
      <c r="L34" s="9">
        <v>33</v>
      </c>
      <c r="M34" s="9">
        <v>40.200000000000003</v>
      </c>
      <c r="N34" s="9"/>
    </row>
    <row r="35" spans="1:14" x14ac:dyDescent="0.25">
      <c r="A35" s="7" t="s">
        <v>117</v>
      </c>
      <c r="B35" s="9">
        <v>62.1</v>
      </c>
      <c r="C35" s="9">
        <v>58.8</v>
      </c>
      <c r="D35" s="9">
        <v>65.400000000000006</v>
      </c>
      <c r="E35" s="9">
        <v>61.6</v>
      </c>
      <c r="F35" s="9">
        <v>58.3</v>
      </c>
      <c r="G35" s="9">
        <v>64.900000000000006</v>
      </c>
      <c r="H35" s="12">
        <v>0.7</v>
      </c>
      <c r="I35" s="14" t="s">
        <v>228</v>
      </c>
      <c r="J35" s="12">
        <v>1.5</v>
      </c>
      <c r="K35" s="9">
        <v>37.9</v>
      </c>
      <c r="L35" s="9">
        <v>34.6</v>
      </c>
      <c r="M35" s="9">
        <v>41.2</v>
      </c>
      <c r="N35" s="9"/>
    </row>
    <row r="36" spans="1:14" x14ac:dyDescent="0.25">
      <c r="A36" s="7" t="s">
        <v>119</v>
      </c>
      <c r="B36" s="9">
        <v>60.6</v>
      </c>
      <c r="C36" s="9">
        <v>59.6</v>
      </c>
      <c r="D36" s="9">
        <v>61.6</v>
      </c>
      <c r="E36" s="9">
        <v>59.2</v>
      </c>
      <c r="F36" s="9">
        <v>58.2</v>
      </c>
      <c r="G36" s="9">
        <v>60.2</v>
      </c>
      <c r="H36" s="9">
        <v>2.2000000000000002</v>
      </c>
      <c r="I36" s="9">
        <v>1.8</v>
      </c>
      <c r="J36" s="9">
        <v>2.6</v>
      </c>
      <c r="K36" s="9">
        <v>39.4</v>
      </c>
      <c r="L36" s="9">
        <v>38.4</v>
      </c>
      <c r="M36" s="9">
        <v>40.4</v>
      </c>
      <c r="N36" s="9"/>
    </row>
    <row r="37" spans="1:14" x14ac:dyDescent="0.25">
      <c r="A37" s="7"/>
      <c r="B37" s="9"/>
      <c r="C37" s="9"/>
      <c r="D37" s="9"/>
      <c r="E37" s="9"/>
      <c r="F37" s="9"/>
      <c r="G37" s="9"/>
      <c r="H37" s="9"/>
      <c r="I37" s="9"/>
      <c r="J37" s="9"/>
      <c r="K37" s="9"/>
      <c r="L37" s="9"/>
      <c r="M37" s="9"/>
      <c r="N37" s="9"/>
    </row>
    <row r="38" spans="1:14" ht="15" customHeight="1" x14ac:dyDescent="0.3">
      <c r="A38" s="3" t="s">
        <v>244</v>
      </c>
    </row>
    <row r="39" spans="1:14" ht="62.4" x14ac:dyDescent="0.3">
      <c r="A39" s="30" t="s">
        <v>92</v>
      </c>
      <c r="B39" s="6" t="s">
        <v>93</v>
      </c>
      <c r="C39" s="6" t="s">
        <v>94</v>
      </c>
      <c r="D39" s="6" t="s">
        <v>95</v>
      </c>
      <c r="E39" s="6" t="s">
        <v>96</v>
      </c>
      <c r="F39" s="6" t="s">
        <v>97</v>
      </c>
      <c r="G39" s="6" t="s">
        <v>98</v>
      </c>
      <c r="H39" s="6" t="s">
        <v>99</v>
      </c>
      <c r="I39" s="6" t="s">
        <v>100</v>
      </c>
      <c r="J39" s="6" t="s">
        <v>101</v>
      </c>
      <c r="K39" s="6" t="s">
        <v>102</v>
      </c>
      <c r="L39" s="6" t="s">
        <v>103</v>
      </c>
      <c r="M39" s="6" t="s">
        <v>104</v>
      </c>
      <c r="N39" s="6" t="s">
        <v>105</v>
      </c>
    </row>
    <row r="40" spans="1:14" x14ac:dyDescent="0.25">
      <c r="A40" s="7" t="s">
        <v>106</v>
      </c>
      <c r="B40" s="8">
        <v>70000</v>
      </c>
      <c r="C40" s="8">
        <v>67000</v>
      </c>
      <c r="D40" s="8">
        <v>73000</v>
      </c>
      <c r="E40" s="8">
        <v>69000</v>
      </c>
      <c r="F40" s="8">
        <v>65000</v>
      </c>
      <c r="G40" s="8">
        <v>72000</v>
      </c>
      <c r="H40" s="11">
        <v>2000</v>
      </c>
      <c r="I40" s="11">
        <v>1000</v>
      </c>
      <c r="J40" s="11">
        <v>2000</v>
      </c>
      <c r="K40" s="8">
        <v>22000</v>
      </c>
      <c r="L40" s="8">
        <v>18000</v>
      </c>
      <c r="M40" s="8">
        <v>25000</v>
      </c>
      <c r="N40" s="8">
        <v>92000</v>
      </c>
    </row>
    <row r="41" spans="1:14" x14ac:dyDescent="0.25">
      <c r="A41" s="7" t="s">
        <v>107</v>
      </c>
      <c r="B41" s="8">
        <v>75000</v>
      </c>
      <c r="C41" s="8">
        <v>72000</v>
      </c>
      <c r="D41" s="8">
        <v>79000</v>
      </c>
      <c r="E41" s="8">
        <v>73000</v>
      </c>
      <c r="F41" s="8">
        <v>70000</v>
      </c>
      <c r="G41" s="8">
        <v>77000</v>
      </c>
      <c r="H41" s="11">
        <v>2000</v>
      </c>
      <c r="I41" s="11">
        <v>1000</v>
      </c>
      <c r="J41" s="11">
        <v>3000</v>
      </c>
      <c r="K41" s="8">
        <v>25000</v>
      </c>
      <c r="L41" s="8">
        <v>22000</v>
      </c>
      <c r="M41" s="8">
        <v>29000</v>
      </c>
      <c r="N41" s="8">
        <v>100000</v>
      </c>
    </row>
    <row r="42" spans="1:14" x14ac:dyDescent="0.25">
      <c r="A42" s="7" t="s">
        <v>108</v>
      </c>
      <c r="B42" s="8">
        <v>105000</v>
      </c>
      <c r="C42" s="8">
        <v>101000</v>
      </c>
      <c r="D42" s="8">
        <v>109000</v>
      </c>
      <c r="E42" s="8">
        <v>102000</v>
      </c>
      <c r="F42" s="8">
        <v>98000</v>
      </c>
      <c r="G42" s="8">
        <v>107000</v>
      </c>
      <c r="H42" s="11">
        <v>3000</v>
      </c>
      <c r="I42" s="11">
        <v>1000</v>
      </c>
      <c r="J42" s="11">
        <v>4000</v>
      </c>
      <c r="K42" s="8">
        <v>31000</v>
      </c>
      <c r="L42" s="8">
        <v>27000</v>
      </c>
      <c r="M42" s="8">
        <v>35000</v>
      </c>
      <c r="N42" s="8">
        <v>136000</v>
      </c>
    </row>
    <row r="43" spans="1:14" x14ac:dyDescent="0.25">
      <c r="A43" s="7" t="s">
        <v>109</v>
      </c>
      <c r="B43" s="8">
        <v>149000</v>
      </c>
      <c r="C43" s="8">
        <v>143000</v>
      </c>
      <c r="D43" s="8">
        <v>155000</v>
      </c>
      <c r="E43" s="8">
        <v>144000</v>
      </c>
      <c r="F43" s="8">
        <v>138000</v>
      </c>
      <c r="G43" s="8">
        <v>150000</v>
      </c>
      <c r="H43" s="11">
        <v>5000</v>
      </c>
      <c r="I43" s="11">
        <v>3000</v>
      </c>
      <c r="J43" s="11">
        <v>7000</v>
      </c>
      <c r="K43" s="8">
        <v>71000</v>
      </c>
      <c r="L43" s="8">
        <v>65000</v>
      </c>
      <c r="M43" s="8">
        <v>76000</v>
      </c>
      <c r="N43" s="8">
        <v>220000</v>
      </c>
    </row>
    <row r="44" spans="1:14" x14ac:dyDescent="0.25">
      <c r="A44" s="7" t="s">
        <v>110</v>
      </c>
      <c r="B44" s="8">
        <v>55000</v>
      </c>
      <c r="C44" s="8">
        <v>51000</v>
      </c>
      <c r="D44" s="8">
        <v>58000</v>
      </c>
      <c r="E44" s="8">
        <v>53000</v>
      </c>
      <c r="F44" s="8">
        <v>49000</v>
      </c>
      <c r="G44" s="8">
        <v>56000</v>
      </c>
      <c r="H44" s="11">
        <v>2000</v>
      </c>
      <c r="I44" s="11">
        <v>1000</v>
      </c>
      <c r="J44" s="11">
        <v>3000</v>
      </c>
      <c r="K44" s="8">
        <v>24000</v>
      </c>
      <c r="L44" s="8">
        <v>20000</v>
      </c>
      <c r="M44" s="8">
        <v>27000</v>
      </c>
      <c r="N44" s="8">
        <v>78000</v>
      </c>
    </row>
    <row r="45" spans="1:14" x14ac:dyDescent="0.25">
      <c r="A45" s="7" t="s">
        <v>111</v>
      </c>
      <c r="B45" s="8">
        <v>61000</v>
      </c>
      <c r="C45" s="8">
        <v>57000</v>
      </c>
      <c r="D45" s="8">
        <v>65000</v>
      </c>
      <c r="E45" s="8">
        <v>59000</v>
      </c>
      <c r="F45" s="8">
        <v>56000</v>
      </c>
      <c r="G45" s="8">
        <v>63000</v>
      </c>
      <c r="H45" s="11">
        <v>2000</v>
      </c>
      <c r="I45" s="11">
        <v>1000</v>
      </c>
      <c r="J45" s="11">
        <v>3000</v>
      </c>
      <c r="K45" s="8">
        <v>27000</v>
      </c>
      <c r="L45" s="8">
        <v>23000</v>
      </c>
      <c r="M45" s="8">
        <v>31000</v>
      </c>
      <c r="N45" s="8">
        <v>88000</v>
      </c>
    </row>
    <row r="46" spans="1:14" x14ac:dyDescent="0.25">
      <c r="A46" s="7" t="s">
        <v>112</v>
      </c>
      <c r="B46" s="8">
        <v>51000</v>
      </c>
      <c r="C46" s="8">
        <v>48000</v>
      </c>
      <c r="D46" s="8">
        <v>54000</v>
      </c>
      <c r="E46" s="8">
        <v>50000</v>
      </c>
      <c r="F46" s="8">
        <v>47000</v>
      </c>
      <c r="G46" s="8">
        <v>53000</v>
      </c>
      <c r="H46" s="11">
        <v>1000</v>
      </c>
      <c r="I46" s="14" t="s">
        <v>227</v>
      </c>
      <c r="J46" s="11">
        <v>2000</v>
      </c>
      <c r="K46" s="8">
        <v>17000</v>
      </c>
      <c r="L46" s="8">
        <v>14000</v>
      </c>
      <c r="M46" s="8">
        <v>20000</v>
      </c>
      <c r="N46" s="8">
        <v>68000</v>
      </c>
    </row>
    <row r="47" spans="1:14" x14ac:dyDescent="0.25">
      <c r="A47" s="7" t="s">
        <v>114</v>
      </c>
      <c r="B47" s="8">
        <v>75000</v>
      </c>
      <c r="C47" s="8">
        <v>72000</v>
      </c>
      <c r="D47" s="8">
        <v>79000</v>
      </c>
      <c r="E47" s="8">
        <v>74000</v>
      </c>
      <c r="F47" s="8">
        <v>70000</v>
      </c>
      <c r="G47" s="8">
        <v>77000</v>
      </c>
      <c r="H47" s="11">
        <v>2000</v>
      </c>
      <c r="I47" s="11">
        <v>1000</v>
      </c>
      <c r="J47" s="11">
        <v>3000</v>
      </c>
      <c r="K47" s="8">
        <v>23000</v>
      </c>
      <c r="L47" s="8">
        <v>20000</v>
      </c>
      <c r="M47" s="8">
        <v>26000</v>
      </c>
      <c r="N47" s="8">
        <v>98000</v>
      </c>
    </row>
    <row r="48" spans="1:14" x14ac:dyDescent="0.25">
      <c r="A48" s="7" t="s">
        <v>115</v>
      </c>
      <c r="B48" s="8">
        <v>68000</v>
      </c>
      <c r="C48" s="8">
        <v>65000</v>
      </c>
      <c r="D48" s="8">
        <v>71000</v>
      </c>
      <c r="E48" s="8">
        <v>67000</v>
      </c>
      <c r="F48" s="8">
        <v>64000</v>
      </c>
      <c r="G48" s="8">
        <v>70000</v>
      </c>
      <c r="H48" s="11">
        <v>1000</v>
      </c>
      <c r="I48" s="14" t="s">
        <v>227</v>
      </c>
      <c r="J48" s="11">
        <v>2000</v>
      </c>
      <c r="K48" s="8">
        <v>19000</v>
      </c>
      <c r="L48" s="8">
        <v>16000</v>
      </c>
      <c r="M48" s="8">
        <v>22000</v>
      </c>
      <c r="N48" s="8">
        <v>87000</v>
      </c>
    </row>
    <row r="49" spans="1:14" x14ac:dyDescent="0.25">
      <c r="A49" s="7" t="s">
        <v>116</v>
      </c>
      <c r="B49" s="8">
        <v>69000</v>
      </c>
      <c r="C49" s="8">
        <v>66000</v>
      </c>
      <c r="D49" s="8">
        <v>72000</v>
      </c>
      <c r="E49" s="8">
        <v>68000</v>
      </c>
      <c r="F49" s="8">
        <v>65000</v>
      </c>
      <c r="G49" s="8">
        <v>71000</v>
      </c>
      <c r="H49" s="11">
        <v>1000</v>
      </c>
      <c r="I49" s="14" t="s">
        <v>227</v>
      </c>
      <c r="J49" s="11">
        <v>2000</v>
      </c>
      <c r="K49" s="8">
        <v>23000</v>
      </c>
      <c r="L49" s="8">
        <v>20000</v>
      </c>
      <c r="M49" s="8">
        <v>27000</v>
      </c>
      <c r="N49" s="8">
        <v>92000</v>
      </c>
    </row>
    <row r="50" spans="1:14" x14ac:dyDescent="0.25">
      <c r="A50" s="7" t="s">
        <v>117</v>
      </c>
      <c r="B50" s="8">
        <v>83000</v>
      </c>
      <c r="C50" s="8">
        <v>79000</v>
      </c>
      <c r="D50" s="8">
        <v>87000</v>
      </c>
      <c r="E50" s="8">
        <v>82000</v>
      </c>
      <c r="F50" s="8">
        <v>79000</v>
      </c>
      <c r="G50" s="8">
        <v>86000</v>
      </c>
      <c r="H50" s="11">
        <v>1000</v>
      </c>
      <c r="I50" s="11" t="s">
        <v>228</v>
      </c>
      <c r="J50" s="11">
        <v>1000</v>
      </c>
      <c r="K50" s="8">
        <v>27000</v>
      </c>
      <c r="L50" s="8">
        <v>23000</v>
      </c>
      <c r="M50" s="8">
        <v>31000</v>
      </c>
      <c r="N50" s="8">
        <v>110000</v>
      </c>
    </row>
    <row r="51" spans="1:14" x14ac:dyDescent="0.25">
      <c r="A51" s="7" t="s">
        <v>119</v>
      </c>
      <c r="B51" s="8">
        <v>861000</v>
      </c>
      <c r="C51" s="8">
        <v>849000</v>
      </c>
      <c r="D51" s="8">
        <v>874000</v>
      </c>
      <c r="E51" s="8">
        <v>841000</v>
      </c>
      <c r="F51" s="8">
        <v>829000</v>
      </c>
      <c r="G51" s="8">
        <v>854000</v>
      </c>
      <c r="H51" s="8">
        <v>20000</v>
      </c>
      <c r="I51" s="8">
        <v>16000</v>
      </c>
      <c r="J51" s="8">
        <v>24000</v>
      </c>
      <c r="K51" s="8">
        <v>308000</v>
      </c>
      <c r="L51" s="8">
        <v>296000</v>
      </c>
      <c r="M51" s="8">
        <v>320000</v>
      </c>
      <c r="N51" s="8">
        <v>1169000</v>
      </c>
    </row>
    <row r="52" spans="1:14" x14ac:dyDescent="0.25">
      <c r="A52" s="7"/>
      <c r="B52" s="8"/>
      <c r="C52" s="8"/>
      <c r="D52" s="8"/>
      <c r="E52" s="8"/>
      <c r="F52" s="8"/>
      <c r="G52" s="8"/>
      <c r="H52" s="8"/>
      <c r="I52" s="8"/>
      <c r="J52" s="8"/>
      <c r="K52" s="8"/>
      <c r="L52" s="8"/>
      <c r="M52" s="8"/>
      <c r="N52" s="8"/>
    </row>
    <row r="53" spans="1:14" ht="15" customHeight="1" x14ac:dyDescent="0.3">
      <c r="A53" s="3" t="s">
        <v>245</v>
      </c>
    </row>
    <row r="54" spans="1:14" ht="62.4" x14ac:dyDescent="0.3">
      <c r="A54" s="30" t="s">
        <v>92</v>
      </c>
      <c r="B54" s="6" t="s">
        <v>120</v>
      </c>
      <c r="C54" s="6" t="s">
        <v>121</v>
      </c>
      <c r="D54" s="6" t="s">
        <v>122</v>
      </c>
      <c r="E54" s="6" t="s">
        <v>123</v>
      </c>
      <c r="F54" s="6" t="s">
        <v>124</v>
      </c>
      <c r="G54" s="6" t="s">
        <v>125</v>
      </c>
      <c r="H54" s="6" t="s">
        <v>126</v>
      </c>
      <c r="I54" s="6" t="s">
        <v>127</v>
      </c>
      <c r="J54" s="6" t="s">
        <v>128</v>
      </c>
      <c r="K54" s="6" t="s">
        <v>129</v>
      </c>
      <c r="L54" s="6" t="s">
        <v>130</v>
      </c>
      <c r="M54" s="6" t="s">
        <v>131</v>
      </c>
    </row>
    <row r="55" spans="1:14" x14ac:dyDescent="0.25">
      <c r="A55" t="s">
        <v>106</v>
      </c>
      <c r="B55" s="9">
        <v>76.400000000000006</v>
      </c>
      <c r="C55" s="9">
        <v>72.900000000000006</v>
      </c>
      <c r="D55" s="9">
        <v>80</v>
      </c>
      <c r="E55" s="9">
        <v>74.8</v>
      </c>
      <c r="F55" s="9">
        <v>71.099999999999994</v>
      </c>
      <c r="G55" s="9">
        <v>78.5</v>
      </c>
      <c r="H55" s="12">
        <v>2.1</v>
      </c>
      <c r="I55" s="12">
        <v>0.7</v>
      </c>
      <c r="J55" s="12">
        <v>3.5</v>
      </c>
      <c r="K55" s="9">
        <v>23.6</v>
      </c>
      <c r="L55" s="9">
        <v>20</v>
      </c>
      <c r="M55" s="9">
        <v>27.1</v>
      </c>
      <c r="N55" s="9"/>
    </row>
    <row r="56" spans="1:14" x14ac:dyDescent="0.25">
      <c r="A56" t="s">
        <v>107</v>
      </c>
      <c r="B56" s="9">
        <v>74.8</v>
      </c>
      <c r="C56" s="9">
        <v>71.400000000000006</v>
      </c>
      <c r="D56" s="9">
        <v>78.3</v>
      </c>
      <c r="E56" s="9">
        <v>72.8</v>
      </c>
      <c r="F56" s="9">
        <v>69.3</v>
      </c>
      <c r="G56" s="9">
        <v>76.3</v>
      </c>
      <c r="H56" s="12">
        <v>2.7</v>
      </c>
      <c r="I56" s="12">
        <v>1.2</v>
      </c>
      <c r="J56" s="12">
        <v>4.2</v>
      </c>
      <c r="K56" s="9">
        <v>25.2</v>
      </c>
      <c r="L56" s="9">
        <v>21.7</v>
      </c>
      <c r="M56" s="9">
        <v>28.6</v>
      </c>
      <c r="N56" s="9"/>
    </row>
    <row r="57" spans="1:14" x14ac:dyDescent="0.25">
      <c r="A57" t="s">
        <v>108</v>
      </c>
      <c r="B57" s="9">
        <v>77.400000000000006</v>
      </c>
      <c r="C57" s="9">
        <v>74.3</v>
      </c>
      <c r="D57" s="9">
        <v>80.400000000000006</v>
      </c>
      <c r="E57" s="9">
        <v>75.2</v>
      </c>
      <c r="F57" s="9">
        <v>72.099999999999994</v>
      </c>
      <c r="G57" s="9">
        <v>78.400000000000006</v>
      </c>
      <c r="H57" s="12">
        <v>2.8</v>
      </c>
      <c r="I57" s="12">
        <v>1.4</v>
      </c>
      <c r="J57" s="12">
        <v>4.0999999999999996</v>
      </c>
      <c r="K57" s="9">
        <v>22.6</v>
      </c>
      <c r="L57" s="9">
        <v>19.600000000000001</v>
      </c>
      <c r="M57" s="9">
        <v>25.7</v>
      </c>
      <c r="N57" s="9"/>
    </row>
    <row r="58" spans="1:14" x14ac:dyDescent="0.25">
      <c r="A58" t="s">
        <v>109</v>
      </c>
      <c r="B58" s="9">
        <v>67.900000000000006</v>
      </c>
      <c r="C58" s="9">
        <v>65.2</v>
      </c>
      <c r="D58" s="9">
        <v>70.5</v>
      </c>
      <c r="E58" s="9">
        <v>65.5</v>
      </c>
      <c r="F58" s="9">
        <v>62.9</v>
      </c>
      <c r="G58" s="9">
        <v>68.2</v>
      </c>
      <c r="H58" s="12">
        <v>3.4</v>
      </c>
      <c r="I58" s="12">
        <v>2.2000000000000002</v>
      </c>
      <c r="J58" s="12">
        <v>4.7</v>
      </c>
      <c r="K58" s="9">
        <v>32.1</v>
      </c>
      <c r="L58" s="9">
        <v>29.5</v>
      </c>
      <c r="M58" s="9">
        <v>34.799999999999997</v>
      </c>
      <c r="N58" s="9"/>
    </row>
    <row r="59" spans="1:14" x14ac:dyDescent="0.25">
      <c r="A59" t="s">
        <v>110</v>
      </c>
      <c r="B59" s="9">
        <v>69.900000000000006</v>
      </c>
      <c r="C59" s="9">
        <v>65.5</v>
      </c>
      <c r="D59" s="9">
        <v>74.400000000000006</v>
      </c>
      <c r="E59" s="9">
        <v>67.599999999999994</v>
      </c>
      <c r="F59" s="9">
        <v>63</v>
      </c>
      <c r="G59" s="9">
        <v>72.099999999999994</v>
      </c>
      <c r="H59" s="12">
        <v>3.3</v>
      </c>
      <c r="I59" s="12">
        <v>1.2</v>
      </c>
      <c r="J59" s="12">
        <v>5.4</v>
      </c>
      <c r="K59" s="9">
        <v>30.1</v>
      </c>
      <c r="L59" s="9">
        <v>25.6</v>
      </c>
      <c r="M59" s="9">
        <v>34.5</v>
      </c>
      <c r="N59" s="9"/>
    </row>
    <row r="60" spans="1:14" x14ac:dyDescent="0.25">
      <c r="A60" t="s">
        <v>111</v>
      </c>
      <c r="B60" s="9">
        <v>69.400000000000006</v>
      </c>
      <c r="C60" s="9">
        <v>65.2</v>
      </c>
      <c r="D60" s="9">
        <v>73.599999999999994</v>
      </c>
      <c r="E60" s="9">
        <v>67.599999999999994</v>
      </c>
      <c r="F60" s="9">
        <v>63.4</v>
      </c>
      <c r="G60" s="9">
        <v>71.900000000000006</v>
      </c>
      <c r="H60" s="12">
        <v>2.5</v>
      </c>
      <c r="I60" s="12">
        <v>0.8</v>
      </c>
      <c r="J60" s="12">
        <v>4.2</v>
      </c>
      <c r="K60" s="9">
        <v>30.6</v>
      </c>
      <c r="L60" s="9">
        <v>26.4</v>
      </c>
      <c r="M60" s="9">
        <v>34.799999999999997</v>
      </c>
      <c r="N60" s="9"/>
    </row>
    <row r="61" spans="1:14" x14ac:dyDescent="0.25">
      <c r="A61" t="s">
        <v>112</v>
      </c>
      <c r="B61" s="9">
        <v>74.8</v>
      </c>
      <c r="C61" s="9">
        <v>70.7</v>
      </c>
      <c r="D61" s="9">
        <v>79</v>
      </c>
      <c r="E61" s="9">
        <v>73.3</v>
      </c>
      <c r="F61" s="9">
        <v>69.099999999999994</v>
      </c>
      <c r="G61" s="9">
        <v>77.599999999999994</v>
      </c>
      <c r="H61" s="12">
        <v>2</v>
      </c>
      <c r="I61" s="12">
        <v>0.5</v>
      </c>
      <c r="J61" s="12">
        <v>3.6</v>
      </c>
      <c r="K61" s="9">
        <v>25.2</v>
      </c>
      <c r="L61" s="9">
        <v>21</v>
      </c>
      <c r="M61" s="9">
        <v>29.3</v>
      </c>
      <c r="N61" s="9"/>
    </row>
    <row r="62" spans="1:14" x14ac:dyDescent="0.25">
      <c r="A62" t="s">
        <v>114</v>
      </c>
      <c r="B62" s="9">
        <v>76.599999999999994</v>
      </c>
      <c r="C62" s="9">
        <v>73.3</v>
      </c>
      <c r="D62" s="9">
        <v>80</v>
      </c>
      <c r="E62" s="9">
        <v>75</v>
      </c>
      <c r="F62" s="9">
        <v>71.5</v>
      </c>
      <c r="G62" s="9">
        <v>78.5</v>
      </c>
      <c r="H62" s="12">
        <v>2.1</v>
      </c>
      <c r="I62" s="12">
        <v>0.8</v>
      </c>
      <c r="J62" s="12">
        <v>3.5</v>
      </c>
      <c r="K62" s="9">
        <v>23.4</v>
      </c>
      <c r="L62" s="9">
        <v>20</v>
      </c>
      <c r="M62" s="9">
        <v>26.7</v>
      </c>
      <c r="N62" s="9"/>
    </row>
    <row r="63" spans="1:14" x14ac:dyDescent="0.25">
      <c r="A63" t="s">
        <v>115</v>
      </c>
      <c r="B63" s="9">
        <v>77.900000000000006</v>
      </c>
      <c r="C63" s="9">
        <v>74.400000000000006</v>
      </c>
      <c r="D63" s="9">
        <v>81.5</v>
      </c>
      <c r="E63" s="9">
        <v>76.900000000000006</v>
      </c>
      <c r="F63" s="9">
        <v>73.2</v>
      </c>
      <c r="G63" s="9">
        <v>80.5</v>
      </c>
      <c r="H63" s="12">
        <v>1.4</v>
      </c>
      <c r="I63" s="12">
        <v>0.2</v>
      </c>
      <c r="J63" s="12">
        <v>2.5</v>
      </c>
      <c r="K63" s="9">
        <v>22.1</v>
      </c>
      <c r="L63" s="9">
        <v>18.5</v>
      </c>
      <c r="M63" s="9">
        <v>25.6</v>
      </c>
      <c r="N63" s="9"/>
    </row>
    <row r="64" spans="1:14" x14ac:dyDescent="0.25">
      <c r="A64" t="s">
        <v>116</v>
      </c>
      <c r="B64" s="9">
        <v>74.900000000000006</v>
      </c>
      <c r="C64" s="9">
        <v>71.2</v>
      </c>
      <c r="D64" s="9">
        <v>78.5</v>
      </c>
      <c r="E64" s="9">
        <v>73.8</v>
      </c>
      <c r="F64" s="9">
        <v>70.099999999999994</v>
      </c>
      <c r="G64" s="9">
        <v>77.5</v>
      </c>
      <c r="H64" s="12">
        <v>1.4</v>
      </c>
      <c r="I64" s="12">
        <v>0.2</v>
      </c>
      <c r="J64" s="12">
        <v>2.5</v>
      </c>
      <c r="K64" s="9">
        <v>25.1</v>
      </c>
      <c r="L64" s="9">
        <v>21.5</v>
      </c>
      <c r="M64" s="9">
        <v>28.8</v>
      </c>
      <c r="N64" s="9"/>
    </row>
    <row r="65" spans="1:14" x14ac:dyDescent="0.25">
      <c r="A65" t="s">
        <v>117</v>
      </c>
      <c r="B65" s="9">
        <v>75.400000000000006</v>
      </c>
      <c r="C65" s="9">
        <v>72.099999999999994</v>
      </c>
      <c r="D65" s="9">
        <v>78.8</v>
      </c>
      <c r="E65" s="9">
        <v>74.900000000000006</v>
      </c>
      <c r="F65" s="9">
        <v>71.5</v>
      </c>
      <c r="G65" s="9">
        <v>78.3</v>
      </c>
      <c r="H65" s="12">
        <v>0.8</v>
      </c>
      <c r="I65" s="14" t="s">
        <v>228</v>
      </c>
      <c r="J65" s="12">
        <v>1.6</v>
      </c>
      <c r="K65" s="9">
        <v>24.6</v>
      </c>
      <c r="L65" s="9">
        <v>21.2</v>
      </c>
      <c r="M65" s="9">
        <v>27.9</v>
      </c>
      <c r="N65" s="9"/>
    </row>
    <row r="66" spans="1:14" x14ac:dyDescent="0.25">
      <c r="A66" t="s">
        <v>119</v>
      </c>
      <c r="B66" s="9">
        <v>73.7</v>
      </c>
      <c r="C66" s="9">
        <v>72.599999999999994</v>
      </c>
      <c r="D66" s="9">
        <v>74.7</v>
      </c>
      <c r="E66" s="9">
        <v>71.900000000000006</v>
      </c>
      <c r="F66" s="9">
        <v>70.900000000000006</v>
      </c>
      <c r="G66" s="9">
        <v>73</v>
      </c>
      <c r="H66" s="9">
        <v>2.2999999999999998</v>
      </c>
      <c r="I66" s="9">
        <v>1.9</v>
      </c>
      <c r="J66" s="9">
        <v>2.8</v>
      </c>
      <c r="K66" s="9">
        <v>26.3</v>
      </c>
      <c r="L66" s="9">
        <v>25.3</v>
      </c>
      <c r="M66" s="9">
        <v>27.4</v>
      </c>
      <c r="N66" s="9"/>
    </row>
    <row r="67" spans="1:14" x14ac:dyDescent="0.25">
      <c r="B67" s="9"/>
      <c r="C67" s="9"/>
      <c r="D67" s="9"/>
      <c r="E67" s="9"/>
      <c r="F67" s="9"/>
      <c r="G67" s="9"/>
      <c r="H67" s="9"/>
      <c r="I67" s="9"/>
      <c r="J67" s="9"/>
      <c r="K67" s="9"/>
      <c r="L67" s="9"/>
      <c r="M67" s="9"/>
      <c r="N67" s="9"/>
    </row>
  </sheetData>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7"/>
  <sheetViews>
    <sheetView workbookViewId="0"/>
  </sheetViews>
  <sheetFormatPr defaultColWidth="11.54296875" defaultRowHeight="15" x14ac:dyDescent="0.25"/>
  <cols>
    <col min="1" max="1" width="35.6328125" customWidth="1"/>
    <col min="2" max="14" width="17.6328125" customWidth="1"/>
  </cols>
  <sheetData>
    <row r="1" spans="1:14" ht="30" customHeight="1" x14ac:dyDescent="0.35">
      <c r="A1" s="2" t="s">
        <v>132</v>
      </c>
    </row>
    <row r="2" spans="1:14" x14ac:dyDescent="0.25">
      <c r="A2" t="s">
        <v>86</v>
      </c>
    </row>
    <row r="3" spans="1:14" x14ac:dyDescent="0.25">
      <c r="A3" t="s">
        <v>87</v>
      </c>
    </row>
    <row r="4" spans="1:14" x14ac:dyDescent="0.25">
      <c r="A4" t="s">
        <v>88</v>
      </c>
    </row>
    <row r="5" spans="1:14" x14ac:dyDescent="0.25">
      <c r="A5" s="13" t="s">
        <v>225</v>
      </c>
    </row>
    <row r="6" spans="1:14" x14ac:dyDescent="0.25">
      <c r="A6" t="s">
        <v>89</v>
      </c>
    </row>
    <row r="7" spans="1:14" x14ac:dyDescent="0.25">
      <c r="A7" t="s">
        <v>90</v>
      </c>
    </row>
    <row r="8" spans="1:14" ht="15" customHeight="1" x14ac:dyDescent="0.3">
      <c r="A8" s="3" t="s">
        <v>246</v>
      </c>
    </row>
    <row r="9" spans="1:14" ht="62.4" x14ac:dyDescent="0.3">
      <c r="A9" s="30" t="s">
        <v>92</v>
      </c>
      <c r="B9" s="6" t="s">
        <v>93</v>
      </c>
      <c r="C9" s="6" t="s">
        <v>94</v>
      </c>
      <c r="D9" s="6" t="s">
        <v>95</v>
      </c>
      <c r="E9" s="6" t="s">
        <v>96</v>
      </c>
      <c r="F9" s="6" t="s">
        <v>97</v>
      </c>
      <c r="G9" s="6" t="s">
        <v>98</v>
      </c>
      <c r="H9" s="6" t="s">
        <v>99</v>
      </c>
      <c r="I9" s="6" t="s">
        <v>100</v>
      </c>
      <c r="J9" s="6" t="s">
        <v>101</v>
      </c>
      <c r="K9" s="6" t="s">
        <v>102</v>
      </c>
      <c r="L9" s="6" t="s">
        <v>103</v>
      </c>
      <c r="M9" s="6" t="s">
        <v>104</v>
      </c>
      <c r="N9" s="6" t="s">
        <v>105</v>
      </c>
    </row>
    <row r="10" spans="1:14" x14ac:dyDescent="0.25">
      <c r="A10" s="7" t="s">
        <v>106</v>
      </c>
      <c r="B10" s="8">
        <v>38000</v>
      </c>
      <c r="C10" s="8">
        <v>35000</v>
      </c>
      <c r="D10" s="8">
        <v>41000</v>
      </c>
      <c r="E10" s="8">
        <v>37000</v>
      </c>
      <c r="F10" s="8">
        <v>34000</v>
      </c>
      <c r="G10" s="8">
        <v>40000</v>
      </c>
      <c r="H10" s="11">
        <v>1000</v>
      </c>
      <c r="I10" s="11" t="s">
        <v>113</v>
      </c>
      <c r="J10" s="11">
        <v>2000</v>
      </c>
      <c r="K10" s="8">
        <v>18000</v>
      </c>
      <c r="L10" s="8">
        <v>15000</v>
      </c>
      <c r="M10" s="8">
        <v>21000</v>
      </c>
      <c r="N10" s="8">
        <v>56000</v>
      </c>
    </row>
    <row r="11" spans="1:14" x14ac:dyDescent="0.25">
      <c r="A11" s="7" t="s">
        <v>107</v>
      </c>
      <c r="B11" s="8">
        <v>40000</v>
      </c>
      <c r="C11" s="8">
        <v>37000</v>
      </c>
      <c r="D11" s="8">
        <v>43000</v>
      </c>
      <c r="E11" s="8">
        <v>39000</v>
      </c>
      <c r="F11" s="8">
        <v>36000</v>
      </c>
      <c r="G11" s="8">
        <v>42000</v>
      </c>
      <c r="H11" s="11">
        <v>1000</v>
      </c>
      <c r="I11" s="11" t="s">
        <v>113</v>
      </c>
      <c r="J11" s="11">
        <v>2000</v>
      </c>
      <c r="K11" s="8">
        <v>21000</v>
      </c>
      <c r="L11" s="8">
        <v>18000</v>
      </c>
      <c r="M11" s="8">
        <v>24000</v>
      </c>
      <c r="N11" s="8">
        <v>61000</v>
      </c>
    </row>
    <row r="12" spans="1:14" x14ac:dyDescent="0.25">
      <c r="A12" s="7" t="s">
        <v>108</v>
      </c>
      <c r="B12" s="8">
        <v>58000</v>
      </c>
      <c r="C12" s="8">
        <v>54000</v>
      </c>
      <c r="D12" s="8">
        <v>61000</v>
      </c>
      <c r="E12" s="8">
        <v>56000</v>
      </c>
      <c r="F12" s="8">
        <v>52000</v>
      </c>
      <c r="G12" s="8">
        <v>59000</v>
      </c>
      <c r="H12" s="11">
        <v>2000</v>
      </c>
      <c r="I12" s="11">
        <v>1000</v>
      </c>
      <c r="J12" s="11">
        <v>3000</v>
      </c>
      <c r="K12" s="8">
        <v>24000</v>
      </c>
      <c r="L12" s="8">
        <v>21000</v>
      </c>
      <c r="M12" s="8">
        <v>28000</v>
      </c>
      <c r="N12" s="8">
        <v>82000</v>
      </c>
    </row>
    <row r="13" spans="1:14" x14ac:dyDescent="0.25">
      <c r="A13" s="7" t="s">
        <v>109</v>
      </c>
      <c r="B13" s="8">
        <v>80000</v>
      </c>
      <c r="C13" s="8">
        <v>75000</v>
      </c>
      <c r="D13" s="8">
        <v>85000</v>
      </c>
      <c r="E13" s="8">
        <v>77000</v>
      </c>
      <c r="F13" s="8">
        <v>72000</v>
      </c>
      <c r="G13" s="8">
        <v>81000</v>
      </c>
      <c r="H13" s="11">
        <v>3000</v>
      </c>
      <c r="I13" s="11">
        <v>2000</v>
      </c>
      <c r="J13" s="11">
        <v>5000</v>
      </c>
      <c r="K13" s="8">
        <v>51000</v>
      </c>
      <c r="L13" s="8">
        <v>47000</v>
      </c>
      <c r="M13" s="8">
        <v>56000</v>
      </c>
      <c r="N13" s="8">
        <v>131000</v>
      </c>
    </row>
    <row r="14" spans="1:14" x14ac:dyDescent="0.25">
      <c r="A14" s="7" t="s">
        <v>110</v>
      </c>
      <c r="B14" s="8">
        <v>30000</v>
      </c>
      <c r="C14" s="8">
        <v>27000</v>
      </c>
      <c r="D14" s="8">
        <v>33000</v>
      </c>
      <c r="E14" s="8">
        <v>29000</v>
      </c>
      <c r="F14" s="8">
        <v>26000</v>
      </c>
      <c r="G14" s="8">
        <v>32000</v>
      </c>
      <c r="H14" s="11">
        <v>1000</v>
      </c>
      <c r="I14" s="11" t="s">
        <v>113</v>
      </c>
      <c r="J14" s="11">
        <v>2000</v>
      </c>
      <c r="K14" s="8">
        <v>22000</v>
      </c>
      <c r="L14" s="8">
        <v>19000</v>
      </c>
      <c r="M14" s="8">
        <v>25000</v>
      </c>
      <c r="N14" s="8">
        <v>52000</v>
      </c>
    </row>
    <row r="15" spans="1:14" x14ac:dyDescent="0.25">
      <c r="A15" s="7" t="s">
        <v>111</v>
      </c>
      <c r="B15" s="8">
        <v>33000</v>
      </c>
      <c r="C15" s="8">
        <v>30000</v>
      </c>
      <c r="D15" s="8">
        <v>36000</v>
      </c>
      <c r="E15" s="8">
        <v>32000</v>
      </c>
      <c r="F15" s="8">
        <v>28000</v>
      </c>
      <c r="G15" s="8">
        <v>35000</v>
      </c>
      <c r="H15" s="11">
        <v>1000</v>
      </c>
      <c r="I15" s="11" t="s">
        <v>113</v>
      </c>
      <c r="J15" s="11">
        <v>2000</v>
      </c>
      <c r="K15" s="8">
        <v>22000</v>
      </c>
      <c r="L15" s="8">
        <v>19000</v>
      </c>
      <c r="M15" s="8">
        <v>25000</v>
      </c>
      <c r="N15" s="8">
        <v>55000</v>
      </c>
    </row>
    <row r="16" spans="1:14" x14ac:dyDescent="0.25">
      <c r="A16" s="7" t="s">
        <v>112</v>
      </c>
      <c r="B16" s="8">
        <v>30000</v>
      </c>
      <c r="C16" s="8">
        <v>28000</v>
      </c>
      <c r="D16" s="8">
        <v>33000</v>
      </c>
      <c r="E16" s="8">
        <v>29000</v>
      </c>
      <c r="F16" s="8">
        <v>27000</v>
      </c>
      <c r="G16" s="8">
        <v>32000</v>
      </c>
      <c r="H16" s="11">
        <v>1000</v>
      </c>
      <c r="I16" s="11" t="s">
        <v>113</v>
      </c>
      <c r="J16" s="11">
        <v>2000</v>
      </c>
      <c r="K16" s="8">
        <v>17000</v>
      </c>
      <c r="L16" s="8">
        <v>14000</v>
      </c>
      <c r="M16" s="8">
        <v>20000</v>
      </c>
      <c r="N16" s="8">
        <v>47000</v>
      </c>
    </row>
    <row r="17" spans="1:14" x14ac:dyDescent="0.25">
      <c r="A17" s="7" t="s">
        <v>114</v>
      </c>
      <c r="B17" s="8">
        <v>42000</v>
      </c>
      <c r="C17" s="8">
        <v>39000</v>
      </c>
      <c r="D17" s="8">
        <v>45000</v>
      </c>
      <c r="E17" s="8">
        <v>40000</v>
      </c>
      <c r="F17" s="8">
        <v>37000</v>
      </c>
      <c r="G17" s="8">
        <v>43000</v>
      </c>
      <c r="H17" s="11">
        <v>1000</v>
      </c>
      <c r="I17" s="11">
        <v>1000</v>
      </c>
      <c r="J17" s="11">
        <v>2000</v>
      </c>
      <c r="K17" s="8">
        <v>17000</v>
      </c>
      <c r="L17" s="8">
        <v>15000</v>
      </c>
      <c r="M17" s="8">
        <v>20000</v>
      </c>
      <c r="N17" s="8">
        <v>59000</v>
      </c>
    </row>
    <row r="18" spans="1:14" x14ac:dyDescent="0.25">
      <c r="A18" s="7" t="s">
        <v>115</v>
      </c>
      <c r="B18" s="8">
        <v>38000</v>
      </c>
      <c r="C18" s="8">
        <v>35000</v>
      </c>
      <c r="D18" s="8">
        <v>41000</v>
      </c>
      <c r="E18" s="8">
        <v>38000</v>
      </c>
      <c r="F18" s="8">
        <v>35000</v>
      </c>
      <c r="G18" s="8">
        <v>41000</v>
      </c>
      <c r="H18" s="16" t="s">
        <v>226</v>
      </c>
      <c r="I18" s="16" t="s">
        <v>226</v>
      </c>
      <c r="J18" s="16" t="s">
        <v>226</v>
      </c>
      <c r="K18" s="8">
        <v>19000</v>
      </c>
      <c r="L18" s="8">
        <v>16000</v>
      </c>
      <c r="M18" s="8">
        <v>22000</v>
      </c>
      <c r="N18" s="8">
        <v>57000</v>
      </c>
    </row>
    <row r="19" spans="1:14" x14ac:dyDescent="0.25">
      <c r="A19" s="7" t="s">
        <v>116</v>
      </c>
      <c r="B19" s="8">
        <v>39000</v>
      </c>
      <c r="C19" s="8">
        <v>37000</v>
      </c>
      <c r="D19" s="8">
        <v>42000</v>
      </c>
      <c r="E19" s="8">
        <v>39000</v>
      </c>
      <c r="F19" s="8">
        <v>36000</v>
      </c>
      <c r="G19" s="8">
        <v>41000</v>
      </c>
      <c r="H19" s="11">
        <v>1000</v>
      </c>
      <c r="I19" s="11" t="s">
        <v>113</v>
      </c>
      <c r="J19" s="11">
        <v>1000</v>
      </c>
      <c r="K19" s="8">
        <v>16000</v>
      </c>
      <c r="L19" s="8">
        <v>13000</v>
      </c>
      <c r="M19" s="8">
        <v>19000</v>
      </c>
      <c r="N19" s="8">
        <v>55000</v>
      </c>
    </row>
    <row r="20" spans="1:14" x14ac:dyDescent="0.25">
      <c r="A20" s="7" t="s">
        <v>117</v>
      </c>
      <c r="B20" s="8">
        <v>46000</v>
      </c>
      <c r="C20" s="8">
        <v>43000</v>
      </c>
      <c r="D20" s="8">
        <v>49000</v>
      </c>
      <c r="E20" s="8">
        <v>46000</v>
      </c>
      <c r="F20" s="8">
        <v>43000</v>
      </c>
      <c r="G20" s="8">
        <v>49000</v>
      </c>
      <c r="H20" s="16" t="s">
        <v>226</v>
      </c>
      <c r="I20" s="16" t="s">
        <v>226</v>
      </c>
      <c r="J20" s="16" t="s">
        <v>226</v>
      </c>
      <c r="K20" s="8">
        <v>24000</v>
      </c>
      <c r="L20" s="8">
        <v>20000</v>
      </c>
      <c r="M20" s="8">
        <v>27000</v>
      </c>
      <c r="N20" s="8">
        <v>69000</v>
      </c>
    </row>
    <row r="21" spans="1:14" x14ac:dyDescent="0.25">
      <c r="A21" s="7" t="s">
        <v>119</v>
      </c>
      <c r="B21" s="8">
        <v>474000</v>
      </c>
      <c r="C21" s="8">
        <v>463000</v>
      </c>
      <c r="D21" s="8">
        <v>484000</v>
      </c>
      <c r="E21" s="8">
        <v>461000</v>
      </c>
      <c r="F21" s="8">
        <v>450000</v>
      </c>
      <c r="G21" s="8">
        <v>471000</v>
      </c>
      <c r="H21" s="8">
        <v>13000</v>
      </c>
      <c r="I21" s="8">
        <v>10000</v>
      </c>
      <c r="J21" s="8">
        <v>16000</v>
      </c>
      <c r="K21" s="8">
        <v>252000</v>
      </c>
      <c r="L21" s="8">
        <v>242000</v>
      </c>
      <c r="M21" s="8">
        <v>262000</v>
      </c>
      <c r="N21" s="8">
        <v>726000</v>
      </c>
    </row>
    <row r="22" spans="1:14" x14ac:dyDescent="0.25">
      <c r="A22" s="7"/>
      <c r="B22" s="8"/>
      <c r="C22" s="8"/>
      <c r="D22" s="8"/>
      <c r="E22" s="8"/>
      <c r="F22" s="8"/>
      <c r="G22" s="8"/>
      <c r="H22" s="8"/>
      <c r="I22" s="8"/>
      <c r="J22" s="8"/>
      <c r="K22" s="8"/>
      <c r="L22" s="8"/>
      <c r="M22" s="8"/>
      <c r="N22" s="8"/>
    </row>
    <row r="23" spans="1:14" ht="15" customHeight="1" x14ac:dyDescent="0.3">
      <c r="A23" s="3" t="s">
        <v>247</v>
      </c>
    </row>
    <row r="24" spans="1:14" ht="62.4" x14ac:dyDescent="0.3">
      <c r="A24" s="30" t="s">
        <v>92</v>
      </c>
      <c r="B24" s="6" t="s">
        <v>120</v>
      </c>
      <c r="C24" s="6" t="s">
        <v>121</v>
      </c>
      <c r="D24" s="6" t="s">
        <v>122</v>
      </c>
      <c r="E24" s="6" t="s">
        <v>123</v>
      </c>
      <c r="F24" s="6" t="s">
        <v>124</v>
      </c>
      <c r="G24" s="6" t="s">
        <v>125</v>
      </c>
      <c r="H24" s="6" t="s">
        <v>126</v>
      </c>
      <c r="I24" s="6" t="s">
        <v>127</v>
      </c>
      <c r="J24" s="6" t="s">
        <v>128</v>
      </c>
      <c r="K24" s="6" t="s">
        <v>129</v>
      </c>
      <c r="L24" s="6" t="s">
        <v>130</v>
      </c>
      <c r="M24" s="6" t="s">
        <v>131</v>
      </c>
    </row>
    <row r="25" spans="1:14" x14ac:dyDescent="0.25">
      <c r="A25" s="7" t="s">
        <v>106</v>
      </c>
      <c r="B25" s="9">
        <v>68</v>
      </c>
      <c r="C25" s="9">
        <v>63</v>
      </c>
      <c r="D25" s="9">
        <v>73</v>
      </c>
      <c r="E25" s="9">
        <v>66.2</v>
      </c>
      <c r="F25" s="9">
        <v>61.1</v>
      </c>
      <c r="G25" s="9">
        <v>71.3</v>
      </c>
      <c r="H25" s="12">
        <v>2.7</v>
      </c>
      <c r="I25" s="17">
        <v>0.5</v>
      </c>
      <c r="J25" s="12">
        <v>4.8</v>
      </c>
      <c r="K25" s="9">
        <v>32</v>
      </c>
      <c r="L25" s="9">
        <v>27</v>
      </c>
      <c r="M25" s="9">
        <v>37</v>
      </c>
      <c r="N25" s="9"/>
    </row>
    <row r="26" spans="1:14" x14ac:dyDescent="0.25">
      <c r="A26" s="7" t="s">
        <v>107</v>
      </c>
      <c r="B26" s="9">
        <v>65.099999999999994</v>
      </c>
      <c r="C26" s="9">
        <v>60.4</v>
      </c>
      <c r="D26" s="9">
        <v>69.8</v>
      </c>
      <c r="E26" s="9">
        <v>63.5</v>
      </c>
      <c r="F26" s="9">
        <v>58.7</v>
      </c>
      <c r="G26" s="9">
        <v>68.2</v>
      </c>
      <c r="H26" s="12">
        <v>2.5</v>
      </c>
      <c r="I26" s="17">
        <v>0.5</v>
      </c>
      <c r="J26" s="12">
        <v>4.5</v>
      </c>
      <c r="K26" s="9">
        <v>34.9</v>
      </c>
      <c r="L26" s="9">
        <v>30.2</v>
      </c>
      <c r="M26" s="9">
        <v>39.6</v>
      </c>
      <c r="N26" s="9"/>
    </row>
    <row r="27" spans="1:14" x14ac:dyDescent="0.25">
      <c r="A27" s="7" t="s">
        <v>108</v>
      </c>
      <c r="B27" s="9">
        <v>70.400000000000006</v>
      </c>
      <c r="C27" s="9">
        <v>66.099999999999994</v>
      </c>
      <c r="D27" s="9">
        <v>74.599999999999994</v>
      </c>
      <c r="E27" s="9">
        <v>67.8</v>
      </c>
      <c r="F27" s="9">
        <v>63.5</v>
      </c>
      <c r="G27" s="9">
        <v>72.099999999999994</v>
      </c>
      <c r="H27" s="12">
        <v>3.7</v>
      </c>
      <c r="I27" s="17">
        <v>1.5</v>
      </c>
      <c r="J27" s="12">
        <v>5.8</v>
      </c>
      <c r="K27" s="9">
        <v>29.6</v>
      </c>
      <c r="L27" s="9">
        <v>25.4</v>
      </c>
      <c r="M27" s="9">
        <v>33.9</v>
      </c>
      <c r="N27" s="9"/>
    </row>
    <row r="28" spans="1:14" x14ac:dyDescent="0.25">
      <c r="A28" s="7" t="s">
        <v>109</v>
      </c>
      <c r="B28" s="9">
        <v>60.8</v>
      </c>
      <c r="C28" s="9">
        <v>57.3</v>
      </c>
      <c r="D28" s="9">
        <v>64.400000000000006</v>
      </c>
      <c r="E28" s="9">
        <v>58.4</v>
      </c>
      <c r="F28" s="9">
        <v>54.9</v>
      </c>
      <c r="G28" s="9">
        <v>62</v>
      </c>
      <c r="H28" s="12">
        <v>4</v>
      </c>
      <c r="I28" s="17">
        <v>2.1</v>
      </c>
      <c r="J28" s="12">
        <v>5.8</v>
      </c>
      <c r="K28" s="9">
        <v>39.200000000000003</v>
      </c>
      <c r="L28" s="9">
        <v>35.6</v>
      </c>
      <c r="M28" s="9">
        <v>42.7</v>
      </c>
      <c r="N28" s="9"/>
    </row>
    <row r="29" spans="1:14" x14ac:dyDescent="0.25">
      <c r="A29" s="7" t="s">
        <v>110</v>
      </c>
      <c r="B29" s="9">
        <v>57.6</v>
      </c>
      <c r="C29" s="9">
        <v>51.8</v>
      </c>
      <c r="D29" s="9">
        <v>63.4</v>
      </c>
      <c r="E29" s="9">
        <v>55.4</v>
      </c>
      <c r="F29" s="9">
        <v>49.5</v>
      </c>
      <c r="G29" s="9">
        <v>61.2</v>
      </c>
      <c r="H29" s="12">
        <v>3.9</v>
      </c>
      <c r="I29" s="17">
        <v>0.8</v>
      </c>
      <c r="J29" s="12">
        <v>7</v>
      </c>
      <c r="K29" s="9">
        <v>42.4</v>
      </c>
      <c r="L29" s="9">
        <v>36.6</v>
      </c>
      <c r="M29" s="9">
        <v>48.2</v>
      </c>
      <c r="N29" s="9"/>
    </row>
    <row r="30" spans="1:14" x14ac:dyDescent="0.25">
      <c r="A30" s="7" t="s">
        <v>111</v>
      </c>
      <c r="B30" s="9">
        <v>59.7</v>
      </c>
      <c r="C30" s="9">
        <v>54.2</v>
      </c>
      <c r="D30" s="9">
        <v>65.2</v>
      </c>
      <c r="E30" s="9">
        <v>57.3</v>
      </c>
      <c r="F30" s="9">
        <v>51.7</v>
      </c>
      <c r="G30" s="9">
        <v>62.8</v>
      </c>
      <c r="H30" s="12">
        <v>4</v>
      </c>
      <c r="I30" s="17">
        <v>1.1000000000000001</v>
      </c>
      <c r="J30" s="12">
        <v>7</v>
      </c>
      <c r="K30" s="9">
        <v>40.299999999999997</v>
      </c>
      <c r="L30" s="9">
        <v>34.799999999999997</v>
      </c>
      <c r="M30" s="9">
        <v>45.8</v>
      </c>
      <c r="N30" s="9"/>
    </row>
    <row r="31" spans="1:14" x14ac:dyDescent="0.25">
      <c r="A31" s="7" t="s">
        <v>112</v>
      </c>
      <c r="B31" s="9">
        <v>64.099999999999994</v>
      </c>
      <c r="C31" s="9">
        <v>58.7</v>
      </c>
      <c r="D31" s="9">
        <v>69.599999999999994</v>
      </c>
      <c r="E31" s="9">
        <v>62.2</v>
      </c>
      <c r="F31" s="9">
        <v>56.7</v>
      </c>
      <c r="G31" s="9">
        <v>67.7</v>
      </c>
      <c r="H31" s="12">
        <v>3</v>
      </c>
      <c r="I31" s="17">
        <v>0.6</v>
      </c>
      <c r="J31" s="12">
        <v>5.5</v>
      </c>
      <c r="K31" s="9">
        <v>35.9</v>
      </c>
      <c r="L31" s="9">
        <v>30.4</v>
      </c>
      <c r="M31" s="9">
        <v>41.3</v>
      </c>
      <c r="N31" s="9"/>
    </row>
    <row r="32" spans="1:14" x14ac:dyDescent="0.25">
      <c r="A32" s="7" t="s">
        <v>114</v>
      </c>
      <c r="B32" s="9">
        <v>70.8</v>
      </c>
      <c r="C32" s="9">
        <v>66.099999999999994</v>
      </c>
      <c r="D32" s="9">
        <v>75.400000000000006</v>
      </c>
      <c r="E32" s="9">
        <v>68.2</v>
      </c>
      <c r="F32" s="9">
        <v>63.5</v>
      </c>
      <c r="G32" s="9">
        <v>73</v>
      </c>
      <c r="H32" s="12">
        <v>3.6</v>
      </c>
      <c r="I32" s="17">
        <v>1.2</v>
      </c>
      <c r="J32" s="12">
        <v>5.9</v>
      </c>
      <c r="K32" s="9">
        <v>29.2</v>
      </c>
      <c r="L32" s="9">
        <v>24.6</v>
      </c>
      <c r="M32" s="9">
        <v>33.9</v>
      </c>
      <c r="N32" s="9"/>
    </row>
    <row r="33" spans="1:14" x14ac:dyDescent="0.25">
      <c r="A33" s="7" t="s">
        <v>115</v>
      </c>
      <c r="B33" s="9">
        <v>66.7</v>
      </c>
      <c r="C33" s="9">
        <v>61.7</v>
      </c>
      <c r="D33" s="9">
        <v>71.599999999999994</v>
      </c>
      <c r="E33" s="9">
        <v>66.5</v>
      </c>
      <c r="F33" s="9">
        <v>61.5</v>
      </c>
      <c r="G33" s="9">
        <v>71.5</v>
      </c>
      <c r="H33" s="16" t="s">
        <v>226</v>
      </c>
      <c r="I33" s="16" t="s">
        <v>226</v>
      </c>
      <c r="J33" s="16" t="s">
        <v>226</v>
      </c>
      <c r="K33" s="9">
        <v>33.299999999999997</v>
      </c>
      <c r="L33" s="9">
        <v>28.4</v>
      </c>
      <c r="M33" s="9">
        <v>38.299999999999997</v>
      </c>
      <c r="N33" s="9"/>
    </row>
    <row r="34" spans="1:14" x14ac:dyDescent="0.25">
      <c r="A34" s="7" t="s">
        <v>116</v>
      </c>
      <c r="B34" s="9">
        <v>71.099999999999994</v>
      </c>
      <c r="C34" s="9">
        <v>66.2</v>
      </c>
      <c r="D34" s="9">
        <v>76</v>
      </c>
      <c r="E34" s="9">
        <v>69.8</v>
      </c>
      <c r="F34" s="9">
        <v>64.900000000000006</v>
      </c>
      <c r="G34" s="9">
        <v>74.8</v>
      </c>
      <c r="H34" s="12">
        <v>1.8</v>
      </c>
      <c r="I34" s="18" t="s">
        <v>113</v>
      </c>
      <c r="J34" s="12">
        <v>3.6</v>
      </c>
      <c r="K34" s="9">
        <v>28.9</v>
      </c>
      <c r="L34" s="9">
        <v>24</v>
      </c>
      <c r="M34" s="9">
        <v>33.799999999999997</v>
      </c>
      <c r="N34" s="9"/>
    </row>
    <row r="35" spans="1:14" x14ac:dyDescent="0.25">
      <c r="A35" s="7" t="s">
        <v>117</v>
      </c>
      <c r="B35" s="9">
        <v>66</v>
      </c>
      <c r="C35" s="9">
        <v>61.3</v>
      </c>
      <c r="D35" s="9">
        <v>70.7</v>
      </c>
      <c r="E35" s="9">
        <v>66</v>
      </c>
      <c r="F35" s="9">
        <v>61.3</v>
      </c>
      <c r="G35" s="9">
        <v>70.7</v>
      </c>
      <c r="H35" s="16" t="s">
        <v>226</v>
      </c>
      <c r="I35" s="16" t="s">
        <v>226</v>
      </c>
      <c r="J35" s="16" t="s">
        <v>226</v>
      </c>
      <c r="K35" s="9">
        <v>34</v>
      </c>
      <c r="L35" s="9">
        <v>29.3</v>
      </c>
      <c r="M35" s="9">
        <v>38.700000000000003</v>
      </c>
      <c r="N35" s="9"/>
    </row>
    <row r="36" spans="1:14" x14ac:dyDescent="0.25">
      <c r="A36" s="7" t="s">
        <v>119</v>
      </c>
      <c r="B36" s="9">
        <v>65.3</v>
      </c>
      <c r="C36" s="9">
        <v>63.8</v>
      </c>
      <c r="D36" s="9">
        <v>66.7</v>
      </c>
      <c r="E36" s="9">
        <v>63.5</v>
      </c>
      <c r="F36" s="9">
        <v>62</v>
      </c>
      <c r="G36" s="9">
        <v>64.900000000000006</v>
      </c>
      <c r="H36" s="9">
        <v>2.7</v>
      </c>
      <c r="I36" s="15">
        <v>2.1</v>
      </c>
      <c r="J36" s="9">
        <v>3.4</v>
      </c>
      <c r="K36" s="9">
        <v>34.700000000000003</v>
      </c>
      <c r="L36" s="9">
        <v>33.299999999999997</v>
      </c>
      <c r="M36" s="9">
        <v>36.200000000000003</v>
      </c>
      <c r="N36" s="9"/>
    </row>
    <row r="37" spans="1:14" x14ac:dyDescent="0.25">
      <c r="A37" s="7"/>
      <c r="B37" s="9"/>
      <c r="C37" s="9"/>
      <c r="D37" s="9"/>
      <c r="E37" s="9"/>
      <c r="F37" s="9"/>
      <c r="G37" s="9"/>
      <c r="H37" s="9"/>
      <c r="I37" s="9"/>
      <c r="J37" s="9"/>
      <c r="K37" s="9"/>
      <c r="L37" s="9"/>
      <c r="M37" s="9"/>
      <c r="N37" s="9"/>
    </row>
    <row r="38" spans="1:14" ht="15" customHeight="1" x14ac:dyDescent="0.3">
      <c r="A38" s="3" t="s">
        <v>248</v>
      </c>
    </row>
    <row r="39" spans="1:14" ht="62.4" x14ac:dyDescent="0.3">
      <c r="A39" s="30" t="s">
        <v>92</v>
      </c>
      <c r="B39" s="6" t="s">
        <v>93</v>
      </c>
      <c r="C39" s="6" t="s">
        <v>94</v>
      </c>
      <c r="D39" s="6" t="s">
        <v>95</v>
      </c>
      <c r="E39" s="6" t="s">
        <v>96</v>
      </c>
      <c r="F39" s="6" t="s">
        <v>97</v>
      </c>
      <c r="G39" s="6" t="s">
        <v>98</v>
      </c>
      <c r="H39" s="6" t="s">
        <v>99</v>
      </c>
      <c r="I39" s="6" t="s">
        <v>100</v>
      </c>
      <c r="J39" s="6" t="s">
        <v>101</v>
      </c>
      <c r="K39" s="6" t="s">
        <v>102</v>
      </c>
      <c r="L39" s="6" t="s">
        <v>103</v>
      </c>
      <c r="M39" s="6" t="s">
        <v>104</v>
      </c>
      <c r="N39" s="6" t="s">
        <v>105</v>
      </c>
    </row>
    <row r="40" spans="1:14" x14ac:dyDescent="0.25">
      <c r="A40" s="7" t="s">
        <v>106</v>
      </c>
      <c r="B40" s="8">
        <v>35000</v>
      </c>
      <c r="C40" s="8">
        <v>33000</v>
      </c>
      <c r="D40" s="8">
        <v>38000</v>
      </c>
      <c r="E40" s="8">
        <v>34000</v>
      </c>
      <c r="F40" s="8">
        <v>32000</v>
      </c>
      <c r="G40" s="8">
        <v>37000</v>
      </c>
      <c r="H40" s="11">
        <v>1000</v>
      </c>
      <c r="I40" s="11" t="s">
        <v>113</v>
      </c>
      <c r="J40" s="11">
        <v>2000</v>
      </c>
      <c r="K40" s="8">
        <v>9000</v>
      </c>
      <c r="L40" s="8">
        <v>7000</v>
      </c>
      <c r="M40" s="8">
        <v>11000</v>
      </c>
      <c r="N40" s="8">
        <v>44000</v>
      </c>
    </row>
    <row r="41" spans="1:14" x14ac:dyDescent="0.25">
      <c r="A41" s="7" t="s">
        <v>107</v>
      </c>
      <c r="B41" s="8">
        <v>38000</v>
      </c>
      <c r="C41" s="8">
        <v>36000</v>
      </c>
      <c r="D41" s="8">
        <v>41000</v>
      </c>
      <c r="E41" s="8">
        <v>37000</v>
      </c>
      <c r="F41" s="8">
        <v>35000</v>
      </c>
      <c r="G41" s="8">
        <v>40000</v>
      </c>
      <c r="H41" s="11">
        <v>1000</v>
      </c>
      <c r="I41" s="11" t="s">
        <v>113</v>
      </c>
      <c r="J41" s="11">
        <v>2000</v>
      </c>
      <c r="K41" s="8">
        <v>10000</v>
      </c>
      <c r="L41" s="8">
        <v>8000</v>
      </c>
      <c r="M41" s="8">
        <v>12000</v>
      </c>
      <c r="N41" s="8">
        <v>48000</v>
      </c>
    </row>
    <row r="42" spans="1:14" x14ac:dyDescent="0.25">
      <c r="A42" s="7" t="s">
        <v>108</v>
      </c>
      <c r="B42" s="8">
        <v>56000</v>
      </c>
      <c r="C42" s="8">
        <v>53000</v>
      </c>
      <c r="D42" s="8">
        <v>58000</v>
      </c>
      <c r="E42" s="8">
        <v>53000</v>
      </c>
      <c r="F42" s="8">
        <v>51000</v>
      </c>
      <c r="G42" s="8">
        <v>56000</v>
      </c>
      <c r="H42" s="11">
        <v>2000</v>
      </c>
      <c r="I42" s="11">
        <v>1000</v>
      </c>
      <c r="J42" s="11">
        <v>3000</v>
      </c>
      <c r="K42" s="8">
        <v>13000</v>
      </c>
      <c r="L42" s="8">
        <v>10000</v>
      </c>
      <c r="M42" s="8">
        <v>15000</v>
      </c>
      <c r="N42" s="8">
        <v>68000</v>
      </c>
    </row>
    <row r="43" spans="1:14" x14ac:dyDescent="0.25">
      <c r="A43" s="7" t="s">
        <v>109</v>
      </c>
      <c r="B43" s="8">
        <v>77000</v>
      </c>
      <c r="C43" s="8">
        <v>73000</v>
      </c>
      <c r="D43" s="8">
        <v>81000</v>
      </c>
      <c r="E43" s="8">
        <v>74000</v>
      </c>
      <c r="F43" s="8">
        <v>69000</v>
      </c>
      <c r="G43" s="8">
        <v>78000</v>
      </c>
      <c r="H43" s="11">
        <v>3000</v>
      </c>
      <c r="I43" s="11">
        <v>2000</v>
      </c>
      <c r="J43" s="11">
        <v>5000</v>
      </c>
      <c r="K43" s="8">
        <v>33000</v>
      </c>
      <c r="L43" s="8">
        <v>29000</v>
      </c>
      <c r="M43" s="8">
        <v>37000</v>
      </c>
      <c r="N43" s="8">
        <v>110000</v>
      </c>
    </row>
    <row r="44" spans="1:14" x14ac:dyDescent="0.25">
      <c r="A44" s="7" t="s">
        <v>110</v>
      </c>
      <c r="B44" s="8">
        <v>28000</v>
      </c>
      <c r="C44" s="8">
        <v>26000</v>
      </c>
      <c r="D44" s="8">
        <v>31000</v>
      </c>
      <c r="E44" s="8">
        <v>27000</v>
      </c>
      <c r="F44" s="8">
        <v>25000</v>
      </c>
      <c r="G44" s="8">
        <v>30000</v>
      </c>
      <c r="H44" s="11">
        <v>1000</v>
      </c>
      <c r="I44" s="11" t="s">
        <v>113</v>
      </c>
      <c r="J44" s="11">
        <v>2000</v>
      </c>
      <c r="K44" s="8">
        <v>9000</v>
      </c>
      <c r="L44" s="8">
        <v>7000</v>
      </c>
      <c r="M44" s="8">
        <v>12000</v>
      </c>
      <c r="N44" s="8">
        <v>38000</v>
      </c>
    </row>
    <row r="45" spans="1:14" x14ac:dyDescent="0.25">
      <c r="A45" s="7" t="s">
        <v>111</v>
      </c>
      <c r="B45" s="8">
        <v>31000</v>
      </c>
      <c r="C45" s="8">
        <v>29000</v>
      </c>
      <c r="D45" s="8">
        <v>34000</v>
      </c>
      <c r="E45" s="8">
        <v>30000</v>
      </c>
      <c r="F45" s="8">
        <v>27000</v>
      </c>
      <c r="G45" s="8">
        <v>32000</v>
      </c>
      <c r="H45" s="11">
        <v>1000</v>
      </c>
      <c r="I45" s="11" t="s">
        <v>113</v>
      </c>
      <c r="J45" s="11">
        <v>2000</v>
      </c>
      <c r="K45" s="8">
        <v>11000</v>
      </c>
      <c r="L45" s="8">
        <v>8000</v>
      </c>
      <c r="M45" s="8">
        <v>13000</v>
      </c>
      <c r="N45" s="8">
        <v>42000</v>
      </c>
    </row>
    <row r="46" spans="1:14" x14ac:dyDescent="0.25">
      <c r="A46" s="7" t="s">
        <v>112</v>
      </c>
      <c r="B46" s="8">
        <v>28000</v>
      </c>
      <c r="C46" s="8">
        <v>26000</v>
      </c>
      <c r="D46" s="8">
        <v>30000</v>
      </c>
      <c r="E46" s="8">
        <v>27000</v>
      </c>
      <c r="F46" s="8">
        <v>25000</v>
      </c>
      <c r="G46" s="8">
        <v>29000</v>
      </c>
      <c r="H46" s="11">
        <v>1000</v>
      </c>
      <c r="I46" s="11" t="s">
        <v>113</v>
      </c>
      <c r="J46" s="11">
        <v>2000</v>
      </c>
      <c r="K46" s="8">
        <v>7000</v>
      </c>
      <c r="L46" s="8">
        <v>5000</v>
      </c>
      <c r="M46" s="8">
        <v>9000</v>
      </c>
      <c r="N46" s="8">
        <v>35000</v>
      </c>
    </row>
    <row r="47" spans="1:14" x14ac:dyDescent="0.25">
      <c r="A47" s="7" t="s">
        <v>114</v>
      </c>
      <c r="B47" s="8">
        <v>40000</v>
      </c>
      <c r="C47" s="8">
        <v>38000</v>
      </c>
      <c r="D47" s="8">
        <v>42000</v>
      </c>
      <c r="E47" s="8">
        <v>39000</v>
      </c>
      <c r="F47" s="8">
        <v>36000</v>
      </c>
      <c r="G47" s="8">
        <v>41000</v>
      </c>
      <c r="H47" s="11">
        <v>1000</v>
      </c>
      <c r="I47" s="11">
        <v>1000</v>
      </c>
      <c r="J47" s="11">
        <v>2000</v>
      </c>
      <c r="K47" s="8">
        <v>10000</v>
      </c>
      <c r="L47" s="8">
        <v>8000</v>
      </c>
      <c r="M47" s="8">
        <v>12000</v>
      </c>
      <c r="N47" s="8">
        <v>50000</v>
      </c>
    </row>
    <row r="48" spans="1:14" x14ac:dyDescent="0.25">
      <c r="A48" s="7" t="s">
        <v>115</v>
      </c>
      <c r="B48" s="8">
        <v>35000</v>
      </c>
      <c r="C48" s="8">
        <v>33000</v>
      </c>
      <c r="D48" s="8">
        <v>37000</v>
      </c>
      <c r="E48" s="8">
        <v>35000</v>
      </c>
      <c r="F48" s="8">
        <v>33000</v>
      </c>
      <c r="G48" s="8">
        <v>37000</v>
      </c>
      <c r="H48" s="16" t="s">
        <v>226</v>
      </c>
      <c r="I48" s="16" t="s">
        <v>226</v>
      </c>
      <c r="J48" s="16" t="s">
        <v>226</v>
      </c>
      <c r="K48" s="8">
        <v>8000</v>
      </c>
      <c r="L48" s="8">
        <v>6000</v>
      </c>
      <c r="M48" s="8">
        <v>10000</v>
      </c>
      <c r="N48" s="8">
        <v>43000</v>
      </c>
    </row>
    <row r="49" spans="1:14" x14ac:dyDescent="0.25">
      <c r="A49" s="7" t="s">
        <v>116</v>
      </c>
      <c r="B49" s="8">
        <v>37000</v>
      </c>
      <c r="C49" s="8">
        <v>35000</v>
      </c>
      <c r="D49" s="8">
        <v>40000</v>
      </c>
      <c r="E49" s="8">
        <v>37000</v>
      </c>
      <c r="F49" s="8">
        <v>34000</v>
      </c>
      <c r="G49" s="8">
        <v>39000</v>
      </c>
      <c r="H49" s="11">
        <v>1000</v>
      </c>
      <c r="I49" s="11" t="s">
        <v>113</v>
      </c>
      <c r="J49" s="11">
        <v>1000</v>
      </c>
      <c r="K49" s="8">
        <v>9000</v>
      </c>
      <c r="L49" s="8">
        <v>7000</v>
      </c>
      <c r="M49" s="8">
        <v>11000</v>
      </c>
      <c r="N49" s="8">
        <v>46000</v>
      </c>
    </row>
    <row r="50" spans="1:14" x14ac:dyDescent="0.25">
      <c r="A50" s="7" t="s">
        <v>117</v>
      </c>
      <c r="B50" s="8">
        <v>43000</v>
      </c>
      <c r="C50" s="8">
        <v>40000</v>
      </c>
      <c r="D50" s="8">
        <v>45000</v>
      </c>
      <c r="E50" s="8">
        <v>43000</v>
      </c>
      <c r="F50" s="8">
        <v>40000</v>
      </c>
      <c r="G50" s="8">
        <v>45000</v>
      </c>
      <c r="H50" s="16" t="s">
        <v>226</v>
      </c>
      <c r="I50" s="16" t="s">
        <v>226</v>
      </c>
      <c r="J50" s="16" t="s">
        <v>226</v>
      </c>
      <c r="K50" s="8">
        <v>11000</v>
      </c>
      <c r="L50" s="8">
        <v>8000</v>
      </c>
      <c r="M50" s="8">
        <v>13000</v>
      </c>
      <c r="N50" s="8">
        <v>54000</v>
      </c>
    </row>
    <row r="51" spans="1:14" x14ac:dyDescent="0.25">
      <c r="A51" s="7" t="s">
        <v>119</v>
      </c>
      <c r="B51" s="8">
        <v>449000</v>
      </c>
      <c r="C51" s="8">
        <v>441000</v>
      </c>
      <c r="D51" s="8">
        <v>458000</v>
      </c>
      <c r="E51" s="8">
        <v>436000</v>
      </c>
      <c r="F51" s="8">
        <v>428000</v>
      </c>
      <c r="G51" s="8">
        <v>445000</v>
      </c>
      <c r="H51" s="8">
        <v>13000</v>
      </c>
      <c r="I51" s="8">
        <v>10000</v>
      </c>
      <c r="J51" s="8">
        <v>16000</v>
      </c>
      <c r="K51" s="8">
        <v>129000</v>
      </c>
      <c r="L51" s="8">
        <v>121000</v>
      </c>
      <c r="M51" s="8">
        <v>138000</v>
      </c>
      <c r="N51" s="8">
        <v>579000</v>
      </c>
    </row>
    <row r="52" spans="1:14" x14ac:dyDescent="0.25">
      <c r="A52" s="7"/>
      <c r="B52" s="8"/>
      <c r="C52" s="8"/>
      <c r="D52" s="8"/>
      <c r="E52" s="8"/>
      <c r="F52" s="8"/>
      <c r="G52" s="8"/>
      <c r="H52" s="8"/>
      <c r="I52" s="8"/>
      <c r="J52" s="8"/>
      <c r="K52" s="8"/>
      <c r="L52" s="8"/>
      <c r="M52" s="8"/>
      <c r="N52" s="8"/>
    </row>
    <row r="53" spans="1:14" ht="15" customHeight="1" x14ac:dyDescent="0.3">
      <c r="A53" s="3" t="s">
        <v>249</v>
      </c>
    </row>
    <row r="54" spans="1:14" ht="62.4" x14ac:dyDescent="0.3">
      <c r="A54" s="30" t="s">
        <v>92</v>
      </c>
      <c r="B54" s="6" t="s">
        <v>120</v>
      </c>
      <c r="C54" s="6" t="s">
        <v>121</v>
      </c>
      <c r="D54" s="6" t="s">
        <v>122</v>
      </c>
      <c r="E54" s="6" t="s">
        <v>123</v>
      </c>
      <c r="F54" s="6" t="s">
        <v>124</v>
      </c>
      <c r="G54" s="6" t="s">
        <v>125</v>
      </c>
      <c r="H54" s="6" t="s">
        <v>126</v>
      </c>
      <c r="I54" s="6" t="s">
        <v>127</v>
      </c>
      <c r="J54" s="6" t="s">
        <v>128</v>
      </c>
      <c r="K54" s="6" t="s">
        <v>129</v>
      </c>
      <c r="L54" s="6" t="s">
        <v>130</v>
      </c>
      <c r="M54" s="6" t="s">
        <v>131</v>
      </c>
    </row>
    <row r="55" spans="1:14" x14ac:dyDescent="0.25">
      <c r="A55" t="s">
        <v>106</v>
      </c>
      <c r="B55" s="9">
        <v>80</v>
      </c>
      <c r="C55" s="9">
        <v>75.099999999999994</v>
      </c>
      <c r="D55" s="9">
        <v>85</v>
      </c>
      <c r="E55" s="9">
        <v>77.900000000000006</v>
      </c>
      <c r="F55" s="9">
        <v>72.8</v>
      </c>
      <c r="G55" s="9">
        <v>83.1</v>
      </c>
      <c r="H55" s="12">
        <v>2.7</v>
      </c>
      <c r="I55" s="17">
        <v>0.4</v>
      </c>
      <c r="J55" s="12">
        <v>4.9000000000000004</v>
      </c>
      <c r="K55" s="9">
        <v>20</v>
      </c>
      <c r="L55" s="9">
        <v>15</v>
      </c>
      <c r="M55" s="9">
        <v>24.9</v>
      </c>
      <c r="N55" s="9"/>
    </row>
    <row r="56" spans="1:14" x14ac:dyDescent="0.25">
      <c r="A56" t="s">
        <v>107</v>
      </c>
      <c r="B56" s="9">
        <v>79.599999999999994</v>
      </c>
      <c r="C56" s="9">
        <v>74.900000000000006</v>
      </c>
      <c r="D56" s="9">
        <v>84.3</v>
      </c>
      <c r="E56" s="9">
        <v>77.599999999999994</v>
      </c>
      <c r="F56" s="9">
        <v>72.7</v>
      </c>
      <c r="G56" s="9">
        <v>82.5</v>
      </c>
      <c r="H56" s="12">
        <v>2.6</v>
      </c>
      <c r="I56" s="17">
        <v>0.5</v>
      </c>
      <c r="J56" s="12">
        <v>4.7</v>
      </c>
      <c r="K56" s="9">
        <v>20.399999999999999</v>
      </c>
      <c r="L56" s="9">
        <v>15.7</v>
      </c>
      <c r="M56" s="9">
        <v>25.1</v>
      </c>
      <c r="N56" s="9"/>
    </row>
    <row r="57" spans="1:14" x14ac:dyDescent="0.25">
      <c r="A57" t="s">
        <v>108</v>
      </c>
      <c r="B57" s="9">
        <v>81.599999999999994</v>
      </c>
      <c r="C57" s="9">
        <v>77.599999999999994</v>
      </c>
      <c r="D57" s="9">
        <v>85.7</v>
      </c>
      <c r="E57" s="9">
        <v>78.5</v>
      </c>
      <c r="F57" s="9">
        <v>74.2</v>
      </c>
      <c r="G57" s="9">
        <v>82.8</v>
      </c>
      <c r="H57" s="12">
        <v>3.8</v>
      </c>
      <c r="I57" s="17">
        <v>1.6</v>
      </c>
      <c r="J57" s="12">
        <v>6</v>
      </c>
      <c r="K57" s="9">
        <v>18.399999999999999</v>
      </c>
      <c r="L57" s="9">
        <v>14.3</v>
      </c>
      <c r="M57" s="9">
        <v>22.4</v>
      </c>
      <c r="N57" s="9"/>
    </row>
    <row r="58" spans="1:14" x14ac:dyDescent="0.25">
      <c r="A58" t="s">
        <v>109</v>
      </c>
      <c r="B58" s="9">
        <v>69.7</v>
      </c>
      <c r="C58" s="9">
        <v>66</v>
      </c>
      <c r="D58" s="9">
        <v>73.400000000000006</v>
      </c>
      <c r="E58" s="9">
        <v>66.8</v>
      </c>
      <c r="F58" s="9">
        <v>63</v>
      </c>
      <c r="G58" s="9">
        <v>70.7</v>
      </c>
      <c r="H58" s="12">
        <v>4.0999999999999996</v>
      </c>
      <c r="I58" s="17">
        <v>2.2000000000000002</v>
      </c>
      <c r="J58" s="12">
        <v>6.1</v>
      </c>
      <c r="K58" s="9">
        <v>30.3</v>
      </c>
      <c r="L58" s="9">
        <v>26.6</v>
      </c>
      <c r="M58" s="9">
        <v>34</v>
      </c>
      <c r="N58" s="9"/>
    </row>
    <row r="59" spans="1:14" x14ac:dyDescent="0.25">
      <c r="A59" t="s">
        <v>110</v>
      </c>
      <c r="B59" s="9">
        <v>75.3</v>
      </c>
      <c r="C59" s="9">
        <v>69.099999999999994</v>
      </c>
      <c r="D59" s="9">
        <v>81.5</v>
      </c>
      <c r="E59" s="9">
        <v>72.2</v>
      </c>
      <c r="F59" s="9">
        <v>65.8</v>
      </c>
      <c r="G59" s="9">
        <v>78.7</v>
      </c>
      <c r="H59" s="12">
        <v>4.0999999999999996</v>
      </c>
      <c r="I59" s="17">
        <v>0.8</v>
      </c>
      <c r="J59" s="12">
        <v>7.4</v>
      </c>
      <c r="K59" s="9">
        <v>24.7</v>
      </c>
      <c r="L59" s="9">
        <v>18.5</v>
      </c>
      <c r="M59" s="9">
        <v>30.9</v>
      </c>
      <c r="N59" s="9"/>
    </row>
    <row r="60" spans="1:14" x14ac:dyDescent="0.25">
      <c r="A60" t="s">
        <v>111</v>
      </c>
      <c r="B60" s="9">
        <v>74.3</v>
      </c>
      <c r="C60" s="9">
        <v>68.599999999999994</v>
      </c>
      <c r="D60" s="9">
        <v>80.099999999999994</v>
      </c>
      <c r="E60" s="9">
        <v>71.2</v>
      </c>
      <c r="F60" s="9">
        <v>65.2</v>
      </c>
      <c r="G60" s="9">
        <v>77.2</v>
      </c>
      <c r="H60" s="12">
        <v>4.3</v>
      </c>
      <c r="I60" s="17">
        <v>1.2</v>
      </c>
      <c r="J60" s="12">
        <v>7.3</v>
      </c>
      <c r="K60" s="9">
        <v>25.7</v>
      </c>
      <c r="L60" s="9">
        <v>19.899999999999999</v>
      </c>
      <c r="M60" s="9">
        <v>31.4</v>
      </c>
      <c r="N60" s="9"/>
    </row>
    <row r="61" spans="1:14" x14ac:dyDescent="0.25">
      <c r="A61" t="s">
        <v>112</v>
      </c>
      <c r="B61" s="9">
        <v>80.099999999999994</v>
      </c>
      <c r="C61" s="9">
        <v>74.599999999999994</v>
      </c>
      <c r="D61" s="9">
        <v>85.5</v>
      </c>
      <c r="E61" s="9">
        <v>77.5</v>
      </c>
      <c r="F61" s="9">
        <v>71.8</v>
      </c>
      <c r="G61" s="9">
        <v>83.1</v>
      </c>
      <c r="H61" s="12">
        <v>3.2</v>
      </c>
      <c r="I61" s="17">
        <v>0.6</v>
      </c>
      <c r="J61" s="12">
        <v>5.9</v>
      </c>
      <c r="K61" s="9">
        <v>19.899999999999999</v>
      </c>
      <c r="L61" s="9">
        <v>14.5</v>
      </c>
      <c r="M61" s="9">
        <v>25.4</v>
      </c>
      <c r="N61" s="9"/>
    </row>
    <row r="62" spans="1:14" x14ac:dyDescent="0.25">
      <c r="A62" t="s">
        <v>114</v>
      </c>
      <c r="B62" s="9">
        <v>79.8</v>
      </c>
      <c r="C62" s="9">
        <v>75.2</v>
      </c>
      <c r="D62" s="9">
        <v>84.4</v>
      </c>
      <c r="E62" s="9">
        <v>76.8</v>
      </c>
      <c r="F62" s="9">
        <v>72</v>
      </c>
      <c r="G62" s="9">
        <v>81.7</v>
      </c>
      <c r="H62" s="12">
        <v>3.7</v>
      </c>
      <c r="I62" s="17">
        <v>1.3</v>
      </c>
      <c r="J62" s="12">
        <v>6.2</v>
      </c>
      <c r="K62" s="9">
        <v>20.2</v>
      </c>
      <c r="L62" s="9">
        <v>15.6</v>
      </c>
      <c r="M62" s="9">
        <v>24.8</v>
      </c>
      <c r="N62" s="9"/>
    </row>
    <row r="63" spans="1:14" x14ac:dyDescent="0.25">
      <c r="A63" t="s">
        <v>115</v>
      </c>
      <c r="B63" s="9">
        <v>81</v>
      </c>
      <c r="C63" s="9">
        <v>76.099999999999994</v>
      </c>
      <c r="D63" s="9">
        <v>85.9</v>
      </c>
      <c r="E63" s="9">
        <v>80.7</v>
      </c>
      <c r="F63" s="9">
        <v>75.8</v>
      </c>
      <c r="G63" s="9">
        <v>85.6</v>
      </c>
      <c r="H63" s="16" t="s">
        <v>226</v>
      </c>
      <c r="I63" s="16" t="s">
        <v>226</v>
      </c>
      <c r="J63" s="16" t="s">
        <v>226</v>
      </c>
      <c r="K63" s="9">
        <v>19</v>
      </c>
      <c r="L63" s="9">
        <v>14.1</v>
      </c>
      <c r="M63" s="9">
        <v>23.9</v>
      </c>
      <c r="N63" s="9"/>
    </row>
    <row r="64" spans="1:14" x14ac:dyDescent="0.25">
      <c r="A64" t="s">
        <v>116</v>
      </c>
      <c r="B64" s="9">
        <v>80.8</v>
      </c>
      <c r="C64" s="9">
        <v>76</v>
      </c>
      <c r="D64" s="9">
        <v>85.6</v>
      </c>
      <c r="E64" s="9">
        <v>79.3</v>
      </c>
      <c r="F64" s="9">
        <v>74.3</v>
      </c>
      <c r="G64" s="9">
        <v>84.2</v>
      </c>
      <c r="H64" s="12">
        <v>1.9</v>
      </c>
      <c r="I64" s="18" t="s">
        <v>113</v>
      </c>
      <c r="J64" s="12">
        <v>3.8</v>
      </c>
      <c r="K64" s="9">
        <v>19.2</v>
      </c>
      <c r="L64" s="9">
        <v>14.4</v>
      </c>
      <c r="M64" s="9">
        <v>24</v>
      </c>
      <c r="N64" s="9"/>
    </row>
    <row r="65" spans="1:14" x14ac:dyDescent="0.25">
      <c r="A65" t="s">
        <v>117</v>
      </c>
      <c r="B65" s="9">
        <v>80.3</v>
      </c>
      <c r="C65" s="9">
        <v>75.7</v>
      </c>
      <c r="D65" s="9">
        <v>84.9</v>
      </c>
      <c r="E65" s="9">
        <v>80.3</v>
      </c>
      <c r="F65" s="9">
        <v>75.7</v>
      </c>
      <c r="G65" s="9">
        <v>84.9</v>
      </c>
      <c r="H65" s="16" t="s">
        <v>226</v>
      </c>
      <c r="I65" s="16" t="s">
        <v>226</v>
      </c>
      <c r="J65" s="16" t="s">
        <v>226</v>
      </c>
      <c r="K65" s="9">
        <v>19.7</v>
      </c>
      <c r="L65" s="9">
        <v>15.1</v>
      </c>
      <c r="M65" s="9">
        <v>24.3</v>
      </c>
      <c r="N65" s="9"/>
    </row>
    <row r="66" spans="1:14" x14ac:dyDescent="0.25">
      <c r="A66" t="s">
        <v>119</v>
      </c>
      <c r="B66" s="9">
        <v>77.599999999999994</v>
      </c>
      <c r="C66" s="9">
        <v>76.2</v>
      </c>
      <c r="D66" s="9">
        <v>79.099999999999994</v>
      </c>
      <c r="E66" s="9">
        <v>75.400000000000006</v>
      </c>
      <c r="F66" s="9">
        <v>73.900000000000006</v>
      </c>
      <c r="G66" s="9">
        <v>76.900000000000006</v>
      </c>
      <c r="H66" s="9">
        <v>2.9</v>
      </c>
      <c r="I66" s="15">
        <v>2.2000000000000002</v>
      </c>
      <c r="J66" s="9">
        <v>3.5</v>
      </c>
      <c r="K66" s="9">
        <v>22.4</v>
      </c>
      <c r="L66" s="9">
        <v>20.9</v>
      </c>
      <c r="M66" s="9">
        <v>23.8</v>
      </c>
      <c r="N66" s="9"/>
    </row>
    <row r="67" spans="1:14" x14ac:dyDescent="0.25">
      <c r="B67" s="9"/>
      <c r="C67" s="9"/>
      <c r="D67" s="9"/>
      <c r="E67" s="9"/>
      <c r="F67" s="9"/>
      <c r="G67" s="9"/>
      <c r="H67" s="9"/>
      <c r="I67" s="9"/>
      <c r="J67" s="9"/>
      <c r="K67" s="9"/>
      <c r="L67" s="9"/>
      <c r="M67" s="9"/>
      <c r="N67" s="9"/>
    </row>
  </sheetData>
  <pageMargins left="0.7" right="0.7" top="0.75" bottom="0.75" header="0.3" footer="0.3"/>
  <pageSetup paperSize="9" orientation="portrait" horizontalDpi="300" verticalDpi="300"/>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7"/>
  <sheetViews>
    <sheetView workbookViewId="0"/>
  </sheetViews>
  <sheetFormatPr defaultColWidth="11.54296875" defaultRowHeight="15" x14ac:dyDescent="0.25"/>
  <cols>
    <col min="1" max="1" width="35.6328125" customWidth="1"/>
    <col min="2" max="14" width="17.6328125" customWidth="1"/>
  </cols>
  <sheetData>
    <row r="1" spans="1:14" ht="30" customHeight="1" x14ac:dyDescent="0.35">
      <c r="A1" s="2" t="s">
        <v>133</v>
      </c>
    </row>
    <row r="2" spans="1:14" x14ac:dyDescent="0.25">
      <c r="A2" t="s">
        <v>86</v>
      </c>
    </row>
    <row r="3" spans="1:14" x14ac:dyDescent="0.25">
      <c r="A3" t="s">
        <v>87</v>
      </c>
    </row>
    <row r="4" spans="1:14" x14ac:dyDescent="0.25">
      <c r="A4" t="s">
        <v>88</v>
      </c>
    </row>
    <row r="5" spans="1:14" x14ac:dyDescent="0.25">
      <c r="A5" s="13" t="s">
        <v>225</v>
      </c>
    </row>
    <row r="6" spans="1:14" x14ac:dyDescent="0.25">
      <c r="A6" t="s">
        <v>89</v>
      </c>
    </row>
    <row r="7" spans="1:14" x14ac:dyDescent="0.25">
      <c r="A7" t="s">
        <v>90</v>
      </c>
    </row>
    <row r="8" spans="1:14" ht="15" customHeight="1" x14ac:dyDescent="0.3">
      <c r="A8" s="3" t="s">
        <v>250</v>
      </c>
    </row>
    <row r="9" spans="1:14" ht="62.4" x14ac:dyDescent="0.3">
      <c r="A9" s="30" t="s">
        <v>92</v>
      </c>
      <c r="B9" s="6" t="s">
        <v>93</v>
      </c>
      <c r="C9" s="6" t="s">
        <v>94</v>
      </c>
      <c r="D9" s="6" t="s">
        <v>95</v>
      </c>
      <c r="E9" s="6" t="s">
        <v>96</v>
      </c>
      <c r="F9" s="6" t="s">
        <v>97</v>
      </c>
      <c r="G9" s="6" t="s">
        <v>98</v>
      </c>
      <c r="H9" s="6" t="s">
        <v>99</v>
      </c>
      <c r="I9" s="6" t="s">
        <v>100</v>
      </c>
      <c r="J9" s="6" t="s">
        <v>101</v>
      </c>
      <c r="K9" s="6" t="s">
        <v>102</v>
      </c>
      <c r="L9" s="6" t="s">
        <v>103</v>
      </c>
      <c r="M9" s="6" t="s">
        <v>104</v>
      </c>
      <c r="N9" s="6" t="s">
        <v>105</v>
      </c>
    </row>
    <row r="10" spans="1:14" x14ac:dyDescent="0.25">
      <c r="A10" s="7" t="s">
        <v>106</v>
      </c>
      <c r="B10" s="8">
        <v>36000</v>
      </c>
      <c r="C10" s="8">
        <v>33000</v>
      </c>
      <c r="D10" s="8">
        <v>39000</v>
      </c>
      <c r="E10" s="8">
        <v>36000</v>
      </c>
      <c r="F10" s="8">
        <v>33000</v>
      </c>
      <c r="G10" s="8">
        <v>39000</v>
      </c>
      <c r="H10" s="11">
        <v>1000</v>
      </c>
      <c r="I10" s="11" t="s">
        <v>118</v>
      </c>
      <c r="J10" s="11">
        <v>1000</v>
      </c>
      <c r="K10" s="8">
        <v>25000</v>
      </c>
      <c r="L10" s="8">
        <v>22000</v>
      </c>
      <c r="M10" s="8">
        <v>28000</v>
      </c>
      <c r="N10" s="8">
        <v>61000</v>
      </c>
    </row>
    <row r="11" spans="1:14" x14ac:dyDescent="0.25">
      <c r="A11" s="7" t="s">
        <v>107</v>
      </c>
      <c r="B11" s="8">
        <v>39000</v>
      </c>
      <c r="C11" s="8">
        <v>36000</v>
      </c>
      <c r="D11" s="8">
        <v>42000</v>
      </c>
      <c r="E11" s="8">
        <v>38000</v>
      </c>
      <c r="F11" s="8">
        <v>35000</v>
      </c>
      <c r="G11" s="8">
        <v>41000</v>
      </c>
      <c r="H11" s="11">
        <v>1000</v>
      </c>
      <c r="I11" s="11" t="s">
        <v>113</v>
      </c>
      <c r="J11" s="11">
        <v>2000</v>
      </c>
      <c r="K11" s="8">
        <v>29000</v>
      </c>
      <c r="L11" s="8">
        <v>26000</v>
      </c>
      <c r="M11" s="8">
        <v>32000</v>
      </c>
      <c r="N11" s="8">
        <v>68000</v>
      </c>
    </row>
    <row r="12" spans="1:14" x14ac:dyDescent="0.25">
      <c r="A12" s="7" t="s">
        <v>108</v>
      </c>
      <c r="B12" s="8">
        <v>51000</v>
      </c>
      <c r="C12" s="8">
        <v>47000</v>
      </c>
      <c r="D12" s="8">
        <v>55000</v>
      </c>
      <c r="E12" s="8">
        <v>50000</v>
      </c>
      <c r="F12" s="8">
        <v>47000</v>
      </c>
      <c r="G12" s="8">
        <v>54000</v>
      </c>
      <c r="H12" s="11">
        <v>1000</v>
      </c>
      <c r="I12" s="11" t="s">
        <v>113</v>
      </c>
      <c r="J12" s="11">
        <v>2000</v>
      </c>
      <c r="K12" s="8">
        <v>35000</v>
      </c>
      <c r="L12" s="8">
        <v>31000</v>
      </c>
      <c r="M12" s="8">
        <v>38000</v>
      </c>
      <c r="N12" s="8">
        <v>86000</v>
      </c>
    </row>
    <row r="13" spans="1:14" x14ac:dyDescent="0.25">
      <c r="A13" s="7" t="s">
        <v>109</v>
      </c>
      <c r="B13" s="8">
        <v>75000</v>
      </c>
      <c r="C13" s="8">
        <v>70000</v>
      </c>
      <c r="D13" s="8">
        <v>79000</v>
      </c>
      <c r="E13" s="8">
        <v>73000</v>
      </c>
      <c r="F13" s="8">
        <v>68000</v>
      </c>
      <c r="G13" s="8">
        <v>77000</v>
      </c>
      <c r="H13" s="11">
        <v>2000</v>
      </c>
      <c r="I13" s="11">
        <v>1000</v>
      </c>
      <c r="J13" s="11">
        <v>3000</v>
      </c>
      <c r="K13" s="8">
        <v>62000</v>
      </c>
      <c r="L13" s="8">
        <v>57000</v>
      </c>
      <c r="M13" s="8">
        <v>66000</v>
      </c>
      <c r="N13" s="8">
        <v>136000</v>
      </c>
    </row>
    <row r="14" spans="1:14" x14ac:dyDescent="0.25">
      <c r="A14" s="7" t="s">
        <v>110</v>
      </c>
      <c r="B14" s="8">
        <v>28000</v>
      </c>
      <c r="C14" s="8">
        <v>25000</v>
      </c>
      <c r="D14" s="8">
        <v>31000</v>
      </c>
      <c r="E14" s="8">
        <v>27000</v>
      </c>
      <c r="F14" s="8">
        <v>24000</v>
      </c>
      <c r="G14" s="8">
        <v>31000</v>
      </c>
      <c r="H14" s="11">
        <v>1000</v>
      </c>
      <c r="I14" s="11" t="s">
        <v>118</v>
      </c>
      <c r="J14" s="11">
        <v>1000</v>
      </c>
      <c r="K14" s="8">
        <v>30000</v>
      </c>
      <c r="L14" s="8">
        <v>27000</v>
      </c>
      <c r="M14" s="8">
        <v>33000</v>
      </c>
      <c r="N14" s="8">
        <v>58000</v>
      </c>
    </row>
    <row r="15" spans="1:14" x14ac:dyDescent="0.25">
      <c r="A15" s="7" t="s">
        <v>111</v>
      </c>
      <c r="B15" s="8">
        <v>30000</v>
      </c>
      <c r="C15" s="8">
        <v>27000</v>
      </c>
      <c r="D15" s="8">
        <v>33000</v>
      </c>
      <c r="E15" s="8">
        <v>30000</v>
      </c>
      <c r="F15" s="8">
        <v>27000</v>
      </c>
      <c r="G15" s="8">
        <v>33000</v>
      </c>
      <c r="H15" s="16" t="s">
        <v>226</v>
      </c>
      <c r="I15" s="16" t="s">
        <v>226</v>
      </c>
      <c r="J15" s="16" t="s">
        <v>226</v>
      </c>
      <c r="K15" s="8">
        <v>30000</v>
      </c>
      <c r="L15" s="8">
        <v>27000</v>
      </c>
      <c r="M15" s="8">
        <v>33000</v>
      </c>
      <c r="N15" s="8">
        <v>60000</v>
      </c>
    </row>
    <row r="16" spans="1:14" x14ac:dyDescent="0.25">
      <c r="A16" s="7" t="s">
        <v>112</v>
      </c>
      <c r="B16" s="8">
        <v>24000</v>
      </c>
      <c r="C16" s="8">
        <v>21000</v>
      </c>
      <c r="D16" s="8">
        <v>27000</v>
      </c>
      <c r="E16" s="8">
        <v>24000</v>
      </c>
      <c r="F16" s="8">
        <v>21000</v>
      </c>
      <c r="G16" s="8">
        <v>27000</v>
      </c>
      <c r="H16" s="16" t="s">
        <v>226</v>
      </c>
      <c r="I16" s="16" t="s">
        <v>226</v>
      </c>
      <c r="J16" s="16" t="s">
        <v>226</v>
      </c>
      <c r="K16" s="8">
        <v>24000</v>
      </c>
      <c r="L16" s="8">
        <v>21000</v>
      </c>
      <c r="M16" s="8">
        <v>27000</v>
      </c>
      <c r="N16" s="8">
        <v>48000</v>
      </c>
    </row>
    <row r="17" spans="1:14" x14ac:dyDescent="0.25">
      <c r="A17" s="7" t="s">
        <v>114</v>
      </c>
      <c r="B17" s="8">
        <v>36000</v>
      </c>
      <c r="C17" s="8">
        <v>33000</v>
      </c>
      <c r="D17" s="8">
        <v>39000</v>
      </c>
      <c r="E17" s="8">
        <v>36000</v>
      </c>
      <c r="F17" s="8">
        <v>33000</v>
      </c>
      <c r="G17" s="8">
        <v>39000</v>
      </c>
      <c r="H17" s="16" t="s">
        <v>226</v>
      </c>
      <c r="I17" s="16" t="s">
        <v>226</v>
      </c>
      <c r="J17" s="16" t="s">
        <v>226</v>
      </c>
      <c r="K17" s="8">
        <v>22000</v>
      </c>
      <c r="L17" s="8">
        <v>20000</v>
      </c>
      <c r="M17" s="8">
        <v>25000</v>
      </c>
      <c r="N17" s="8">
        <v>59000</v>
      </c>
    </row>
    <row r="18" spans="1:14" x14ac:dyDescent="0.25">
      <c r="A18" s="7" t="s">
        <v>115</v>
      </c>
      <c r="B18" s="8">
        <v>34000</v>
      </c>
      <c r="C18" s="8">
        <v>31000</v>
      </c>
      <c r="D18" s="8">
        <v>36000</v>
      </c>
      <c r="E18" s="8">
        <v>33000</v>
      </c>
      <c r="F18" s="8">
        <v>30000</v>
      </c>
      <c r="G18" s="8">
        <v>36000</v>
      </c>
      <c r="H18" s="11">
        <v>1000</v>
      </c>
      <c r="I18" s="11" t="s">
        <v>113</v>
      </c>
      <c r="J18" s="11">
        <v>2000</v>
      </c>
      <c r="K18" s="8">
        <v>22000</v>
      </c>
      <c r="L18" s="8">
        <v>19000</v>
      </c>
      <c r="M18" s="8">
        <v>25000</v>
      </c>
      <c r="N18" s="8">
        <v>55000</v>
      </c>
    </row>
    <row r="19" spans="1:14" x14ac:dyDescent="0.25">
      <c r="A19" s="7" t="s">
        <v>116</v>
      </c>
      <c r="B19" s="8">
        <v>32000</v>
      </c>
      <c r="C19" s="8">
        <v>29000</v>
      </c>
      <c r="D19" s="8">
        <v>35000</v>
      </c>
      <c r="E19" s="8">
        <v>32000</v>
      </c>
      <c r="F19" s="8">
        <v>29000</v>
      </c>
      <c r="G19" s="8">
        <v>35000</v>
      </c>
      <c r="H19" s="16" t="s">
        <v>226</v>
      </c>
      <c r="I19" s="16" t="s">
        <v>226</v>
      </c>
      <c r="J19" s="16" t="s">
        <v>226</v>
      </c>
      <c r="K19" s="8">
        <v>25000</v>
      </c>
      <c r="L19" s="8">
        <v>22000</v>
      </c>
      <c r="M19" s="8">
        <v>28000</v>
      </c>
      <c r="N19" s="8">
        <v>57000</v>
      </c>
    </row>
    <row r="20" spans="1:14" x14ac:dyDescent="0.25">
      <c r="A20" s="7" t="s">
        <v>117</v>
      </c>
      <c r="B20" s="8">
        <v>41000</v>
      </c>
      <c r="C20" s="8">
        <v>38000</v>
      </c>
      <c r="D20" s="8">
        <v>44000</v>
      </c>
      <c r="E20" s="8">
        <v>40000</v>
      </c>
      <c r="F20" s="8">
        <v>37000</v>
      </c>
      <c r="G20" s="8">
        <v>44000</v>
      </c>
      <c r="H20" s="11">
        <v>1000</v>
      </c>
      <c r="I20" s="11" t="s">
        <v>113</v>
      </c>
      <c r="J20" s="11">
        <v>1000</v>
      </c>
      <c r="K20" s="8">
        <v>30000</v>
      </c>
      <c r="L20" s="8">
        <v>26000</v>
      </c>
      <c r="M20" s="8">
        <v>33000</v>
      </c>
      <c r="N20" s="8">
        <v>71000</v>
      </c>
    </row>
    <row r="21" spans="1:14" x14ac:dyDescent="0.25">
      <c r="A21" s="7" t="s">
        <v>119</v>
      </c>
      <c r="B21" s="8">
        <v>426000</v>
      </c>
      <c r="C21" s="8">
        <v>415000</v>
      </c>
      <c r="D21" s="8">
        <v>437000</v>
      </c>
      <c r="E21" s="8">
        <v>419000</v>
      </c>
      <c r="F21" s="8">
        <v>408000</v>
      </c>
      <c r="G21" s="8">
        <v>430000</v>
      </c>
      <c r="H21" s="8">
        <v>7000</v>
      </c>
      <c r="I21" s="8">
        <v>5000</v>
      </c>
      <c r="J21" s="8">
        <v>9000</v>
      </c>
      <c r="K21" s="8">
        <v>333000</v>
      </c>
      <c r="L21" s="8">
        <v>322000</v>
      </c>
      <c r="M21" s="8">
        <v>344000</v>
      </c>
      <c r="N21" s="8">
        <v>759000</v>
      </c>
    </row>
    <row r="22" spans="1:14" x14ac:dyDescent="0.25">
      <c r="A22" s="7"/>
      <c r="B22" s="8"/>
      <c r="C22" s="8"/>
      <c r="D22" s="8"/>
      <c r="E22" s="8"/>
      <c r="F22" s="8"/>
      <c r="G22" s="8"/>
      <c r="H22" s="8"/>
      <c r="I22" s="8"/>
      <c r="J22" s="8"/>
      <c r="K22" s="8"/>
      <c r="L22" s="8"/>
      <c r="M22" s="8"/>
      <c r="N22" s="8"/>
    </row>
    <row r="23" spans="1:14" ht="15" customHeight="1" x14ac:dyDescent="0.3">
      <c r="A23" s="3" t="s">
        <v>251</v>
      </c>
    </row>
    <row r="24" spans="1:14" ht="62.4" x14ac:dyDescent="0.3">
      <c r="A24" s="30" t="s">
        <v>92</v>
      </c>
      <c r="B24" s="6" t="s">
        <v>120</v>
      </c>
      <c r="C24" s="6" t="s">
        <v>121</v>
      </c>
      <c r="D24" s="6" t="s">
        <v>122</v>
      </c>
      <c r="E24" s="6" t="s">
        <v>123</v>
      </c>
      <c r="F24" s="6" t="s">
        <v>124</v>
      </c>
      <c r="G24" s="6" t="s">
        <v>125</v>
      </c>
      <c r="H24" s="6" t="s">
        <v>126</v>
      </c>
      <c r="I24" s="6" t="s">
        <v>127</v>
      </c>
      <c r="J24" s="6" t="s">
        <v>128</v>
      </c>
      <c r="K24" s="6" t="s">
        <v>129</v>
      </c>
      <c r="L24" s="6" t="s">
        <v>130</v>
      </c>
      <c r="M24" s="6" t="s">
        <v>131</v>
      </c>
    </row>
    <row r="25" spans="1:14" x14ac:dyDescent="0.25">
      <c r="A25" s="7" t="s">
        <v>106</v>
      </c>
      <c r="B25" s="9">
        <v>59.6</v>
      </c>
      <c r="C25" s="9">
        <v>54.6</v>
      </c>
      <c r="D25" s="9">
        <v>64.5</v>
      </c>
      <c r="E25" s="9">
        <v>58.6</v>
      </c>
      <c r="F25" s="9">
        <v>53.6</v>
      </c>
      <c r="G25" s="9">
        <v>63.6</v>
      </c>
      <c r="H25" s="12">
        <v>1.6</v>
      </c>
      <c r="I25" s="12" t="s">
        <v>118</v>
      </c>
      <c r="J25" s="12">
        <v>3.2</v>
      </c>
      <c r="K25" s="9">
        <v>40.4</v>
      </c>
      <c r="L25" s="9">
        <v>35.5</v>
      </c>
      <c r="M25" s="9">
        <v>45.4</v>
      </c>
      <c r="N25" s="9"/>
    </row>
    <row r="26" spans="1:14" x14ac:dyDescent="0.25">
      <c r="A26" s="7" t="s">
        <v>107</v>
      </c>
      <c r="B26" s="9">
        <v>57</v>
      </c>
      <c r="C26" s="9">
        <v>52.4</v>
      </c>
      <c r="D26" s="9">
        <v>61.5</v>
      </c>
      <c r="E26" s="9">
        <v>55.5</v>
      </c>
      <c r="F26" s="9">
        <v>50.9</v>
      </c>
      <c r="G26" s="9">
        <v>60</v>
      </c>
      <c r="H26" s="12">
        <v>2.7</v>
      </c>
      <c r="I26" s="19">
        <v>0.7</v>
      </c>
      <c r="J26" s="12">
        <v>4.7</v>
      </c>
      <c r="K26" s="9">
        <v>43</v>
      </c>
      <c r="L26" s="9">
        <v>38.5</v>
      </c>
      <c r="M26" s="9">
        <v>47.6</v>
      </c>
      <c r="N26" s="9"/>
    </row>
    <row r="27" spans="1:14" x14ac:dyDescent="0.25">
      <c r="A27" s="7" t="s">
        <v>108</v>
      </c>
      <c r="B27" s="9">
        <v>59.6</v>
      </c>
      <c r="C27" s="9">
        <v>55.2</v>
      </c>
      <c r="D27" s="9">
        <v>63.9</v>
      </c>
      <c r="E27" s="9">
        <v>58.6</v>
      </c>
      <c r="F27" s="9">
        <v>54.2</v>
      </c>
      <c r="G27" s="9">
        <v>63</v>
      </c>
      <c r="H27" s="12">
        <v>1.6</v>
      </c>
      <c r="I27" s="19">
        <v>0.1</v>
      </c>
      <c r="J27" s="12">
        <v>3</v>
      </c>
      <c r="K27" s="9">
        <v>40.4</v>
      </c>
      <c r="L27" s="9">
        <v>36.1</v>
      </c>
      <c r="M27" s="9">
        <v>44.8</v>
      </c>
      <c r="N27" s="9"/>
    </row>
    <row r="28" spans="1:14" x14ac:dyDescent="0.25">
      <c r="A28" s="7" t="s">
        <v>109</v>
      </c>
      <c r="B28" s="9">
        <v>54.8</v>
      </c>
      <c r="C28" s="9">
        <v>51.4</v>
      </c>
      <c r="D28" s="9">
        <v>58.2</v>
      </c>
      <c r="E28" s="9">
        <v>53.3</v>
      </c>
      <c r="F28" s="9">
        <v>49.9</v>
      </c>
      <c r="G28" s="9">
        <v>56.8</v>
      </c>
      <c r="H28" s="12">
        <v>2.6</v>
      </c>
      <c r="I28" s="19">
        <v>1.1000000000000001</v>
      </c>
      <c r="J28" s="12">
        <v>4.0999999999999996</v>
      </c>
      <c r="K28" s="9">
        <v>45.2</v>
      </c>
      <c r="L28" s="9">
        <v>41.8</v>
      </c>
      <c r="M28" s="9">
        <v>48.6</v>
      </c>
      <c r="N28" s="9"/>
    </row>
    <row r="29" spans="1:14" x14ac:dyDescent="0.25">
      <c r="A29" s="7" t="s">
        <v>110</v>
      </c>
      <c r="B29" s="9">
        <v>48.4</v>
      </c>
      <c r="C29" s="9">
        <v>42.9</v>
      </c>
      <c r="D29" s="9">
        <v>53.8</v>
      </c>
      <c r="E29" s="9">
        <v>47.3</v>
      </c>
      <c r="F29" s="9">
        <v>41.8</v>
      </c>
      <c r="G29" s="9">
        <v>52.7</v>
      </c>
      <c r="H29" s="12">
        <v>2.2999999999999998</v>
      </c>
      <c r="I29" s="12" t="s">
        <v>118</v>
      </c>
      <c r="J29" s="12">
        <v>4.7</v>
      </c>
      <c r="K29" s="9">
        <v>51.6</v>
      </c>
      <c r="L29" s="9">
        <v>46.2</v>
      </c>
      <c r="M29" s="9">
        <v>57.1</v>
      </c>
      <c r="N29" s="9"/>
    </row>
    <row r="30" spans="1:14" x14ac:dyDescent="0.25">
      <c r="A30" s="7" t="s">
        <v>111</v>
      </c>
      <c r="B30" s="9">
        <v>50</v>
      </c>
      <c r="C30" s="9">
        <v>44.6</v>
      </c>
      <c r="D30" s="9">
        <v>55.4</v>
      </c>
      <c r="E30" s="9">
        <v>49.6</v>
      </c>
      <c r="F30" s="9">
        <v>44.2</v>
      </c>
      <c r="G30" s="9">
        <v>55</v>
      </c>
      <c r="H30" s="16" t="s">
        <v>226</v>
      </c>
      <c r="I30" s="16" t="s">
        <v>226</v>
      </c>
      <c r="J30" s="16" t="s">
        <v>226</v>
      </c>
      <c r="K30" s="9">
        <v>50</v>
      </c>
      <c r="L30" s="9">
        <v>44.6</v>
      </c>
      <c r="M30" s="9">
        <v>55.4</v>
      </c>
      <c r="N30" s="9"/>
    </row>
    <row r="31" spans="1:14" x14ac:dyDescent="0.25">
      <c r="A31" s="7" t="s">
        <v>112</v>
      </c>
      <c r="B31" s="9">
        <v>50.2</v>
      </c>
      <c r="C31" s="9">
        <v>44.5</v>
      </c>
      <c r="D31" s="9">
        <v>55.8</v>
      </c>
      <c r="E31" s="9">
        <v>49.9</v>
      </c>
      <c r="F31" s="9">
        <v>44.3</v>
      </c>
      <c r="G31" s="9">
        <v>55.6</v>
      </c>
      <c r="H31" s="16" t="s">
        <v>226</v>
      </c>
      <c r="I31" s="16" t="s">
        <v>226</v>
      </c>
      <c r="J31" s="16" t="s">
        <v>226</v>
      </c>
      <c r="K31" s="9">
        <v>49.8</v>
      </c>
      <c r="L31" s="9">
        <v>44.2</v>
      </c>
      <c r="M31" s="9">
        <v>55.5</v>
      </c>
      <c r="N31" s="9"/>
    </row>
    <row r="32" spans="1:14" x14ac:dyDescent="0.25">
      <c r="A32" s="7" t="s">
        <v>114</v>
      </c>
      <c r="B32" s="9">
        <v>61.7</v>
      </c>
      <c r="C32" s="9">
        <v>56.9</v>
      </c>
      <c r="D32" s="9">
        <v>66.5</v>
      </c>
      <c r="E32" s="9">
        <v>61.5</v>
      </c>
      <c r="F32" s="9">
        <v>56.7</v>
      </c>
      <c r="G32" s="9">
        <v>66.3</v>
      </c>
      <c r="H32" s="16" t="s">
        <v>226</v>
      </c>
      <c r="I32" s="16" t="s">
        <v>226</v>
      </c>
      <c r="J32" s="16" t="s">
        <v>226</v>
      </c>
      <c r="K32" s="9">
        <v>38.299999999999997</v>
      </c>
      <c r="L32" s="9">
        <v>33.5</v>
      </c>
      <c r="M32" s="9">
        <v>43.1</v>
      </c>
      <c r="N32" s="9"/>
    </row>
    <row r="33" spans="1:14" x14ac:dyDescent="0.25">
      <c r="A33" s="7" t="s">
        <v>115</v>
      </c>
      <c r="B33" s="9">
        <v>60.6</v>
      </c>
      <c r="C33" s="9">
        <v>55.5</v>
      </c>
      <c r="D33" s="9">
        <v>65.7</v>
      </c>
      <c r="E33" s="9">
        <v>59.1</v>
      </c>
      <c r="F33" s="9">
        <v>54</v>
      </c>
      <c r="G33" s="9">
        <v>64.2</v>
      </c>
      <c r="H33" s="12">
        <v>2.5</v>
      </c>
      <c r="I33" s="19">
        <v>0.4</v>
      </c>
      <c r="J33" s="12">
        <v>4.5999999999999996</v>
      </c>
      <c r="K33" s="9">
        <v>39.4</v>
      </c>
      <c r="L33" s="9">
        <v>34.299999999999997</v>
      </c>
      <c r="M33" s="9">
        <v>44.5</v>
      </c>
      <c r="N33" s="9"/>
    </row>
    <row r="34" spans="1:14" x14ac:dyDescent="0.25">
      <c r="A34" s="7" t="s">
        <v>116</v>
      </c>
      <c r="B34" s="9">
        <v>56</v>
      </c>
      <c r="C34" s="9">
        <v>50.8</v>
      </c>
      <c r="D34" s="9">
        <v>61.1</v>
      </c>
      <c r="E34" s="9">
        <v>55.6</v>
      </c>
      <c r="F34" s="9">
        <v>50.4</v>
      </c>
      <c r="G34" s="9">
        <v>60.7</v>
      </c>
      <c r="H34" s="16" t="s">
        <v>226</v>
      </c>
      <c r="I34" s="16" t="s">
        <v>226</v>
      </c>
      <c r="J34" s="16" t="s">
        <v>226</v>
      </c>
      <c r="K34" s="9">
        <v>44</v>
      </c>
      <c r="L34" s="9">
        <v>38.9</v>
      </c>
      <c r="M34" s="9">
        <v>49.2</v>
      </c>
      <c r="N34" s="9"/>
    </row>
    <row r="35" spans="1:14" x14ac:dyDescent="0.25">
      <c r="A35" s="7" t="s">
        <v>117</v>
      </c>
      <c r="B35" s="9">
        <v>58.2</v>
      </c>
      <c r="C35" s="9">
        <v>53.6</v>
      </c>
      <c r="D35" s="9">
        <v>62.8</v>
      </c>
      <c r="E35" s="9">
        <v>57.3</v>
      </c>
      <c r="F35" s="9">
        <v>52.7</v>
      </c>
      <c r="G35" s="9">
        <v>61.9</v>
      </c>
      <c r="H35" s="12">
        <v>1.5</v>
      </c>
      <c r="I35" s="20" t="s">
        <v>113</v>
      </c>
      <c r="J35" s="12">
        <v>3.1</v>
      </c>
      <c r="K35" s="9">
        <v>41.8</v>
      </c>
      <c r="L35" s="9">
        <v>37.200000000000003</v>
      </c>
      <c r="M35" s="9">
        <v>46.4</v>
      </c>
      <c r="N35" s="9"/>
    </row>
    <row r="36" spans="1:14" x14ac:dyDescent="0.25">
      <c r="A36" s="7" t="s">
        <v>119</v>
      </c>
      <c r="B36" s="9">
        <v>56.1</v>
      </c>
      <c r="C36" s="9">
        <v>54.7</v>
      </c>
      <c r="D36" s="9">
        <v>57.5</v>
      </c>
      <c r="E36" s="9">
        <v>55.2</v>
      </c>
      <c r="F36" s="9">
        <v>53.7</v>
      </c>
      <c r="G36" s="9">
        <v>56.6</v>
      </c>
      <c r="H36" s="9">
        <v>1.7</v>
      </c>
      <c r="I36" s="10">
        <v>1.2</v>
      </c>
      <c r="J36" s="9">
        <v>2.2000000000000002</v>
      </c>
      <c r="K36" s="9">
        <v>43.9</v>
      </c>
      <c r="L36" s="9">
        <v>42.5</v>
      </c>
      <c r="M36" s="9">
        <v>45.3</v>
      </c>
      <c r="N36" s="9"/>
    </row>
    <row r="37" spans="1:14" x14ac:dyDescent="0.25">
      <c r="A37" s="7"/>
      <c r="B37" s="9"/>
      <c r="C37" s="9"/>
      <c r="D37" s="9"/>
      <c r="E37" s="9"/>
      <c r="F37" s="9"/>
      <c r="G37" s="9"/>
      <c r="H37" s="9"/>
      <c r="I37" s="9"/>
      <c r="J37" s="9"/>
      <c r="K37" s="9"/>
      <c r="L37" s="9"/>
      <c r="M37" s="9"/>
      <c r="N37" s="9"/>
    </row>
    <row r="38" spans="1:14" ht="15" customHeight="1" x14ac:dyDescent="0.3">
      <c r="A38" s="3" t="s">
        <v>252</v>
      </c>
    </row>
    <row r="39" spans="1:14" ht="62.4" x14ac:dyDescent="0.3">
      <c r="A39" s="30" t="s">
        <v>92</v>
      </c>
      <c r="B39" s="6" t="s">
        <v>93</v>
      </c>
      <c r="C39" s="6" t="s">
        <v>94</v>
      </c>
      <c r="D39" s="6" t="s">
        <v>95</v>
      </c>
      <c r="E39" s="6" t="s">
        <v>96</v>
      </c>
      <c r="F39" s="6" t="s">
        <v>97</v>
      </c>
      <c r="G39" s="6" t="s">
        <v>98</v>
      </c>
      <c r="H39" s="6" t="s">
        <v>99</v>
      </c>
      <c r="I39" s="6" t="s">
        <v>100</v>
      </c>
      <c r="J39" s="6" t="s">
        <v>101</v>
      </c>
      <c r="K39" s="6" t="s">
        <v>102</v>
      </c>
      <c r="L39" s="6" t="s">
        <v>103</v>
      </c>
      <c r="M39" s="6" t="s">
        <v>104</v>
      </c>
      <c r="N39" s="6" t="s">
        <v>105</v>
      </c>
    </row>
    <row r="40" spans="1:14" x14ac:dyDescent="0.25">
      <c r="A40" s="7" t="s">
        <v>106</v>
      </c>
      <c r="B40" s="8">
        <v>35000</v>
      </c>
      <c r="C40" s="8">
        <v>32000</v>
      </c>
      <c r="D40" s="8">
        <v>37000</v>
      </c>
      <c r="E40" s="8">
        <v>34000</v>
      </c>
      <c r="F40" s="8">
        <v>32000</v>
      </c>
      <c r="G40" s="8">
        <v>37000</v>
      </c>
      <c r="H40" s="11">
        <v>1000</v>
      </c>
      <c r="I40" s="11" t="s">
        <v>118</v>
      </c>
      <c r="J40" s="11">
        <v>1000</v>
      </c>
      <c r="K40" s="8">
        <v>13000</v>
      </c>
      <c r="L40" s="8">
        <v>10000</v>
      </c>
      <c r="M40" s="8">
        <v>15000</v>
      </c>
      <c r="N40" s="8">
        <v>48000</v>
      </c>
    </row>
    <row r="41" spans="1:14" x14ac:dyDescent="0.25">
      <c r="A41" s="7" t="s">
        <v>107</v>
      </c>
      <c r="B41" s="8">
        <v>37000</v>
      </c>
      <c r="C41" s="8">
        <v>34000</v>
      </c>
      <c r="D41" s="8">
        <v>39000</v>
      </c>
      <c r="E41" s="8">
        <v>36000</v>
      </c>
      <c r="F41" s="8">
        <v>33000</v>
      </c>
      <c r="G41" s="8">
        <v>38000</v>
      </c>
      <c r="H41" s="11">
        <v>1000</v>
      </c>
      <c r="I41" s="11" t="s">
        <v>113</v>
      </c>
      <c r="J41" s="11">
        <v>2000</v>
      </c>
      <c r="K41" s="8">
        <v>15000</v>
      </c>
      <c r="L41" s="8">
        <v>13000</v>
      </c>
      <c r="M41" s="8">
        <v>18000</v>
      </c>
      <c r="N41" s="8">
        <v>52000</v>
      </c>
    </row>
    <row r="42" spans="1:14" x14ac:dyDescent="0.25">
      <c r="A42" s="7" t="s">
        <v>108</v>
      </c>
      <c r="B42" s="8">
        <v>50000</v>
      </c>
      <c r="C42" s="8">
        <v>47000</v>
      </c>
      <c r="D42" s="8">
        <v>53000</v>
      </c>
      <c r="E42" s="8">
        <v>49000</v>
      </c>
      <c r="F42" s="8">
        <v>46000</v>
      </c>
      <c r="G42" s="8">
        <v>52000</v>
      </c>
      <c r="H42" s="11">
        <v>1000</v>
      </c>
      <c r="I42" s="11" t="s">
        <v>113</v>
      </c>
      <c r="J42" s="11">
        <v>2000</v>
      </c>
      <c r="K42" s="8">
        <v>18000</v>
      </c>
      <c r="L42" s="8">
        <v>15000</v>
      </c>
      <c r="M42" s="8">
        <v>21000</v>
      </c>
      <c r="N42" s="8">
        <v>68000</v>
      </c>
    </row>
    <row r="43" spans="1:14" x14ac:dyDescent="0.25">
      <c r="A43" s="7" t="s">
        <v>109</v>
      </c>
      <c r="B43" s="8">
        <v>72000</v>
      </c>
      <c r="C43" s="8">
        <v>68000</v>
      </c>
      <c r="D43" s="8">
        <v>76000</v>
      </c>
      <c r="E43" s="8">
        <v>70000</v>
      </c>
      <c r="F43" s="8">
        <v>66000</v>
      </c>
      <c r="G43" s="8">
        <v>74000</v>
      </c>
      <c r="H43" s="11">
        <v>2000</v>
      </c>
      <c r="I43" s="11">
        <v>1000</v>
      </c>
      <c r="J43" s="11">
        <v>3000</v>
      </c>
      <c r="K43" s="8">
        <v>37000</v>
      </c>
      <c r="L43" s="8">
        <v>33000</v>
      </c>
      <c r="M43" s="8">
        <v>41000</v>
      </c>
      <c r="N43" s="8">
        <v>110000</v>
      </c>
    </row>
    <row r="44" spans="1:14" x14ac:dyDescent="0.25">
      <c r="A44" s="7" t="s">
        <v>110</v>
      </c>
      <c r="B44" s="8">
        <v>26000</v>
      </c>
      <c r="C44" s="8">
        <v>24000</v>
      </c>
      <c r="D44" s="8">
        <v>29000</v>
      </c>
      <c r="E44" s="8">
        <v>26000</v>
      </c>
      <c r="F44" s="8">
        <v>23000</v>
      </c>
      <c r="G44" s="8">
        <v>28000</v>
      </c>
      <c r="H44" s="11">
        <v>1000</v>
      </c>
      <c r="I44" s="11" t="s">
        <v>118</v>
      </c>
      <c r="J44" s="11">
        <v>1000</v>
      </c>
      <c r="K44" s="8">
        <v>14000</v>
      </c>
      <c r="L44" s="8">
        <v>12000</v>
      </c>
      <c r="M44" s="8">
        <v>17000</v>
      </c>
      <c r="N44" s="8">
        <v>41000</v>
      </c>
    </row>
    <row r="45" spans="1:14" x14ac:dyDescent="0.25">
      <c r="A45" s="7" t="s">
        <v>111</v>
      </c>
      <c r="B45" s="8">
        <v>30000</v>
      </c>
      <c r="C45" s="8">
        <v>27000</v>
      </c>
      <c r="D45" s="8">
        <v>33000</v>
      </c>
      <c r="E45" s="8">
        <v>30000</v>
      </c>
      <c r="F45" s="8">
        <v>27000</v>
      </c>
      <c r="G45" s="8">
        <v>32000</v>
      </c>
      <c r="H45" s="16" t="s">
        <v>226</v>
      </c>
      <c r="I45" s="16" t="s">
        <v>226</v>
      </c>
      <c r="J45" s="16" t="s">
        <v>226</v>
      </c>
      <c r="K45" s="8">
        <v>16000</v>
      </c>
      <c r="L45" s="8">
        <v>13000</v>
      </c>
      <c r="M45" s="8">
        <v>19000</v>
      </c>
      <c r="N45" s="8">
        <v>46000</v>
      </c>
    </row>
    <row r="46" spans="1:14" x14ac:dyDescent="0.25">
      <c r="A46" s="7" t="s">
        <v>112</v>
      </c>
      <c r="B46" s="8">
        <v>23000</v>
      </c>
      <c r="C46" s="8">
        <v>21000</v>
      </c>
      <c r="D46" s="8">
        <v>25000</v>
      </c>
      <c r="E46" s="8">
        <v>22000</v>
      </c>
      <c r="F46" s="8">
        <v>20000</v>
      </c>
      <c r="G46" s="8">
        <v>25000</v>
      </c>
      <c r="H46" s="16" t="s">
        <v>226</v>
      </c>
      <c r="I46" s="16" t="s">
        <v>226</v>
      </c>
      <c r="J46" s="16" t="s">
        <v>226</v>
      </c>
      <c r="K46" s="8">
        <v>10000</v>
      </c>
      <c r="L46" s="8">
        <v>8000</v>
      </c>
      <c r="M46" s="8">
        <v>12000</v>
      </c>
      <c r="N46" s="8">
        <v>33000</v>
      </c>
    </row>
    <row r="47" spans="1:14" x14ac:dyDescent="0.25">
      <c r="A47" s="7" t="s">
        <v>114</v>
      </c>
      <c r="B47" s="8">
        <v>35000</v>
      </c>
      <c r="C47" s="8">
        <v>33000</v>
      </c>
      <c r="D47" s="8">
        <v>38000</v>
      </c>
      <c r="E47" s="8">
        <v>35000</v>
      </c>
      <c r="F47" s="8">
        <v>33000</v>
      </c>
      <c r="G47" s="8">
        <v>38000</v>
      </c>
      <c r="H47" s="16" t="s">
        <v>226</v>
      </c>
      <c r="I47" s="16" t="s">
        <v>226</v>
      </c>
      <c r="J47" s="16" t="s">
        <v>226</v>
      </c>
      <c r="K47" s="8">
        <v>13000</v>
      </c>
      <c r="L47" s="8">
        <v>10000</v>
      </c>
      <c r="M47" s="8">
        <v>15000</v>
      </c>
      <c r="N47" s="8">
        <v>48000</v>
      </c>
    </row>
    <row r="48" spans="1:14" x14ac:dyDescent="0.25">
      <c r="A48" s="7" t="s">
        <v>115</v>
      </c>
      <c r="B48" s="8">
        <v>33000</v>
      </c>
      <c r="C48" s="8">
        <v>31000</v>
      </c>
      <c r="D48" s="8">
        <v>35000</v>
      </c>
      <c r="E48" s="8">
        <v>32000</v>
      </c>
      <c r="F48" s="8">
        <v>30000</v>
      </c>
      <c r="G48" s="8">
        <v>34000</v>
      </c>
      <c r="H48" s="11">
        <v>1000</v>
      </c>
      <c r="I48" s="11" t="s">
        <v>113</v>
      </c>
      <c r="J48" s="11">
        <v>2000</v>
      </c>
      <c r="K48" s="8">
        <v>11000</v>
      </c>
      <c r="L48" s="8">
        <v>9000</v>
      </c>
      <c r="M48" s="8">
        <v>13000</v>
      </c>
      <c r="N48" s="8">
        <v>44000</v>
      </c>
    </row>
    <row r="49" spans="1:14" x14ac:dyDescent="0.25">
      <c r="A49" s="7" t="s">
        <v>116</v>
      </c>
      <c r="B49" s="8">
        <v>32000</v>
      </c>
      <c r="C49" s="8">
        <v>29000</v>
      </c>
      <c r="D49" s="8">
        <v>34000</v>
      </c>
      <c r="E49" s="8">
        <v>31000</v>
      </c>
      <c r="F49" s="8">
        <v>29000</v>
      </c>
      <c r="G49" s="8">
        <v>34000</v>
      </c>
      <c r="H49" s="16" t="s">
        <v>226</v>
      </c>
      <c r="I49" s="16" t="s">
        <v>226</v>
      </c>
      <c r="J49" s="16" t="s">
        <v>226</v>
      </c>
      <c r="K49" s="8">
        <v>14000</v>
      </c>
      <c r="L49" s="8">
        <v>12000</v>
      </c>
      <c r="M49" s="8">
        <v>17000</v>
      </c>
      <c r="N49" s="8">
        <v>46000</v>
      </c>
    </row>
    <row r="50" spans="1:14" x14ac:dyDescent="0.25">
      <c r="A50" s="7" t="s">
        <v>117</v>
      </c>
      <c r="B50" s="8">
        <v>40000</v>
      </c>
      <c r="C50" s="8">
        <v>37000</v>
      </c>
      <c r="D50" s="8">
        <v>43000</v>
      </c>
      <c r="E50" s="8">
        <v>39000</v>
      </c>
      <c r="F50" s="8">
        <v>37000</v>
      </c>
      <c r="G50" s="8">
        <v>42000</v>
      </c>
      <c r="H50" s="11">
        <v>1000</v>
      </c>
      <c r="I50" s="11" t="s">
        <v>118</v>
      </c>
      <c r="J50" s="11">
        <v>1000</v>
      </c>
      <c r="K50" s="8">
        <v>16000</v>
      </c>
      <c r="L50" s="8">
        <v>14000</v>
      </c>
      <c r="M50" s="8">
        <v>19000</v>
      </c>
      <c r="N50" s="8">
        <v>56000</v>
      </c>
    </row>
    <row r="51" spans="1:14" x14ac:dyDescent="0.25">
      <c r="A51" s="7" t="s">
        <v>119</v>
      </c>
      <c r="B51" s="8">
        <v>412000</v>
      </c>
      <c r="C51" s="8">
        <v>403000</v>
      </c>
      <c r="D51" s="8">
        <v>421000</v>
      </c>
      <c r="E51" s="8">
        <v>405000</v>
      </c>
      <c r="F51" s="8">
        <v>396000</v>
      </c>
      <c r="G51" s="8">
        <v>414000</v>
      </c>
      <c r="H51" s="8">
        <v>7000</v>
      </c>
      <c r="I51" s="8">
        <v>5000</v>
      </c>
      <c r="J51" s="8">
        <v>9000</v>
      </c>
      <c r="K51" s="8">
        <v>179000</v>
      </c>
      <c r="L51" s="8">
        <v>170000</v>
      </c>
      <c r="M51" s="8">
        <v>188000</v>
      </c>
      <c r="N51" s="8">
        <v>591000</v>
      </c>
    </row>
    <row r="52" spans="1:14" x14ac:dyDescent="0.25">
      <c r="A52" s="7"/>
      <c r="B52" s="8"/>
      <c r="C52" s="8"/>
      <c r="D52" s="8"/>
      <c r="E52" s="8"/>
      <c r="F52" s="8"/>
      <c r="G52" s="8"/>
      <c r="H52" s="8"/>
      <c r="I52" s="8"/>
      <c r="J52" s="8"/>
      <c r="K52" s="8"/>
      <c r="L52" s="8"/>
      <c r="M52" s="8"/>
      <c r="N52" s="8"/>
    </row>
    <row r="53" spans="1:14" ht="15" customHeight="1" x14ac:dyDescent="0.3">
      <c r="A53" s="3" t="s">
        <v>253</v>
      </c>
    </row>
    <row r="54" spans="1:14" ht="62.4" x14ac:dyDescent="0.3">
      <c r="A54" s="30" t="s">
        <v>92</v>
      </c>
      <c r="B54" s="6" t="s">
        <v>120</v>
      </c>
      <c r="C54" s="6" t="s">
        <v>121</v>
      </c>
      <c r="D54" s="6" t="s">
        <v>122</v>
      </c>
      <c r="E54" s="6" t="s">
        <v>123</v>
      </c>
      <c r="F54" s="6" t="s">
        <v>124</v>
      </c>
      <c r="G54" s="6" t="s">
        <v>125</v>
      </c>
      <c r="H54" s="6" t="s">
        <v>126</v>
      </c>
      <c r="I54" s="6" t="s">
        <v>127</v>
      </c>
      <c r="J54" s="6" t="s">
        <v>128</v>
      </c>
      <c r="K54" s="6" t="s">
        <v>129</v>
      </c>
      <c r="L54" s="6" t="s">
        <v>130</v>
      </c>
      <c r="M54" s="6" t="s">
        <v>131</v>
      </c>
    </row>
    <row r="55" spans="1:14" x14ac:dyDescent="0.25">
      <c r="A55" t="s">
        <v>106</v>
      </c>
      <c r="B55" s="9">
        <v>73.099999999999994</v>
      </c>
      <c r="C55" s="9">
        <v>68</v>
      </c>
      <c r="D55" s="9">
        <v>78.2</v>
      </c>
      <c r="E55" s="9">
        <v>71.900000000000006</v>
      </c>
      <c r="F55" s="9">
        <v>66.7</v>
      </c>
      <c r="G55" s="9">
        <v>77.099999999999994</v>
      </c>
      <c r="H55" s="12">
        <v>1.6</v>
      </c>
      <c r="I55" s="12" t="s">
        <v>118</v>
      </c>
      <c r="J55" s="12">
        <v>3.3</v>
      </c>
      <c r="K55" s="9">
        <v>26.9</v>
      </c>
      <c r="L55" s="9">
        <v>21.8</v>
      </c>
      <c r="M55" s="9">
        <v>32</v>
      </c>
      <c r="N55" s="9"/>
    </row>
    <row r="56" spans="1:14" x14ac:dyDescent="0.25">
      <c r="A56" t="s">
        <v>107</v>
      </c>
      <c r="B56" s="9">
        <v>70.400000000000006</v>
      </c>
      <c r="C56" s="9">
        <v>65.5</v>
      </c>
      <c r="D56" s="9">
        <v>75.3</v>
      </c>
      <c r="E56" s="9">
        <v>68.400000000000006</v>
      </c>
      <c r="F56" s="9">
        <v>63.4</v>
      </c>
      <c r="G56" s="9">
        <v>73.400000000000006</v>
      </c>
      <c r="H56" s="12">
        <v>2.8</v>
      </c>
      <c r="I56" s="19">
        <v>0.7</v>
      </c>
      <c r="J56" s="12">
        <v>5</v>
      </c>
      <c r="K56" s="9">
        <v>29.6</v>
      </c>
      <c r="L56" s="9">
        <v>24.7</v>
      </c>
      <c r="M56" s="9">
        <v>34.5</v>
      </c>
      <c r="N56" s="9"/>
    </row>
    <row r="57" spans="1:14" x14ac:dyDescent="0.25">
      <c r="A57" t="s">
        <v>108</v>
      </c>
      <c r="B57" s="9">
        <v>73.099999999999994</v>
      </c>
      <c r="C57" s="9">
        <v>68.599999999999994</v>
      </c>
      <c r="D57" s="9">
        <v>77.599999999999994</v>
      </c>
      <c r="E57" s="9">
        <v>71.900000000000006</v>
      </c>
      <c r="F57" s="9">
        <v>67.400000000000006</v>
      </c>
      <c r="G57" s="9">
        <v>76.5</v>
      </c>
      <c r="H57" s="12">
        <v>1.6</v>
      </c>
      <c r="I57" s="19">
        <v>0.1</v>
      </c>
      <c r="J57" s="12">
        <v>3.1</v>
      </c>
      <c r="K57" s="9">
        <v>26.9</v>
      </c>
      <c r="L57" s="9">
        <v>22.4</v>
      </c>
      <c r="M57" s="9">
        <v>31.4</v>
      </c>
      <c r="N57" s="9"/>
    </row>
    <row r="58" spans="1:14" x14ac:dyDescent="0.25">
      <c r="A58" t="s">
        <v>109</v>
      </c>
      <c r="B58" s="9">
        <v>66</v>
      </c>
      <c r="C58" s="9">
        <v>62.3</v>
      </c>
      <c r="D58" s="9">
        <v>69.599999999999994</v>
      </c>
      <c r="E58" s="9">
        <v>64.2</v>
      </c>
      <c r="F58" s="9">
        <v>60.5</v>
      </c>
      <c r="G58" s="9">
        <v>67.900000000000006</v>
      </c>
      <c r="H58" s="12">
        <v>2.7</v>
      </c>
      <c r="I58" s="19">
        <v>1.2</v>
      </c>
      <c r="J58" s="12">
        <v>4.2</v>
      </c>
      <c r="K58" s="9">
        <v>34</v>
      </c>
      <c r="L58" s="9">
        <v>30.4</v>
      </c>
      <c r="M58" s="9">
        <v>37.700000000000003</v>
      </c>
      <c r="N58" s="9"/>
    </row>
    <row r="59" spans="1:14" x14ac:dyDescent="0.25">
      <c r="A59" t="s">
        <v>110</v>
      </c>
      <c r="B59" s="9">
        <v>64.900000000000006</v>
      </c>
      <c r="C59" s="9">
        <v>58.6</v>
      </c>
      <c r="D59" s="9">
        <v>71.2</v>
      </c>
      <c r="E59" s="9">
        <v>63.3</v>
      </c>
      <c r="F59" s="9">
        <v>57</v>
      </c>
      <c r="G59" s="9">
        <v>69.599999999999994</v>
      </c>
      <c r="H59" s="12">
        <v>2.5</v>
      </c>
      <c r="I59" s="12" t="s">
        <v>118</v>
      </c>
      <c r="J59" s="12">
        <v>5</v>
      </c>
      <c r="K59" s="9">
        <v>35.1</v>
      </c>
      <c r="L59" s="9">
        <v>28.8</v>
      </c>
      <c r="M59" s="9">
        <v>41.4</v>
      </c>
      <c r="N59" s="9"/>
    </row>
    <row r="60" spans="1:14" x14ac:dyDescent="0.25">
      <c r="A60" t="s">
        <v>111</v>
      </c>
      <c r="B60" s="9">
        <v>64.900000000000006</v>
      </c>
      <c r="C60" s="9">
        <v>58.9</v>
      </c>
      <c r="D60" s="9">
        <v>70.900000000000006</v>
      </c>
      <c r="E60" s="9">
        <v>64.400000000000006</v>
      </c>
      <c r="F60" s="9">
        <v>58.4</v>
      </c>
      <c r="G60" s="9">
        <v>70.400000000000006</v>
      </c>
      <c r="H60" s="16" t="s">
        <v>226</v>
      </c>
      <c r="I60" s="16" t="s">
        <v>226</v>
      </c>
      <c r="J60" s="16" t="s">
        <v>226</v>
      </c>
      <c r="K60" s="9">
        <v>35.1</v>
      </c>
      <c r="L60" s="9">
        <v>29.1</v>
      </c>
      <c r="M60" s="9">
        <v>41.1</v>
      </c>
      <c r="N60" s="9"/>
    </row>
    <row r="61" spans="1:14" x14ac:dyDescent="0.25">
      <c r="A61" t="s">
        <v>112</v>
      </c>
      <c r="B61" s="9">
        <v>69.2</v>
      </c>
      <c r="C61" s="9">
        <v>62.9</v>
      </c>
      <c r="D61" s="9">
        <v>75.5</v>
      </c>
      <c r="E61" s="9">
        <v>68.8</v>
      </c>
      <c r="F61" s="9">
        <v>62.5</v>
      </c>
      <c r="G61" s="9">
        <v>75.099999999999994</v>
      </c>
      <c r="H61" s="16" t="s">
        <v>226</v>
      </c>
      <c r="I61" s="16" t="s">
        <v>226</v>
      </c>
      <c r="J61" s="16" t="s">
        <v>226</v>
      </c>
      <c r="K61" s="9">
        <v>30.8</v>
      </c>
      <c r="L61" s="9">
        <v>24.5</v>
      </c>
      <c r="M61" s="9">
        <v>37.1</v>
      </c>
      <c r="N61" s="9"/>
    </row>
    <row r="62" spans="1:14" x14ac:dyDescent="0.25">
      <c r="A62" t="s">
        <v>114</v>
      </c>
      <c r="B62" s="9">
        <v>73.400000000000006</v>
      </c>
      <c r="C62" s="9">
        <v>68.5</v>
      </c>
      <c r="D62" s="9">
        <v>78.3</v>
      </c>
      <c r="E62" s="9">
        <v>73.099999999999994</v>
      </c>
      <c r="F62" s="9">
        <v>68.2</v>
      </c>
      <c r="G62" s="9">
        <v>78</v>
      </c>
      <c r="H62" s="16" t="s">
        <v>226</v>
      </c>
      <c r="I62" s="16" t="s">
        <v>226</v>
      </c>
      <c r="J62" s="16" t="s">
        <v>226</v>
      </c>
      <c r="K62" s="9">
        <v>26.6</v>
      </c>
      <c r="L62" s="9">
        <v>21.7</v>
      </c>
      <c r="M62" s="9">
        <v>31.5</v>
      </c>
      <c r="N62" s="9"/>
    </row>
    <row r="63" spans="1:14" x14ac:dyDescent="0.25">
      <c r="A63" t="s">
        <v>115</v>
      </c>
      <c r="B63" s="9">
        <v>75</v>
      </c>
      <c r="C63" s="9">
        <v>69.8</v>
      </c>
      <c r="D63" s="9">
        <v>80.2</v>
      </c>
      <c r="E63" s="9">
        <v>73.099999999999994</v>
      </c>
      <c r="F63" s="9">
        <v>67.8</v>
      </c>
      <c r="G63" s="9">
        <v>78.400000000000006</v>
      </c>
      <c r="H63" s="12">
        <v>2.5</v>
      </c>
      <c r="I63" s="19">
        <v>0.4</v>
      </c>
      <c r="J63" s="12">
        <v>4.7</v>
      </c>
      <c r="K63" s="9">
        <v>25</v>
      </c>
      <c r="L63" s="9">
        <v>19.8</v>
      </c>
      <c r="M63" s="9">
        <v>30.2</v>
      </c>
      <c r="N63" s="9"/>
    </row>
    <row r="64" spans="1:14" x14ac:dyDescent="0.25">
      <c r="A64" t="s">
        <v>116</v>
      </c>
      <c r="B64" s="9">
        <v>68.8</v>
      </c>
      <c r="C64" s="9">
        <v>63.5</v>
      </c>
      <c r="D64" s="9">
        <v>74.2</v>
      </c>
      <c r="E64" s="9">
        <v>68.3</v>
      </c>
      <c r="F64" s="9">
        <v>62.9</v>
      </c>
      <c r="G64" s="9">
        <v>73.8</v>
      </c>
      <c r="H64" s="16" t="s">
        <v>226</v>
      </c>
      <c r="I64" s="16" t="s">
        <v>226</v>
      </c>
      <c r="J64" s="16" t="s">
        <v>226</v>
      </c>
      <c r="K64" s="9">
        <v>31.2</v>
      </c>
      <c r="L64" s="9">
        <v>25.8</v>
      </c>
      <c r="M64" s="9">
        <v>36.5</v>
      </c>
      <c r="N64" s="9"/>
    </row>
    <row r="65" spans="1:14" x14ac:dyDescent="0.25">
      <c r="A65" t="s">
        <v>117</v>
      </c>
      <c r="B65" s="9">
        <v>70.900000000000006</v>
      </c>
      <c r="C65" s="9">
        <v>66</v>
      </c>
      <c r="D65" s="9">
        <v>75.7</v>
      </c>
      <c r="E65" s="9">
        <v>69.7</v>
      </c>
      <c r="F65" s="9">
        <v>64.8</v>
      </c>
      <c r="G65" s="9">
        <v>74.7</v>
      </c>
      <c r="H65" s="12">
        <v>1.6</v>
      </c>
      <c r="I65" s="12" t="s">
        <v>118</v>
      </c>
      <c r="J65" s="12">
        <v>3.2</v>
      </c>
      <c r="K65" s="9">
        <v>29.1</v>
      </c>
      <c r="L65" s="9">
        <v>24.3</v>
      </c>
      <c r="M65" s="9">
        <v>34</v>
      </c>
      <c r="N65" s="9"/>
    </row>
    <row r="66" spans="1:14" x14ac:dyDescent="0.25">
      <c r="A66" t="s">
        <v>119</v>
      </c>
      <c r="B66" s="9">
        <v>69.7</v>
      </c>
      <c r="C66" s="9">
        <v>68.2</v>
      </c>
      <c r="D66" s="9">
        <v>71.3</v>
      </c>
      <c r="E66" s="9">
        <v>68.5</v>
      </c>
      <c r="F66" s="9">
        <v>67</v>
      </c>
      <c r="G66" s="9">
        <v>70.099999999999994</v>
      </c>
      <c r="H66" s="9">
        <v>1.7</v>
      </c>
      <c r="I66" s="10">
        <v>1.2</v>
      </c>
      <c r="J66" s="9">
        <v>2.2999999999999998</v>
      </c>
      <c r="K66" s="9">
        <v>30.3</v>
      </c>
      <c r="L66" s="9">
        <v>28.7</v>
      </c>
      <c r="M66" s="9">
        <v>31.8</v>
      </c>
      <c r="N66" s="9"/>
    </row>
    <row r="67" spans="1:14" x14ac:dyDescent="0.25">
      <c r="B67" s="9"/>
      <c r="C67" s="9"/>
      <c r="D67" s="9"/>
      <c r="E67" s="9"/>
      <c r="F67" s="9"/>
      <c r="G67" s="9"/>
      <c r="H67" s="9"/>
      <c r="I67" s="9"/>
      <c r="J67" s="9"/>
      <c r="K67" s="9"/>
      <c r="L67" s="9"/>
      <c r="M67" s="9"/>
      <c r="N67" s="9"/>
    </row>
  </sheetData>
  <pageMargins left="0.7" right="0.7" top="0.75" bottom="0.75" header="0.3" footer="0.3"/>
  <pageSetup paperSize="9" orientation="portrait" horizontalDpi="300" verticalDpi="300"/>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5"/>
  <sheetViews>
    <sheetView workbookViewId="0"/>
  </sheetViews>
  <sheetFormatPr defaultColWidth="11.54296875" defaultRowHeight="15" x14ac:dyDescent="0.25"/>
  <cols>
    <col min="1" max="1" width="35.6328125" customWidth="1"/>
    <col min="2" max="14" width="17.6328125" customWidth="1"/>
  </cols>
  <sheetData>
    <row r="1" spans="1:13" ht="30" customHeight="1" x14ac:dyDescent="0.35">
      <c r="A1" s="2" t="s">
        <v>134</v>
      </c>
    </row>
    <row r="2" spans="1:13" x14ac:dyDescent="0.25">
      <c r="A2" t="s">
        <v>135</v>
      </c>
    </row>
    <row r="3" spans="1:13" x14ac:dyDescent="0.25">
      <c r="A3" t="s">
        <v>87</v>
      </c>
    </row>
    <row r="4" spans="1:13" x14ac:dyDescent="0.25">
      <c r="A4" t="s">
        <v>89</v>
      </c>
    </row>
    <row r="5" spans="1:13" x14ac:dyDescent="0.25">
      <c r="A5" t="s">
        <v>90</v>
      </c>
    </row>
    <row r="6" spans="1:13" ht="15" customHeight="1" x14ac:dyDescent="0.3">
      <c r="A6" s="3" t="s">
        <v>254</v>
      </c>
    </row>
    <row r="7" spans="1:13" ht="62.4" x14ac:dyDescent="0.3">
      <c r="A7" s="30" t="s">
        <v>136</v>
      </c>
      <c r="B7" s="6" t="s">
        <v>137</v>
      </c>
      <c r="C7" s="6" t="s">
        <v>138</v>
      </c>
      <c r="D7" s="6" t="s">
        <v>139</v>
      </c>
      <c r="E7" s="6" t="s">
        <v>140</v>
      </c>
      <c r="F7" s="6" t="s">
        <v>141</v>
      </c>
      <c r="G7" s="6" t="s">
        <v>142</v>
      </c>
      <c r="H7" s="6" t="s">
        <v>143</v>
      </c>
      <c r="I7" s="6" t="s">
        <v>144</v>
      </c>
      <c r="J7" s="6" t="s">
        <v>145</v>
      </c>
      <c r="K7" s="6" t="s">
        <v>146</v>
      </c>
      <c r="L7" s="6" t="s">
        <v>147</v>
      </c>
      <c r="M7" s="6" t="s">
        <v>148</v>
      </c>
    </row>
    <row r="8" spans="1:13" x14ac:dyDescent="0.25">
      <c r="A8" s="7" t="s">
        <v>106</v>
      </c>
      <c r="B8" s="8">
        <v>55000</v>
      </c>
      <c r="C8" s="9">
        <v>75.8</v>
      </c>
      <c r="D8" s="8">
        <v>18000</v>
      </c>
      <c r="E8" s="9">
        <v>24.2</v>
      </c>
      <c r="F8" s="8">
        <v>32000</v>
      </c>
      <c r="G8" s="9">
        <v>87.3</v>
      </c>
      <c r="H8" s="8">
        <v>5000</v>
      </c>
      <c r="I8" s="9">
        <v>12.7</v>
      </c>
      <c r="J8" s="8">
        <v>23000</v>
      </c>
      <c r="K8" s="9">
        <v>63.9</v>
      </c>
      <c r="L8" s="8">
        <v>13000</v>
      </c>
      <c r="M8" s="9">
        <v>36.1</v>
      </c>
    </row>
    <row r="9" spans="1:13" x14ac:dyDescent="0.25">
      <c r="A9" s="7" t="s">
        <v>107</v>
      </c>
      <c r="B9" s="8">
        <v>54000</v>
      </c>
      <c r="C9" s="9">
        <v>70.400000000000006</v>
      </c>
      <c r="D9" s="8">
        <v>23000</v>
      </c>
      <c r="E9" s="9">
        <v>29.6</v>
      </c>
      <c r="F9" s="8">
        <v>33000</v>
      </c>
      <c r="G9" s="9">
        <v>84.3</v>
      </c>
      <c r="H9" s="8">
        <v>6000</v>
      </c>
      <c r="I9" s="9">
        <v>15.7</v>
      </c>
      <c r="J9" s="8">
        <v>21000</v>
      </c>
      <c r="K9" s="9">
        <v>56.1</v>
      </c>
      <c r="L9" s="8">
        <v>17000</v>
      </c>
      <c r="M9" s="9">
        <v>43.9</v>
      </c>
    </row>
    <row r="10" spans="1:13" x14ac:dyDescent="0.25">
      <c r="A10" s="7" t="s">
        <v>108</v>
      </c>
      <c r="B10" s="8">
        <v>85000</v>
      </c>
      <c r="C10" s="9">
        <v>80</v>
      </c>
      <c r="D10" s="8">
        <v>21000</v>
      </c>
      <c r="E10" s="9">
        <v>20</v>
      </c>
      <c r="F10" s="8">
        <v>51000</v>
      </c>
      <c r="G10" s="9">
        <v>91.6</v>
      </c>
      <c r="H10" s="11">
        <v>5000</v>
      </c>
      <c r="I10" s="12">
        <v>8.4</v>
      </c>
      <c r="J10" s="8">
        <v>34000</v>
      </c>
      <c r="K10" s="9">
        <v>67.099999999999994</v>
      </c>
      <c r="L10" s="8">
        <v>16000</v>
      </c>
      <c r="M10" s="9">
        <v>32.9</v>
      </c>
    </row>
    <row r="11" spans="1:13" x14ac:dyDescent="0.25">
      <c r="A11" s="7" t="s">
        <v>109</v>
      </c>
      <c r="B11" s="8">
        <v>113000</v>
      </c>
      <c r="C11" s="9">
        <v>76.099999999999994</v>
      </c>
      <c r="D11" s="8">
        <v>36000</v>
      </c>
      <c r="E11" s="9">
        <v>23.9</v>
      </c>
      <c r="F11" s="8">
        <v>67000</v>
      </c>
      <c r="G11" s="9">
        <v>87.9</v>
      </c>
      <c r="H11" s="8">
        <v>9000</v>
      </c>
      <c r="I11" s="9">
        <v>12.1</v>
      </c>
      <c r="J11" s="8">
        <v>46000</v>
      </c>
      <c r="K11" s="9">
        <v>63.7</v>
      </c>
      <c r="L11" s="8">
        <v>26000</v>
      </c>
      <c r="M11" s="9">
        <v>36.299999999999997</v>
      </c>
    </row>
    <row r="12" spans="1:13" x14ac:dyDescent="0.25">
      <c r="A12" s="7" t="s">
        <v>110</v>
      </c>
      <c r="B12" s="8">
        <v>42000</v>
      </c>
      <c r="C12" s="9">
        <v>74.099999999999994</v>
      </c>
      <c r="D12" s="8">
        <v>15000</v>
      </c>
      <c r="E12" s="9">
        <v>25.9</v>
      </c>
      <c r="F12" s="8">
        <v>25000</v>
      </c>
      <c r="G12" s="9">
        <v>85.7</v>
      </c>
      <c r="H12" s="11">
        <v>4000</v>
      </c>
      <c r="I12" s="12">
        <v>14.3</v>
      </c>
      <c r="J12" s="8">
        <v>17000</v>
      </c>
      <c r="K12" s="9">
        <v>62</v>
      </c>
      <c r="L12" s="8">
        <v>10000</v>
      </c>
      <c r="M12" s="9">
        <v>38</v>
      </c>
    </row>
    <row r="13" spans="1:13" x14ac:dyDescent="0.25">
      <c r="A13" s="7" t="s">
        <v>111</v>
      </c>
      <c r="B13" s="8">
        <v>46000</v>
      </c>
      <c r="C13" s="9">
        <v>76.099999999999994</v>
      </c>
      <c r="D13" s="8">
        <v>15000</v>
      </c>
      <c r="E13" s="9">
        <v>23.9</v>
      </c>
      <c r="F13" s="8">
        <v>29000</v>
      </c>
      <c r="G13" s="9">
        <v>91</v>
      </c>
      <c r="H13" s="11">
        <v>3000</v>
      </c>
      <c r="I13" s="12">
        <v>9</v>
      </c>
      <c r="J13" s="8">
        <v>18000</v>
      </c>
      <c r="K13" s="9">
        <v>60.3</v>
      </c>
      <c r="L13" s="8">
        <v>12000</v>
      </c>
      <c r="M13" s="9">
        <v>39.700000000000003</v>
      </c>
    </row>
    <row r="14" spans="1:13" x14ac:dyDescent="0.25">
      <c r="A14" s="7" t="s">
        <v>112</v>
      </c>
      <c r="B14" s="8">
        <v>42000</v>
      </c>
      <c r="C14" s="9">
        <v>79.5</v>
      </c>
      <c r="D14" s="8">
        <v>11000</v>
      </c>
      <c r="E14" s="9">
        <v>20.5</v>
      </c>
      <c r="F14" s="8">
        <v>27000</v>
      </c>
      <c r="G14" s="9">
        <v>91.6</v>
      </c>
      <c r="H14" s="11">
        <v>2000</v>
      </c>
      <c r="I14" s="12">
        <v>8.4</v>
      </c>
      <c r="J14" s="8">
        <v>16000</v>
      </c>
      <c r="K14" s="9">
        <v>64.900000000000006</v>
      </c>
      <c r="L14" s="8">
        <v>8000</v>
      </c>
      <c r="M14" s="9">
        <v>35.1</v>
      </c>
    </row>
    <row r="15" spans="1:13" x14ac:dyDescent="0.25">
      <c r="A15" s="7" t="s">
        <v>114</v>
      </c>
      <c r="B15" s="8">
        <v>61000</v>
      </c>
      <c r="C15" s="9">
        <v>79.900000000000006</v>
      </c>
      <c r="D15" s="8">
        <v>15000</v>
      </c>
      <c r="E15" s="9">
        <v>20.100000000000001</v>
      </c>
      <c r="F15" s="8">
        <v>38000</v>
      </c>
      <c r="G15" s="9">
        <v>93.8</v>
      </c>
      <c r="H15" s="11">
        <v>2000</v>
      </c>
      <c r="I15" s="12">
        <v>6.2</v>
      </c>
      <c r="J15" s="8">
        <v>23000</v>
      </c>
      <c r="K15" s="9">
        <v>64.400000000000006</v>
      </c>
      <c r="L15" s="8">
        <v>13000</v>
      </c>
      <c r="M15" s="9">
        <v>35.6</v>
      </c>
    </row>
    <row r="16" spans="1:13" x14ac:dyDescent="0.25">
      <c r="A16" s="7" t="s">
        <v>115</v>
      </c>
      <c r="B16" s="8">
        <v>54000</v>
      </c>
      <c r="C16" s="9">
        <v>76.5</v>
      </c>
      <c r="D16" s="8">
        <v>17000</v>
      </c>
      <c r="E16" s="9">
        <v>23.5</v>
      </c>
      <c r="F16" s="8">
        <v>34000</v>
      </c>
      <c r="G16" s="9">
        <v>90.2</v>
      </c>
      <c r="H16" s="11">
        <v>4000</v>
      </c>
      <c r="I16" s="12">
        <v>9.8000000000000007</v>
      </c>
      <c r="J16" s="8">
        <v>20000</v>
      </c>
      <c r="K16" s="9">
        <v>60.8</v>
      </c>
      <c r="L16" s="8">
        <v>13000</v>
      </c>
      <c r="M16" s="9">
        <v>39.200000000000003</v>
      </c>
    </row>
    <row r="17" spans="1:13" x14ac:dyDescent="0.25">
      <c r="A17" s="7" t="s">
        <v>116</v>
      </c>
      <c r="B17" s="8">
        <v>57000</v>
      </c>
      <c r="C17" s="9">
        <v>81</v>
      </c>
      <c r="D17" s="8">
        <v>13000</v>
      </c>
      <c r="E17" s="9">
        <v>19</v>
      </c>
      <c r="F17" s="8">
        <v>37000</v>
      </c>
      <c r="G17" s="9">
        <v>94.5</v>
      </c>
      <c r="H17" s="11">
        <v>2000</v>
      </c>
      <c r="I17" s="12">
        <v>5.5</v>
      </c>
      <c r="J17" s="8">
        <v>20000</v>
      </c>
      <c r="K17" s="9">
        <v>64.5</v>
      </c>
      <c r="L17" s="8">
        <v>11000</v>
      </c>
      <c r="M17" s="9">
        <v>35.5</v>
      </c>
    </row>
    <row r="18" spans="1:13" x14ac:dyDescent="0.25">
      <c r="A18" s="7" t="s">
        <v>117</v>
      </c>
      <c r="B18" s="8">
        <v>68000</v>
      </c>
      <c r="C18" s="9">
        <v>79.3</v>
      </c>
      <c r="D18" s="8">
        <v>18000</v>
      </c>
      <c r="E18" s="9">
        <v>20.7</v>
      </c>
      <c r="F18" s="8">
        <v>40000</v>
      </c>
      <c r="G18" s="9">
        <v>87.6</v>
      </c>
      <c r="H18" s="8">
        <v>6000</v>
      </c>
      <c r="I18" s="9">
        <v>12.4</v>
      </c>
      <c r="J18" s="8">
        <v>28000</v>
      </c>
      <c r="K18" s="9">
        <v>69.8</v>
      </c>
      <c r="L18" s="8">
        <v>12000</v>
      </c>
      <c r="M18" s="9">
        <v>30.2</v>
      </c>
    </row>
    <row r="19" spans="1:13" x14ac:dyDescent="0.25">
      <c r="A19" s="7" t="s">
        <v>119</v>
      </c>
      <c r="B19" s="8">
        <v>678000</v>
      </c>
      <c r="C19" s="9">
        <v>77.2</v>
      </c>
      <c r="D19" s="8">
        <v>200000</v>
      </c>
      <c r="E19" s="9">
        <v>22.8</v>
      </c>
      <c r="F19" s="8">
        <v>412000</v>
      </c>
      <c r="G19" s="9">
        <v>89.5</v>
      </c>
      <c r="H19" s="8">
        <v>48000</v>
      </c>
      <c r="I19" s="9">
        <v>10.5</v>
      </c>
      <c r="J19" s="8">
        <v>266000</v>
      </c>
      <c r="K19" s="9">
        <v>63.6</v>
      </c>
      <c r="L19" s="8">
        <v>152000</v>
      </c>
      <c r="M19" s="9">
        <v>36.4</v>
      </c>
    </row>
    <row r="20" spans="1:13" x14ac:dyDescent="0.25">
      <c r="A20" s="7"/>
      <c r="B20" s="8"/>
      <c r="C20" s="9"/>
      <c r="D20" s="8"/>
      <c r="E20" s="9"/>
      <c r="F20" s="8"/>
      <c r="G20" s="9"/>
      <c r="H20" s="8"/>
      <c r="I20" s="9"/>
      <c r="J20" s="8"/>
      <c r="K20" s="9"/>
      <c r="L20" s="8"/>
      <c r="M20" s="9"/>
    </row>
    <row r="21" spans="1:13" ht="15" customHeight="1" x14ac:dyDescent="0.3">
      <c r="A21" s="3" t="s">
        <v>255</v>
      </c>
    </row>
    <row r="22" spans="1:13" ht="62.4" x14ac:dyDescent="0.3">
      <c r="A22" s="30" t="s">
        <v>136</v>
      </c>
      <c r="B22" s="6" t="s">
        <v>137</v>
      </c>
      <c r="C22" s="6" t="s">
        <v>138</v>
      </c>
      <c r="D22" s="6" t="s">
        <v>139</v>
      </c>
      <c r="E22" s="6" t="s">
        <v>140</v>
      </c>
      <c r="F22" s="6" t="s">
        <v>141</v>
      </c>
      <c r="G22" s="6" t="s">
        <v>142</v>
      </c>
      <c r="H22" s="6" t="s">
        <v>143</v>
      </c>
      <c r="I22" s="6" t="s">
        <v>144</v>
      </c>
      <c r="J22" s="6" t="s">
        <v>145</v>
      </c>
      <c r="K22" s="6" t="s">
        <v>146</v>
      </c>
      <c r="L22" s="6" t="s">
        <v>147</v>
      </c>
      <c r="M22" s="6" t="s">
        <v>148</v>
      </c>
    </row>
    <row r="23" spans="1:13" x14ac:dyDescent="0.25">
      <c r="A23" t="s">
        <v>106</v>
      </c>
      <c r="B23" s="8">
        <v>53000</v>
      </c>
      <c r="C23" s="9">
        <v>77.7</v>
      </c>
      <c r="D23" s="8">
        <v>15000</v>
      </c>
      <c r="E23" s="9">
        <v>22.3</v>
      </c>
      <c r="F23" s="8">
        <v>31000</v>
      </c>
      <c r="G23" s="9">
        <v>90.1</v>
      </c>
      <c r="H23" s="11">
        <v>3000</v>
      </c>
      <c r="I23" s="12">
        <v>9.9</v>
      </c>
      <c r="J23" s="8">
        <v>22000</v>
      </c>
      <c r="K23" s="9">
        <v>65.2</v>
      </c>
      <c r="L23" s="8">
        <v>12000</v>
      </c>
      <c r="M23" s="9">
        <v>34.799999999999997</v>
      </c>
    </row>
    <row r="24" spans="1:13" x14ac:dyDescent="0.25">
      <c r="A24" t="s">
        <v>107</v>
      </c>
      <c r="B24" s="8">
        <v>53000</v>
      </c>
      <c r="C24" s="9">
        <v>72.099999999999994</v>
      </c>
      <c r="D24" s="8">
        <v>20000</v>
      </c>
      <c r="E24" s="9">
        <v>27.9</v>
      </c>
      <c r="F24" s="8">
        <v>32000</v>
      </c>
      <c r="G24" s="9">
        <v>85.9</v>
      </c>
      <c r="H24" s="8">
        <v>5000</v>
      </c>
      <c r="I24" s="9">
        <v>14.1</v>
      </c>
      <c r="J24" s="8">
        <v>21000</v>
      </c>
      <c r="K24" s="9">
        <v>57.6</v>
      </c>
      <c r="L24" s="8">
        <v>15000</v>
      </c>
      <c r="M24" s="9">
        <v>42.4</v>
      </c>
    </row>
    <row r="25" spans="1:13" x14ac:dyDescent="0.25">
      <c r="A25" t="s">
        <v>108</v>
      </c>
      <c r="B25" s="8">
        <v>82000</v>
      </c>
      <c r="C25" s="9">
        <v>80.400000000000006</v>
      </c>
      <c r="D25" s="8">
        <v>20000</v>
      </c>
      <c r="E25" s="9">
        <v>19.600000000000001</v>
      </c>
      <c r="F25" s="8">
        <v>49000</v>
      </c>
      <c r="G25" s="9">
        <v>91.9</v>
      </c>
      <c r="H25" s="11">
        <v>4000</v>
      </c>
      <c r="I25" s="12">
        <v>8.1</v>
      </c>
      <c r="J25" s="8">
        <v>33000</v>
      </c>
      <c r="K25" s="9">
        <v>67.8</v>
      </c>
      <c r="L25" s="8">
        <v>16000</v>
      </c>
      <c r="M25" s="9">
        <v>32.200000000000003</v>
      </c>
    </row>
    <row r="26" spans="1:13" x14ac:dyDescent="0.25">
      <c r="A26" t="s">
        <v>109</v>
      </c>
      <c r="B26" s="8">
        <v>111000</v>
      </c>
      <c r="C26" s="9">
        <v>77.099999999999994</v>
      </c>
      <c r="D26" s="8">
        <v>33000</v>
      </c>
      <c r="E26" s="9">
        <v>22.9</v>
      </c>
      <c r="F26" s="8">
        <v>65000</v>
      </c>
      <c r="G26" s="9">
        <v>88.5</v>
      </c>
      <c r="H26" s="8">
        <v>8000</v>
      </c>
      <c r="I26" s="9">
        <v>11.5</v>
      </c>
      <c r="J26" s="8">
        <v>46000</v>
      </c>
      <c r="K26" s="9">
        <v>65.2</v>
      </c>
      <c r="L26" s="8">
        <v>24000</v>
      </c>
      <c r="M26" s="9">
        <v>34.799999999999997</v>
      </c>
    </row>
    <row r="27" spans="1:13" x14ac:dyDescent="0.25">
      <c r="A27" t="s">
        <v>110</v>
      </c>
      <c r="B27" s="8">
        <v>40000</v>
      </c>
      <c r="C27" s="9">
        <v>76.3</v>
      </c>
      <c r="D27" s="8">
        <v>13000</v>
      </c>
      <c r="E27" s="9">
        <v>23.7</v>
      </c>
      <c r="F27" s="8">
        <v>24000</v>
      </c>
      <c r="G27" s="9">
        <v>87.3</v>
      </c>
      <c r="H27" s="11">
        <v>3000</v>
      </c>
      <c r="I27" s="12">
        <v>12.7</v>
      </c>
      <c r="J27" s="8">
        <v>17000</v>
      </c>
      <c r="K27" s="9">
        <v>64.7</v>
      </c>
      <c r="L27" s="8">
        <v>9000</v>
      </c>
      <c r="M27" s="9">
        <v>35.299999999999997</v>
      </c>
    </row>
    <row r="28" spans="1:13" x14ac:dyDescent="0.25">
      <c r="A28" t="s">
        <v>111</v>
      </c>
      <c r="B28" s="8">
        <v>46000</v>
      </c>
      <c r="C28" s="9">
        <v>77.099999999999994</v>
      </c>
      <c r="D28" s="8">
        <v>14000</v>
      </c>
      <c r="E28" s="9">
        <v>22.9</v>
      </c>
      <c r="F28" s="8">
        <v>28000</v>
      </c>
      <c r="G28" s="9">
        <v>93.2</v>
      </c>
      <c r="H28" s="11">
        <v>2000</v>
      </c>
      <c r="I28" s="12">
        <v>6.8</v>
      </c>
      <c r="J28" s="8">
        <v>18000</v>
      </c>
      <c r="K28" s="9">
        <v>60.6</v>
      </c>
      <c r="L28" s="8">
        <v>12000</v>
      </c>
      <c r="M28" s="9">
        <v>39.4</v>
      </c>
    </row>
    <row r="29" spans="1:13" x14ac:dyDescent="0.25">
      <c r="A29" t="s">
        <v>112</v>
      </c>
      <c r="B29" s="8">
        <v>41000</v>
      </c>
      <c r="C29" s="9">
        <v>81.900000000000006</v>
      </c>
      <c r="D29" s="8">
        <v>9000</v>
      </c>
      <c r="E29" s="9">
        <v>18.100000000000001</v>
      </c>
      <c r="F29" s="8">
        <v>25000</v>
      </c>
      <c r="G29" s="9">
        <v>93.3</v>
      </c>
      <c r="H29" s="11">
        <v>2000</v>
      </c>
      <c r="I29" s="12">
        <v>6.7</v>
      </c>
      <c r="J29" s="8">
        <v>15000</v>
      </c>
      <c r="K29" s="9">
        <v>68.099999999999994</v>
      </c>
      <c r="L29" s="8">
        <v>7000</v>
      </c>
      <c r="M29" s="9">
        <v>31.9</v>
      </c>
    </row>
    <row r="30" spans="1:13" x14ac:dyDescent="0.25">
      <c r="A30" t="s">
        <v>114</v>
      </c>
      <c r="B30" s="8">
        <v>59000</v>
      </c>
      <c r="C30" s="9">
        <v>80.2</v>
      </c>
      <c r="D30" s="8">
        <v>15000</v>
      </c>
      <c r="E30" s="9">
        <v>19.8</v>
      </c>
      <c r="F30" s="8">
        <v>36000</v>
      </c>
      <c r="G30" s="9">
        <v>94.1</v>
      </c>
      <c r="H30" s="11">
        <v>2000</v>
      </c>
      <c r="I30" s="12">
        <v>5.9</v>
      </c>
      <c r="J30" s="8">
        <v>23000</v>
      </c>
      <c r="K30" s="9">
        <v>65.2</v>
      </c>
      <c r="L30" s="8">
        <v>12000</v>
      </c>
      <c r="M30" s="9">
        <v>34.799999999999997</v>
      </c>
    </row>
    <row r="31" spans="1:13" x14ac:dyDescent="0.25">
      <c r="A31" t="s">
        <v>115</v>
      </c>
      <c r="B31" s="8">
        <v>52000</v>
      </c>
      <c r="C31" s="9">
        <v>77.8</v>
      </c>
      <c r="D31" s="8">
        <v>15000</v>
      </c>
      <c r="E31" s="9">
        <v>22.2</v>
      </c>
      <c r="F31" s="8">
        <v>32000</v>
      </c>
      <c r="G31" s="9">
        <v>92.7</v>
      </c>
      <c r="H31" s="11">
        <v>3000</v>
      </c>
      <c r="I31" s="12">
        <v>7.3</v>
      </c>
      <c r="J31" s="8">
        <v>20000</v>
      </c>
      <c r="K31" s="9">
        <v>61.6</v>
      </c>
      <c r="L31" s="8">
        <v>12000</v>
      </c>
      <c r="M31" s="9">
        <v>38.4</v>
      </c>
    </row>
    <row r="32" spans="1:13" x14ac:dyDescent="0.25">
      <c r="A32" t="s">
        <v>116</v>
      </c>
      <c r="B32" s="8">
        <v>56000</v>
      </c>
      <c r="C32" s="9">
        <v>81.7</v>
      </c>
      <c r="D32" s="8">
        <v>12000</v>
      </c>
      <c r="E32" s="9">
        <v>18.3</v>
      </c>
      <c r="F32" s="8">
        <v>35000</v>
      </c>
      <c r="G32" s="9">
        <v>95.7</v>
      </c>
      <c r="H32" s="11">
        <v>2000</v>
      </c>
      <c r="I32" s="12">
        <v>4.3</v>
      </c>
      <c r="J32" s="8">
        <v>20000</v>
      </c>
      <c r="K32" s="9">
        <v>65.400000000000006</v>
      </c>
      <c r="L32" s="8">
        <v>11000</v>
      </c>
      <c r="M32" s="9">
        <v>34.6</v>
      </c>
    </row>
    <row r="33" spans="1:13" x14ac:dyDescent="0.25">
      <c r="A33" t="s">
        <v>117</v>
      </c>
      <c r="B33" s="8">
        <v>67000</v>
      </c>
      <c r="C33" s="9">
        <v>80.900000000000006</v>
      </c>
      <c r="D33" s="8">
        <v>16000</v>
      </c>
      <c r="E33" s="9">
        <v>19.100000000000001</v>
      </c>
      <c r="F33" s="8">
        <v>39000</v>
      </c>
      <c r="G33" s="9">
        <v>89.9</v>
      </c>
      <c r="H33" s="11">
        <v>4000</v>
      </c>
      <c r="I33" s="12">
        <v>10.1</v>
      </c>
      <c r="J33" s="8">
        <v>28000</v>
      </c>
      <c r="K33" s="9">
        <v>71.2</v>
      </c>
      <c r="L33" s="8">
        <v>11000</v>
      </c>
      <c r="M33" s="9">
        <v>28.8</v>
      </c>
    </row>
    <row r="34" spans="1:13" x14ac:dyDescent="0.25">
      <c r="A34" t="s">
        <v>119</v>
      </c>
      <c r="B34" s="8">
        <v>659000</v>
      </c>
      <c r="C34" s="9">
        <v>78.400000000000006</v>
      </c>
      <c r="D34" s="8">
        <v>181000</v>
      </c>
      <c r="E34" s="9">
        <v>21.6</v>
      </c>
      <c r="F34" s="8">
        <v>396000</v>
      </c>
      <c r="G34" s="9">
        <v>90.9</v>
      </c>
      <c r="H34" s="8">
        <v>40000</v>
      </c>
      <c r="I34" s="9">
        <v>9.1</v>
      </c>
      <c r="J34" s="8">
        <v>263000</v>
      </c>
      <c r="K34" s="9">
        <v>64.900000000000006</v>
      </c>
      <c r="L34" s="8">
        <v>142000</v>
      </c>
      <c r="M34" s="9">
        <v>35.1</v>
      </c>
    </row>
    <row r="35" spans="1:13" x14ac:dyDescent="0.25">
      <c r="B35" s="8"/>
      <c r="C35" s="9"/>
      <c r="D35" s="8"/>
      <c r="E35" s="9"/>
      <c r="F35" s="8"/>
      <c r="G35" s="9"/>
      <c r="H35" s="8"/>
      <c r="I35" s="9"/>
      <c r="J35" s="8"/>
      <c r="K35" s="9"/>
      <c r="L35" s="8"/>
      <c r="M35" s="9"/>
    </row>
  </sheetData>
  <pageMargins left="0.7" right="0.7" top="0.75" bottom="0.75" header="0.3" footer="0.3"/>
  <pageSetup paperSize="9" orientation="portrait" horizontalDpi="300" verticalDpi="300"/>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workbookViewId="0"/>
  </sheetViews>
  <sheetFormatPr defaultColWidth="11.54296875" defaultRowHeight="15" x14ac:dyDescent="0.25"/>
  <cols>
    <col min="1" max="1" width="35.6328125" customWidth="1"/>
    <col min="2" max="14" width="17.6328125" customWidth="1"/>
  </cols>
  <sheetData>
    <row r="1" spans="1:10" ht="30" customHeight="1" x14ac:dyDescent="0.35">
      <c r="A1" s="2" t="s">
        <v>149</v>
      </c>
    </row>
    <row r="2" spans="1:10" x14ac:dyDescent="0.25">
      <c r="A2" t="s">
        <v>135</v>
      </c>
    </row>
    <row r="3" spans="1:10" x14ac:dyDescent="0.25">
      <c r="A3" t="s">
        <v>87</v>
      </c>
    </row>
    <row r="4" spans="1:10" x14ac:dyDescent="0.25">
      <c r="A4" t="s">
        <v>89</v>
      </c>
    </row>
    <row r="5" spans="1:10" x14ac:dyDescent="0.25">
      <c r="A5" t="s">
        <v>90</v>
      </c>
    </row>
    <row r="6" spans="1:10" ht="15" customHeight="1" x14ac:dyDescent="0.3">
      <c r="A6" s="3" t="s">
        <v>256</v>
      </c>
    </row>
    <row r="7" spans="1:10" ht="62.4" x14ac:dyDescent="0.3">
      <c r="A7" s="30" t="s">
        <v>150</v>
      </c>
      <c r="B7" s="6" t="s">
        <v>151</v>
      </c>
      <c r="C7" s="6" t="s">
        <v>152</v>
      </c>
      <c r="D7" s="6" t="s">
        <v>153</v>
      </c>
      <c r="E7" s="6" t="s">
        <v>154</v>
      </c>
      <c r="F7" s="6" t="s">
        <v>155</v>
      </c>
      <c r="G7" s="6" t="s">
        <v>156</v>
      </c>
      <c r="H7" s="6" t="s">
        <v>157</v>
      </c>
      <c r="I7" s="6" t="s">
        <v>158</v>
      </c>
      <c r="J7" s="6" t="s">
        <v>159</v>
      </c>
    </row>
    <row r="8" spans="1:10" x14ac:dyDescent="0.25">
      <c r="A8" s="7" t="s">
        <v>160</v>
      </c>
      <c r="B8" s="8">
        <v>105000</v>
      </c>
      <c r="C8" s="8">
        <v>98000</v>
      </c>
      <c r="D8" s="8">
        <v>7000</v>
      </c>
      <c r="E8" s="8">
        <v>93000</v>
      </c>
      <c r="F8" s="8">
        <v>197000</v>
      </c>
      <c r="G8" s="9">
        <v>53</v>
      </c>
      <c r="H8" s="9">
        <v>49.6</v>
      </c>
      <c r="I8" s="9">
        <v>6.4</v>
      </c>
      <c r="J8" s="9">
        <v>47</v>
      </c>
    </row>
    <row r="9" spans="1:10" x14ac:dyDescent="0.25">
      <c r="A9" s="7" t="s">
        <v>161</v>
      </c>
      <c r="B9" s="8">
        <v>205000</v>
      </c>
      <c r="C9" s="8">
        <v>200000</v>
      </c>
      <c r="D9" s="11">
        <v>5000</v>
      </c>
      <c r="E9" s="8">
        <v>35000</v>
      </c>
      <c r="F9" s="8">
        <v>240000</v>
      </c>
      <c r="G9" s="9">
        <v>85.3</v>
      </c>
      <c r="H9" s="9">
        <v>83.2</v>
      </c>
      <c r="I9" s="12">
        <v>2.4</v>
      </c>
      <c r="J9" s="9">
        <v>14.7</v>
      </c>
    </row>
    <row r="10" spans="1:10" x14ac:dyDescent="0.25">
      <c r="A10" s="7" t="s">
        <v>162</v>
      </c>
      <c r="B10" s="8">
        <v>299000</v>
      </c>
      <c r="C10" s="8">
        <v>295000</v>
      </c>
      <c r="D10" s="11">
        <v>4000</v>
      </c>
      <c r="E10" s="8">
        <v>56000</v>
      </c>
      <c r="F10" s="8">
        <v>356000</v>
      </c>
      <c r="G10" s="9">
        <v>84.2</v>
      </c>
      <c r="H10" s="9">
        <v>83</v>
      </c>
      <c r="I10" s="12">
        <v>1.4</v>
      </c>
      <c r="J10" s="9">
        <v>15.8</v>
      </c>
    </row>
    <row r="11" spans="1:10" x14ac:dyDescent="0.25">
      <c r="A11" s="7" t="s">
        <v>163</v>
      </c>
      <c r="B11" s="8">
        <v>252000</v>
      </c>
      <c r="C11" s="8">
        <v>248000</v>
      </c>
      <c r="D11" s="8">
        <v>4000</v>
      </c>
      <c r="E11" s="8">
        <v>124000</v>
      </c>
      <c r="F11" s="8">
        <v>376000</v>
      </c>
      <c r="G11" s="9">
        <v>67.099999999999994</v>
      </c>
      <c r="H11" s="9">
        <v>65.900000000000006</v>
      </c>
      <c r="I11" s="9">
        <v>1.7</v>
      </c>
      <c r="J11" s="9">
        <v>32.9</v>
      </c>
    </row>
    <row r="12" spans="1:10" x14ac:dyDescent="0.25">
      <c r="A12" s="7" t="s">
        <v>164</v>
      </c>
      <c r="B12" s="8">
        <v>38000</v>
      </c>
      <c r="C12" s="8">
        <v>38000</v>
      </c>
      <c r="D12" s="16" t="s">
        <v>226</v>
      </c>
      <c r="E12" s="8">
        <v>277000</v>
      </c>
      <c r="F12" s="8">
        <v>315000</v>
      </c>
      <c r="G12" s="9">
        <v>12.2</v>
      </c>
      <c r="H12" s="9">
        <v>12.1</v>
      </c>
      <c r="I12" s="16" t="s">
        <v>226</v>
      </c>
      <c r="J12" s="9">
        <v>87.8</v>
      </c>
    </row>
    <row r="13" spans="1:10" x14ac:dyDescent="0.25">
      <c r="A13" s="7" t="s">
        <v>119</v>
      </c>
      <c r="B13" s="8">
        <v>900000</v>
      </c>
      <c r="C13" s="8">
        <v>879000</v>
      </c>
      <c r="D13" s="8">
        <v>20000</v>
      </c>
      <c r="E13" s="8">
        <v>585000</v>
      </c>
      <c r="F13" s="8">
        <v>1485000</v>
      </c>
      <c r="G13" s="9">
        <v>60.6</v>
      </c>
      <c r="H13" s="9">
        <v>59.2</v>
      </c>
      <c r="I13" s="9">
        <v>2.2000000000000002</v>
      </c>
      <c r="J13" s="9">
        <v>39.4</v>
      </c>
    </row>
    <row r="14" spans="1:10" x14ac:dyDescent="0.25">
      <c r="A14" s="7"/>
      <c r="B14" s="8"/>
      <c r="C14" s="8"/>
      <c r="D14" s="8"/>
      <c r="E14" s="8"/>
      <c r="F14" s="8"/>
      <c r="G14" s="9"/>
      <c r="H14" s="9"/>
      <c r="I14" s="9"/>
      <c r="J14" s="9"/>
    </row>
    <row r="15" spans="1:10" ht="15" customHeight="1" x14ac:dyDescent="0.3">
      <c r="A15" s="3" t="s">
        <v>257</v>
      </c>
    </row>
    <row r="16" spans="1:10" ht="62.4" x14ac:dyDescent="0.3">
      <c r="A16" s="30" t="s">
        <v>150</v>
      </c>
      <c r="B16" s="6" t="s">
        <v>165</v>
      </c>
      <c r="C16" s="6" t="s">
        <v>166</v>
      </c>
      <c r="D16" s="6" t="s">
        <v>167</v>
      </c>
      <c r="E16" s="6" t="s">
        <v>168</v>
      </c>
    </row>
    <row r="17" spans="1:5" x14ac:dyDescent="0.25">
      <c r="A17" t="s">
        <v>160</v>
      </c>
      <c r="B17" s="8">
        <v>62000</v>
      </c>
      <c r="C17" s="9">
        <v>63.4</v>
      </c>
      <c r="D17" s="8">
        <v>36000</v>
      </c>
      <c r="E17" s="9">
        <v>36.6</v>
      </c>
    </row>
    <row r="18" spans="1:5" x14ac:dyDescent="0.25">
      <c r="A18" t="s">
        <v>161</v>
      </c>
      <c r="B18" s="8">
        <v>173000</v>
      </c>
      <c r="C18" s="9">
        <v>86.8</v>
      </c>
      <c r="D18" s="8">
        <v>26000</v>
      </c>
      <c r="E18" s="9">
        <v>13.2</v>
      </c>
    </row>
    <row r="19" spans="1:5" x14ac:dyDescent="0.25">
      <c r="A19" t="s">
        <v>162</v>
      </c>
      <c r="B19" s="8">
        <v>239000</v>
      </c>
      <c r="C19" s="9">
        <v>81.099999999999994</v>
      </c>
      <c r="D19" s="8">
        <v>56000</v>
      </c>
      <c r="E19" s="9">
        <v>18.899999999999999</v>
      </c>
    </row>
    <row r="20" spans="1:5" x14ac:dyDescent="0.25">
      <c r="A20" t="s">
        <v>163</v>
      </c>
      <c r="B20" s="8">
        <v>184000</v>
      </c>
      <c r="C20" s="9">
        <v>74.400000000000006</v>
      </c>
      <c r="D20" s="8">
        <v>63000</v>
      </c>
      <c r="E20" s="9">
        <v>25.6</v>
      </c>
    </row>
    <row r="21" spans="1:5" x14ac:dyDescent="0.25">
      <c r="A21" t="s">
        <v>164</v>
      </c>
      <c r="B21" s="8">
        <v>19000</v>
      </c>
      <c r="C21" s="9">
        <v>50.1</v>
      </c>
      <c r="D21" s="8">
        <v>19000</v>
      </c>
      <c r="E21" s="9">
        <v>49.9</v>
      </c>
    </row>
    <row r="22" spans="1:5" x14ac:dyDescent="0.25">
      <c r="A22" t="s">
        <v>119</v>
      </c>
      <c r="B22" s="8">
        <v>678000</v>
      </c>
      <c r="C22" s="9">
        <v>77.2</v>
      </c>
      <c r="D22" s="8">
        <v>200000</v>
      </c>
      <c r="E22" s="9">
        <v>22.8</v>
      </c>
    </row>
    <row r="23" spans="1:5" x14ac:dyDescent="0.25">
      <c r="B23" s="8"/>
      <c r="C23" s="9"/>
      <c r="D23" s="8"/>
      <c r="E23" s="9"/>
    </row>
  </sheetData>
  <pageMargins left="0.7" right="0.7" top="0.75" bottom="0.75" header="0.3" footer="0.3"/>
  <pageSetup paperSize="9" orientation="portrait" horizontalDpi="300" verticalDpi="300"/>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9"/>
  <sheetViews>
    <sheetView workbookViewId="0"/>
  </sheetViews>
  <sheetFormatPr defaultColWidth="11.54296875" defaultRowHeight="15" x14ac:dyDescent="0.25"/>
  <cols>
    <col min="1" max="1" width="35.6328125" customWidth="1"/>
    <col min="2" max="14" width="17.6328125" customWidth="1"/>
  </cols>
  <sheetData>
    <row r="1" spans="1:10" ht="30" customHeight="1" x14ac:dyDescent="0.35">
      <c r="A1" s="2" t="s">
        <v>169</v>
      </c>
    </row>
    <row r="2" spans="1:10" x14ac:dyDescent="0.25">
      <c r="A2" t="s">
        <v>86</v>
      </c>
    </row>
    <row r="3" spans="1:10" x14ac:dyDescent="0.25">
      <c r="A3" t="s">
        <v>87</v>
      </c>
    </row>
    <row r="4" spans="1:10" x14ac:dyDescent="0.25">
      <c r="A4" t="s">
        <v>89</v>
      </c>
    </row>
    <row r="5" spans="1:10" x14ac:dyDescent="0.25">
      <c r="A5" t="s">
        <v>90</v>
      </c>
    </row>
    <row r="6" spans="1:10" ht="15" customHeight="1" x14ac:dyDescent="0.3">
      <c r="A6" s="3" t="s">
        <v>258</v>
      </c>
    </row>
    <row r="7" spans="1:10" ht="62.4" x14ac:dyDescent="0.3">
      <c r="A7" s="30" t="s">
        <v>170</v>
      </c>
      <c r="B7" s="6" t="s">
        <v>151</v>
      </c>
      <c r="C7" s="6" t="s">
        <v>152</v>
      </c>
      <c r="D7" s="6" t="s">
        <v>153</v>
      </c>
      <c r="E7" s="6" t="s">
        <v>154</v>
      </c>
      <c r="F7" s="6" t="s">
        <v>155</v>
      </c>
      <c r="G7" s="6" t="s">
        <v>156</v>
      </c>
      <c r="H7" s="6" t="s">
        <v>157</v>
      </c>
      <c r="I7" s="6" t="s">
        <v>158</v>
      </c>
      <c r="J7" s="6" t="s">
        <v>159</v>
      </c>
    </row>
    <row r="8" spans="1:10" x14ac:dyDescent="0.25">
      <c r="A8" s="7" t="s">
        <v>171</v>
      </c>
      <c r="B8" s="8">
        <v>552000</v>
      </c>
      <c r="C8" s="8">
        <v>536000</v>
      </c>
      <c r="D8" s="8">
        <v>16000</v>
      </c>
      <c r="E8" s="8">
        <v>369000</v>
      </c>
      <c r="F8" s="8">
        <v>921000</v>
      </c>
      <c r="G8" s="9">
        <v>59.9</v>
      </c>
      <c r="H8" s="9">
        <v>58.2</v>
      </c>
      <c r="I8" s="9">
        <v>2.9</v>
      </c>
      <c r="J8" s="9">
        <v>40.1</v>
      </c>
    </row>
    <row r="9" spans="1:10" x14ac:dyDescent="0.25">
      <c r="A9" s="7" t="s">
        <v>172</v>
      </c>
      <c r="B9" s="8">
        <v>346000</v>
      </c>
      <c r="C9" s="8">
        <v>342000</v>
      </c>
      <c r="D9" s="11">
        <v>4000</v>
      </c>
      <c r="E9" s="8">
        <v>215000</v>
      </c>
      <c r="F9" s="8">
        <v>561000</v>
      </c>
      <c r="G9" s="9">
        <v>61.6</v>
      </c>
      <c r="H9" s="9">
        <v>60.9</v>
      </c>
      <c r="I9" s="12">
        <v>1.2</v>
      </c>
      <c r="J9" s="9">
        <v>38.4</v>
      </c>
    </row>
    <row r="10" spans="1:10" x14ac:dyDescent="0.25">
      <c r="A10" s="7" t="s">
        <v>119</v>
      </c>
      <c r="B10" s="8">
        <v>897000</v>
      </c>
      <c r="C10" s="8">
        <v>877000</v>
      </c>
      <c r="D10" s="8">
        <v>20000</v>
      </c>
      <c r="E10" s="8">
        <v>585000</v>
      </c>
      <c r="F10" s="8">
        <v>1482000</v>
      </c>
      <c r="G10" s="9">
        <v>60.5</v>
      </c>
      <c r="H10" s="9">
        <v>59.2</v>
      </c>
      <c r="I10" s="9">
        <v>2.2000000000000002</v>
      </c>
      <c r="J10" s="9">
        <v>39.5</v>
      </c>
    </row>
    <row r="11" spans="1:10" x14ac:dyDescent="0.25">
      <c r="A11" s="7"/>
      <c r="B11" s="8"/>
      <c r="C11" s="8"/>
      <c r="D11" s="8"/>
      <c r="E11" s="8"/>
      <c r="F11" s="8"/>
      <c r="G11" s="9"/>
      <c r="H11" s="9"/>
      <c r="I11" s="9"/>
      <c r="J11" s="9"/>
    </row>
    <row r="12" spans="1:10" ht="15" customHeight="1" x14ac:dyDescent="0.3">
      <c r="A12" s="3" t="s">
        <v>259</v>
      </c>
    </row>
    <row r="13" spans="1:10" ht="62.4" x14ac:dyDescent="0.3">
      <c r="A13" s="30" t="s">
        <v>170</v>
      </c>
      <c r="B13" s="6" t="s">
        <v>151</v>
      </c>
      <c r="C13" s="6" t="s">
        <v>152</v>
      </c>
      <c r="D13" s="6" t="s">
        <v>153</v>
      </c>
      <c r="E13" s="6" t="s">
        <v>154</v>
      </c>
      <c r="F13" s="6" t="s">
        <v>155</v>
      </c>
      <c r="G13" s="6" t="s">
        <v>156</v>
      </c>
      <c r="H13" s="6" t="s">
        <v>157</v>
      </c>
      <c r="I13" s="6" t="s">
        <v>158</v>
      </c>
      <c r="J13" s="6" t="s">
        <v>159</v>
      </c>
    </row>
    <row r="14" spans="1:10" x14ac:dyDescent="0.25">
      <c r="A14" s="7" t="s">
        <v>171</v>
      </c>
      <c r="B14" s="8">
        <v>533000</v>
      </c>
      <c r="C14" s="8">
        <v>517000</v>
      </c>
      <c r="D14" s="8">
        <v>16000</v>
      </c>
      <c r="E14" s="8">
        <v>197000</v>
      </c>
      <c r="F14" s="8">
        <v>730000</v>
      </c>
      <c r="G14" s="9">
        <v>73</v>
      </c>
      <c r="H14" s="9">
        <v>70.8</v>
      </c>
      <c r="I14" s="9">
        <v>3</v>
      </c>
      <c r="J14" s="9">
        <v>27</v>
      </c>
    </row>
    <row r="15" spans="1:10" x14ac:dyDescent="0.25">
      <c r="A15" s="7" t="s">
        <v>172</v>
      </c>
      <c r="B15" s="8">
        <v>326000</v>
      </c>
      <c r="C15" s="8">
        <v>322000</v>
      </c>
      <c r="D15" s="11">
        <v>4000</v>
      </c>
      <c r="E15" s="8">
        <v>110000</v>
      </c>
      <c r="F15" s="8">
        <v>437000</v>
      </c>
      <c r="G15" s="9">
        <v>74.7</v>
      </c>
      <c r="H15" s="9">
        <v>73.8</v>
      </c>
      <c r="I15" s="12">
        <v>1.3</v>
      </c>
      <c r="J15" s="9">
        <v>25.3</v>
      </c>
    </row>
    <row r="16" spans="1:10" x14ac:dyDescent="0.25">
      <c r="A16" s="7" t="s">
        <v>119</v>
      </c>
      <c r="B16" s="8">
        <v>859000</v>
      </c>
      <c r="C16" s="8">
        <v>839000</v>
      </c>
      <c r="D16" s="8">
        <v>20000</v>
      </c>
      <c r="E16" s="8">
        <v>308000</v>
      </c>
      <c r="F16" s="8">
        <v>1166000</v>
      </c>
      <c r="G16" s="9">
        <v>73.599999999999994</v>
      </c>
      <c r="H16" s="9">
        <v>71.900000000000006</v>
      </c>
      <c r="I16" s="9">
        <v>2.2999999999999998</v>
      </c>
      <c r="J16" s="9">
        <v>26.4</v>
      </c>
    </row>
    <row r="17" spans="1:10" x14ac:dyDescent="0.25">
      <c r="A17" s="7"/>
      <c r="B17" s="8"/>
      <c r="C17" s="8"/>
      <c r="D17" s="8"/>
      <c r="E17" s="8"/>
      <c r="F17" s="8"/>
      <c r="G17" s="9"/>
      <c r="H17" s="9"/>
      <c r="I17" s="9"/>
      <c r="J17" s="9"/>
    </row>
    <row r="18" spans="1:10" ht="15" customHeight="1" x14ac:dyDescent="0.3">
      <c r="A18" s="3" t="s">
        <v>173</v>
      </c>
    </row>
    <row r="19" spans="1:10" ht="62.4" x14ac:dyDescent="0.3">
      <c r="A19" s="30" t="s">
        <v>170</v>
      </c>
      <c r="B19" s="6" t="s">
        <v>165</v>
      </c>
      <c r="C19" s="6" t="s">
        <v>166</v>
      </c>
      <c r="D19" s="6" t="s">
        <v>167</v>
      </c>
      <c r="E19" s="6" t="s">
        <v>168</v>
      </c>
    </row>
    <row r="20" spans="1:10" x14ac:dyDescent="0.25">
      <c r="A20" s="7" t="s">
        <v>171</v>
      </c>
      <c r="B20" s="8">
        <v>410000</v>
      </c>
      <c r="C20" s="9">
        <v>76.599999999999994</v>
      </c>
      <c r="D20" s="8">
        <v>125000</v>
      </c>
      <c r="E20" s="9">
        <v>23.4</v>
      </c>
    </row>
    <row r="21" spans="1:10" x14ac:dyDescent="0.25">
      <c r="A21" s="7" t="s">
        <v>172</v>
      </c>
      <c r="B21" s="8">
        <v>266000</v>
      </c>
      <c r="C21" s="9">
        <v>77.900000000000006</v>
      </c>
      <c r="D21" s="8">
        <v>75000</v>
      </c>
      <c r="E21" s="9">
        <v>22.1</v>
      </c>
    </row>
    <row r="22" spans="1:10" x14ac:dyDescent="0.25">
      <c r="A22" s="7" t="s">
        <v>119</v>
      </c>
      <c r="B22" s="8">
        <v>676000</v>
      </c>
      <c r="C22" s="9">
        <v>77.2</v>
      </c>
      <c r="D22" s="8">
        <v>200000</v>
      </c>
      <c r="E22" s="9">
        <v>22.8</v>
      </c>
    </row>
    <row r="23" spans="1:10" x14ac:dyDescent="0.25">
      <c r="A23" s="7"/>
      <c r="B23" s="8"/>
      <c r="C23" s="9"/>
      <c r="D23" s="8"/>
      <c r="E23" s="9"/>
    </row>
    <row r="24" spans="1:10" ht="15" customHeight="1" x14ac:dyDescent="0.3">
      <c r="A24" s="3" t="s">
        <v>174</v>
      </c>
    </row>
    <row r="25" spans="1:10" ht="62.4" x14ac:dyDescent="0.3">
      <c r="A25" s="30" t="s">
        <v>170</v>
      </c>
      <c r="B25" s="6" t="s">
        <v>165</v>
      </c>
      <c r="C25" s="6" t="s">
        <v>166</v>
      </c>
      <c r="D25" s="6" t="s">
        <v>167</v>
      </c>
      <c r="E25" s="6" t="s">
        <v>168</v>
      </c>
    </row>
    <row r="26" spans="1:10" x14ac:dyDescent="0.25">
      <c r="A26" t="s">
        <v>171</v>
      </c>
      <c r="B26" s="8">
        <v>401000</v>
      </c>
      <c r="C26" s="9">
        <v>77.8</v>
      </c>
      <c r="D26" s="8">
        <v>115000</v>
      </c>
      <c r="E26" s="9">
        <v>22.2</v>
      </c>
    </row>
    <row r="27" spans="1:10" x14ac:dyDescent="0.25">
      <c r="A27" t="s">
        <v>172</v>
      </c>
      <c r="B27" s="8">
        <v>256000</v>
      </c>
      <c r="C27" s="9">
        <v>79.400000000000006</v>
      </c>
      <c r="D27" s="8">
        <v>66000</v>
      </c>
      <c r="E27" s="9">
        <v>20.6</v>
      </c>
    </row>
    <row r="28" spans="1:10" x14ac:dyDescent="0.25">
      <c r="A28" t="s">
        <v>119</v>
      </c>
      <c r="B28" s="8">
        <v>657000</v>
      </c>
      <c r="C28" s="9">
        <v>78.400000000000006</v>
      </c>
      <c r="D28" s="8">
        <v>181000</v>
      </c>
      <c r="E28" s="9">
        <v>21.6</v>
      </c>
    </row>
    <row r="29" spans="1:10" x14ac:dyDescent="0.25">
      <c r="B29" s="8"/>
      <c r="C29" s="9"/>
      <c r="D29" s="8"/>
      <c r="E29" s="9"/>
    </row>
  </sheetData>
  <pageMargins left="0.7" right="0.7" top="0.75" bottom="0.75" header="0.3" footer="0.3"/>
  <pageSetup paperSize="9" orientation="portrait" horizontalDpi="300" verticalDpi="300"/>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0"/>
  <sheetViews>
    <sheetView workbookViewId="0"/>
  </sheetViews>
  <sheetFormatPr defaultColWidth="11.54296875" defaultRowHeight="15" x14ac:dyDescent="0.25"/>
  <cols>
    <col min="1" max="1" width="35.6328125" customWidth="1"/>
    <col min="2" max="14" width="17.6328125" customWidth="1"/>
  </cols>
  <sheetData>
    <row r="1" spans="1:10" ht="30" customHeight="1" x14ac:dyDescent="0.35">
      <c r="A1" s="2" t="s">
        <v>175</v>
      </c>
    </row>
    <row r="2" spans="1:10" x14ac:dyDescent="0.25">
      <c r="A2" t="s">
        <v>86</v>
      </c>
    </row>
    <row r="3" spans="1:10" x14ac:dyDescent="0.25">
      <c r="A3" t="s">
        <v>87</v>
      </c>
    </row>
    <row r="4" spans="1:10" x14ac:dyDescent="0.25">
      <c r="A4" t="s">
        <v>89</v>
      </c>
    </row>
    <row r="5" spans="1:10" x14ac:dyDescent="0.25">
      <c r="A5" t="s">
        <v>90</v>
      </c>
    </row>
    <row r="6" spans="1:10" ht="15" customHeight="1" x14ac:dyDescent="0.3">
      <c r="A6" s="3" t="s">
        <v>260</v>
      </c>
    </row>
    <row r="7" spans="1:10" ht="62.4" x14ac:dyDescent="0.3">
      <c r="A7" s="30" t="s">
        <v>261</v>
      </c>
      <c r="B7" s="6" t="s">
        <v>151</v>
      </c>
      <c r="C7" s="6" t="s">
        <v>152</v>
      </c>
      <c r="D7" s="6" t="s">
        <v>153</v>
      </c>
      <c r="E7" s="6" t="s">
        <v>154</v>
      </c>
      <c r="F7" s="6" t="s">
        <v>155</v>
      </c>
      <c r="G7" s="6" t="s">
        <v>156</v>
      </c>
      <c r="H7" s="6" t="s">
        <v>157</v>
      </c>
      <c r="I7" s="6" t="s">
        <v>158</v>
      </c>
      <c r="J7" s="6" t="s">
        <v>159</v>
      </c>
    </row>
    <row r="8" spans="1:10" x14ac:dyDescent="0.25">
      <c r="A8" s="7" t="s">
        <v>176</v>
      </c>
      <c r="B8" s="8">
        <v>131000</v>
      </c>
      <c r="C8" s="8">
        <v>125000</v>
      </c>
      <c r="D8" s="8">
        <v>5000</v>
      </c>
      <c r="E8" s="8">
        <v>126000</v>
      </c>
      <c r="F8" s="8">
        <v>257000</v>
      </c>
      <c r="G8" s="9">
        <v>50.9</v>
      </c>
      <c r="H8" s="9">
        <v>48.8</v>
      </c>
      <c r="I8" s="9">
        <v>4</v>
      </c>
      <c r="J8" s="9">
        <v>49.1</v>
      </c>
    </row>
    <row r="9" spans="1:10" x14ac:dyDescent="0.25">
      <c r="A9" s="31">
        <v>2</v>
      </c>
      <c r="B9" s="8">
        <v>165000</v>
      </c>
      <c r="C9" s="8">
        <v>159000</v>
      </c>
      <c r="D9" s="8">
        <v>6000</v>
      </c>
      <c r="E9" s="8">
        <v>123000</v>
      </c>
      <c r="F9" s="8">
        <v>288000</v>
      </c>
      <c r="G9" s="9">
        <v>57.3</v>
      </c>
      <c r="H9" s="9">
        <v>55.3</v>
      </c>
      <c r="I9" s="9">
        <v>3.5</v>
      </c>
      <c r="J9" s="9">
        <v>42.7</v>
      </c>
    </row>
    <row r="10" spans="1:10" x14ac:dyDescent="0.25">
      <c r="A10" s="31">
        <v>3</v>
      </c>
      <c r="B10" s="8">
        <v>187000</v>
      </c>
      <c r="C10" s="8">
        <v>184000</v>
      </c>
      <c r="D10" s="11">
        <v>3000</v>
      </c>
      <c r="E10" s="8">
        <v>126000</v>
      </c>
      <c r="F10" s="8">
        <v>314000</v>
      </c>
      <c r="G10" s="9">
        <v>59.7</v>
      </c>
      <c r="H10" s="9">
        <v>58.7</v>
      </c>
      <c r="I10" s="12">
        <v>1.7</v>
      </c>
      <c r="J10" s="9">
        <v>40.299999999999997</v>
      </c>
    </row>
    <row r="11" spans="1:10" x14ac:dyDescent="0.25">
      <c r="A11" s="31">
        <v>4</v>
      </c>
      <c r="B11" s="8">
        <v>220000</v>
      </c>
      <c r="C11" s="8">
        <v>216000</v>
      </c>
      <c r="D11" s="11">
        <v>4000</v>
      </c>
      <c r="E11" s="8">
        <v>113000</v>
      </c>
      <c r="F11" s="8">
        <v>333000</v>
      </c>
      <c r="G11" s="9">
        <v>66.099999999999994</v>
      </c>
      <c r="H11" s="9">
        <v>64.900000000000006</v>
      </c>
      <c r="I11" s="12">
        <v>1.7</v>
      </c>
      <c r="J11" s="9">
        <v>33.9</v>
      </c>
    </row>
    <row r="12" spans="1:10" x14ac:dyDescent="0.25">
      <c r="A12" s="7" t="s">
        <v>177</v>
      </c>
      <c r="B12" s="8">
        <v>196000</v>
      </c>
      <c r="C12" s="8">
        <v>194000</v>
      </c>
      <c r="D12" s="11">
        <v>2000</v>
      </c>
      <c r="E12" s="8">
        <v>97000</v>
      </c>
      <c r="F12" s="8">
        <v>293000</v>
      </c>
      <c r="G12" s="9">
        <v>67</v>
      </c>
      <c r="H12" s="9">
        <v>66.3</v>
      </c>
      <c r="I12" s="12">
        <v>1.1000000000000001</v>
      </c>
      <c r="J12" s="9">
        <v>33</v>
      </c>
    </row>
    <row r="13" spans="1:10" x14ac:dyDescent="0.25">
      <c r="A13" s="7" t="s">
        <v>119</v>
      </c>
      <c r="B13" s="8">
        <v>900000</v>
      </c>
      <c r="C13" s="8">
        <v>879000</v>
      </c>
      <c r="D13" s="8">
        <v>20000</v>
      </c>
      <c r="E13" s="8">
        <v>585000</v>
      </c>
      <c r="F13" s="8">
        <v>1485000</v>
      </c>
      <c r="G13" s="9">
        <v>60.6</v>
      </c>
      <c r="H13" s="9">
        <v>59.2</v>
      </c>
      <c r="I13" s="9">
        <v>2.2000000000000002</v>
      </c>
      <c r="J13" s="9">
        <v>39.4</v>
      </c>
    </row>
    <row r="14" spans="1:10" x14ac:dyDescent="0.25">
      <c r="A14" s="7"/>
      <c r="B14" s="8"/>
      <c r="C14" s="8"/>
      <c r="D14" s="8"/>
      <c r="E14" s="8"/>
      <c r="F14" s="8"/>
      <c r="G14" s="9"/>
      <c r="H14" s="9"/>
      <c r="I14" s="9"/>
      <c r="J14" s="9"/>
    </row>
    <row r="15" spans="1:10" ht="15" customHeight="1" x14ac:dyDescent="0.3">
      <c r="A15" s="3" t="s">
        <v>178</v>
      </c>
    </row>
    <row r="16" spans="1:10" ht="62.4" x14ac:dyDescent="0.3">
      <c r="A16" s="30" t="s">
        <v>261</v>
      </c>
      <c r="B16" s="6" t="s">
        <v>151</v>
      </c>
      <c r="C16" s="6" t="s">
        <v>152</v>
      </c>
      <c r="D16" s="6" t="s">
        <v>153</v>
      </c>
      <c r="E16" s="6" t="s">
        <v>154</v>
      </c>
      <c r="F16" s="6" t="s">
        <v>155</v>
      </c>
      <c r="G16" s="6" t="s">
        <v>156</v>
      </c>
      <c r="H16" s="6" t="s">
        <v>157</v>
      </c>
      <c r="I16" s="6" t="s">
        <v>158</v>
      </c>
      <c r="J16" s="6" t="s">
        <v>159</v>
      </c>
    </row>
    <row r="17" spans="1:10" x14ac:dyDescent="0.25">
      <c r="A17" s="7" t="s">
        <v>176</v>
      </c>
      <c r="B17" s="8">
        <v>127000</v>
      </c>
      <c r="C17" s="8">
        <v>122000</v>
      </c>
      <c r="D17" s="8">
        <v>5000</v>
      </c>
      <c r="E17" s="8">
        <v>75000</v>
      </c>
      <c r="F17" s="8">
        <v>202000</v>
      </c>
      <c r="G17" s="9">
        <v>63.1</v>
      </c>
      <c r="H17" s="9">
        <v>60.5</v>
      </c>
      <c r="I17" s="9">
        <v>4.0999999999999996</v>
      </c>
      <c r="J17" s="9">
        <v>36.9</v>
      </c>
    </row>
    <row r="18" spans="1:10" x14ac:dyDescent="0.25">
      <c r="A18" s="31">
        <v>2</v>
      </c>
      <c r="B18" s="8">
        <v>158000</v>
      </c>
      <c r="C18" s="8">
        <v>152000</v>
      </c>
      <c r="D18" s="8">
        <v>6000</v>
      </c>
      <c r="E18" s="8">
        <v>69000</v>
      </c>
      <c r="F18" s="8">
        <v>227000</v>
      </c>
      <c r="G18" s="9">
        <v>69.599999999999994</v>
      </c>
      <c r="H18" s="9">
        <v>67</v>
      </c>
      <c r="I18" s="9">
        <v>3.7</v>
      </c>
      <c r="J18" s="9">
        <v>30.4</v>
      </c>
    </row>
    <row r="19" spans="1:10" x14ac:dyDescent="0.25">
      <c r="A19" s="31">
        <v>3</v>
      </c>
      <c r="B19" s="8">
        <v>179000</v>
      </c>
      <c r="C19" s="8">
        <v>175000</v>
      </c>
      <c r="D19" s="11">
        <v>3000</v>
      </c>
      <c r="E19" s="8">
        <v>62000</v>
      </c>
      <c r="F19" s="8">
        <v>241000</v>
      </c>
      <c r="G19" s="9">
        <v>74.3</v>
      </c>
      <c r="H19" s="9">
        <v>72.900000000000006</v>
      </c>
      <c r="I19" s="12">
        <v>1.8</v>
      </c>
      <c r="J19" s="9">
        <v>25.7</v>
      </c>
    </row>
    <row r="20" spans="1:10" x14ac:dyDescent="0.25">
      <c r="A20" s="31">
        <v>4</v>
      </c>
      <c r="B20" s="8">
        <v>211000</v>
      </c>
      <c r="C20" s="8">
        <v>207000</v>
      </c>
      <c r="D20" s="11">
        <v>4000</v>
      </c>
      <c r="E20" s="8">
        <v>59000</v>
      </c>
      <c r="F20" s="8">
        <v>270000</v>
      </c>
      <c r="G20" s="9">
        <v>78.099999999999994</v>
      </c>
      <c r="H20" s="9">
        <v>76.8</v>
      </c>
      <c r="I20" s="12">
        <v>1.7</v>
      </c>
      <c r="J20" s="9">
        <v>21.9</v>
      </c>
    </row>
    <row r="21" spans="1:10" x14ac:dyDescent="0.25">
      <c r="A21" s="7" t="s">
        <v>177</v>
      </c>
      <c r="B21" s="8">
        <v>186000</v>
      </c>
      <c r="C21" s="8">
        <v>184000</v>
      </c>
      <c r="D21" s="11">
        <v>2000</v>
      </c>
      <c r="E21" s="8">
        <v>44000</v>
      </c>
      <c r="F21" s="8">
        <v>230000</v>
      </c>
      <c r="G21" s="9">
        <v>81.099999999999994</v>
      </c>
      <c r="H21" s="9">
        <v>80.2</v>
      </c>
      <c r="I21" s="12">
        <v>1.1000000000000001</v>
      </c>
      <c r="J21" s="9">
        <v>18.899999999999999</v>
      </c>
    </row>
    <row r="22" spans="1:10" x14ac:dyDescent="0.25">
      <c r="A22" s="7" t="s">
        <v>119</v>
      </c>
      <c r="B22" s="8">
        <v>861000</v>
      </c>
      <c r="C22" s="8">
        <v>841000</v>
      </c>
      <c r="D22" s="8">
        <v>20000</v>
      </c>
      <c r="E22" s="8">
        <v>308000</v>
      </c>
      <c r="F22" s="8">
        <v>1169000</v>
      </c>
      <c r="G22" s="9">
        <v>73.7</v>
      </c>
      <c r="H22" s="9">
        <v>71.900000000000006</v>
      </c>
      <c r="I22" s="9">
        <v>2.2999999999999998</v>
      </c>
      <c r="J22" s="9">
        <v>26.3</v>
      </c>
    </row>
    <row r="23" spans="1:10" x14ac:dyDescent="0.25">
      <c r="A23" s="7"/>
      <c r="B23" s="8"/>
      <c r="C23" s="8"/>
      <c r="D23" s="8"/>
      <c r="E23" s="8"/>
      <c r="F23" s="8"/>
      <c r="G23" s="9"/>
      <c r="H23" s="9"/>
      <c r="I23" s="9"/>
      <c r="J23" s="9"/>
    </row>
    <row r="24" spans="1:10" ht="15" customHeight="1" x14ac:dyDescent="0.3">
      <c r="A24" s="3" t="s">
        <v>262</v>
      </c>
    </row>
    <row r="25" spans="1:10" ht="62.4" x14ac:dyDescent="0.3">
      <c r="A25" s="30" t="s">
        <v>261</v>
      </c>
      <c r="B25" s="6" t="s">
        <v>165</v>
      </c>
      <c r="C25" s="6" t="s">
        <v>166</v>
      </c>
      <c r="D25" s="6" t="s">
        <v>167</v>
      </c>
      <c r="E25" s="6" t="s">
        <v>168</v>
      </c>
    </row>
    <row r="26" spans="1:10" x14ac:dyDescent="0.25">
      <c r="A26" s="7" t="s">
        <v>176</v>
      </c>
      <c r="B26" s="8">
        <v>94000</v>
      </c>
      <c r="C26" s="9">
        <v>75.3</v>
      </c>
      <c r="D26" s="8">
        <v>31000</v>
      </c>
      <c r="E26" s="9">
        <v>24.7</v>
      </c>
    </row>
    <row r="27" spans="1:10" x14ac:dyDescent="0.25">
      <c r="A27" s="31">
        <v>2</v>
      </c>
      <c r="B27" s="8">
        <v>121000</v>
      </c>
      <c r="C27" s="9">
        <v>76.099999999999994</v>
      </c>
      <c r="D27" s="8">
        <v>38000</v>
      </c>
      <c r="E27" s="9">
        <v>23.9</v>
      </c>
    </row>
    <row r="28" spans="1:10" x14ac:dyDescent="0.25">
      <c r="A28" s="31">
        <v>3</v>
      </c>
      <c r="B28" s="8">
        <v>144000</v>
      </c>
      <c r="C28" s="9">
        <v>78.400000000000006</v>
      </c>
      <c r="D28" s="8">
        <v>40000</v>
      </c>
      <c r="E28" s="9">
        <v>21.6</v>
      </c>
    </row>
    <row r="29" spans="1:10" x14ac:dyDescent="0.25">
      <c r="A29" s="31">
        <v>4</v>
      </c>
      <c r="B29" s="8">
        <v>170000</v>
      </c>
      <c r="C29" s="9">
        <v>78.5</v>
      </c>
      <c r="D29" s="8">
        <v>47000</v>
      </c>
      <c r="E29" s="9">
        <v>21.5</v>
      </c>
    </row>
    <row r="30" spans="1:10" x14ac:dyDescent="0.25">
      <c r="A30" s="7" t="s">
        <v>177</v>
      </c>
      <c r="B30" s="8">
        <v>149000</v>
      </c>
      <c r="C30" s="9">
        <v>76.7</v>
      </c>
      <c r="D30" s="8">
        <v>45000</v>
      </c>
      <c r="E30" s="9">
        <v>23.3</v>
      </c>
    </row>
    <row r="31" spans="1:10" x14ac:dyDescent="0.25">
      <c r="A31" s="7" t="s">
        <v>119</v>
      </c>
      <c r="B31" s="8">
        <v>678000</v>
      </c>
      <c r="C31" s="9">
        <v>77.2</v>
      </c>
      <c r="D31" s="8">
        <v>200000</v>
      </c>
      <c r="E31" s="9">
        <v>22.8</v>
      </c>
    </row>
    <row r="32" spans="1:10" x14ac:dyDescent="0.25">
      <c r="A32" s="7"/>
      <c r="B32" s="8"/>
      <c r="C32" s="9"/>
      <c r="D32" s="8"/>
      <c r="E32" s="9"/>
    </row>
    <row r="33" spans="1:5" ht="15" customHeight="1" x14ac:dyDescent="0.3">
      <c r="A33" s="3" t="s">
        <v>263</v>
      </c>
    </row>
    <row r="34" spans="1:5" ht="62.4" x14ac:dyDescent="0.3">
      <c r="A34" s="30" t="s">
        <v>261</v>
      </c>
      <c r="B34" s="6" t="s">
        <v>165</v>
      </c>
      <c r="C34" s="6" t="s">
        <v>166</v>
      </c>
      <c r="D34" s="6" t="s">
        <v>167</v>
      </c>
      <c r="E34" s="6" t="s">
        <v>168</v>
      </c>
    </row>
    <row r="35" spans="1:5" x14ac:dyDescent="0.25">
      <c r="A35" t="s">
        <v>176</v>
      </c>
      <c r="B35" s="8">
        <v>92000</v>
      </c>
      <c r="C35" s="9">
        <v>75.8</v>
      </c>
      <c r="D35" s="8">
        <v>29000</v>
      </c>
      <c r="E35" s="9">
        <v>24.2</v>
      </c>
    </row>
    <row r="36" spans="1:5" x14ac:dyDescent="0.25">
      <c r="A36" s="31">
        <v>2</v>
      </c>
      <c r="B36" s="8">
        <v>118000</v>
      </c>
      <c r="C36" s="9">
        <v>77.400000000000006</v>
      </c>
      <c r="D36" s="8">
        <v>34000</v>
      </c>
      <c r="E36" s="9">
        <v>22.6</v>
      </c>
    </row>
    <row r="37" spans="1:5" x14ac:dyDescent="0.25">
      <c r="A37" s="31">
        <v>3</v>
      </c>
      <c r="B37" s="8">
        <v>140000</v>
      </c>
      <c r="C37" s="9">
        <v>80.2</v>
      </c>
      <c r="D37" s="8">
        <v>35000</v>
      </c>
      <c r="E37" s="9">
        <v>19.8</v>
      </c>
    </row>
    <row r="38" spans="1:5" x14ac:dyDescent="0.25">
      <c r="A38" s="31">
        <v>4</v>
      </c>
      <c r="B38" s="8">
        <v>164000</v>
      </c>
      <c r="C38" s="9">
        <v>79.599999999999994</v>
      </c>
      <c r="D38" s="8">
        <v>42000</v>
      </c>
      <c r="E38" s="9">
        <v>20.399999999999999</v>
      </c>
    </row>
    <row r="39" spans="1:5" x14ac:dyDescent="0.25">
      <c r="A39" t="s">
        <v>177</v>
      </c>
      <c r="B39" s="8">
        <v>144000</v>
      </c>
      <c r="C39" s="9">
        <v>78.099999999999994</v>
      </c>
      <c r="D39" s="8">
        <v>40000</v>
      </c>
      <c r="E39" s="9">
        <v>21.9</v>
      </c>
    </row>
    <row r="40" spans="1:5" x14ac:dyDescent="0.25">
      <c r="A40" t="s">
        <v>119</v>
      </c>
      <c r="B40" s="8">
        <v>659000</v>
      </c>
      <c r="C40" s="9">
        <v>78.400000000000006</v>
      </c>
      <c r="D40" s="8">
        <v>181000</v>
      </c>
      <c r="E40" s="9">
        <v>21.6</v>
      </c>
    </row>
  </sheetData>
  <pageMargins left="0.7" right="0.7" top="0.75" bottom="0.75" header="0.3" footer="0.3"/>
  <pageSetup paperSize="9" orientation="portrait" horizontalDpi="300" verticalDpi="300"/>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3"/>
  <sheetViews>
    <sheetView workbookViewId="0"/>
  </sheetViews>
  <sheetFormatPr defaultColWidth="11.54296875" defaultRowHeight="15" x14ac:dyDescent="0.25"/>
  <cols>
    <col min="1" max="1" width="35.6328125" customWidth="1"/>
    <col min="2" max="14" width="17.6328125" customWidth="1"/>
  </cols>
  <sheetData>
    <row r="1" spans="1:10" ht="30" customHeight="1" x14ac:dyDescent="0.35">
      <c r="A1" s="2" t="s">
        <v>179</v>
      </c>
    </row>
    <row r="2" spans="1:10" x14ac:dyDescent="0.25">
      <c r="A2" t="s">
        <v>86</v>
      </c>
    </row>
    <row r="3" spans="1:10" x14ac:dyDescent="0.25">
      <c r="A3" t="s">
        <v>87</v>
      </c>
    </row>
    <row r="4" spans="1:10" x14ac:dyDescent="0.25">
      <c r="A4" t="s">
        <v>89</v>
      </c>
    </row>
    <row r="5" spans="1:10" x14ac:dyDescent="0.25">
      <c r="A5" t="s">
        <v>90</v>
      </c>
    </row>
    <row r="6" spans="1:10" ht="15" customHeight="1" x14ac:dyDescent="0.3">
      <c r="A6" s="3" t="s">
        <v>264</v>
      </c>
    </row>
    <row r="7" spans="1:10" ht="62.4" x14ac:dyDescent="0.3">
      <c r="A7" s="30" t="s">
        <v>180</v>
      </c>
      <c r="B7" s="6" t="s">
        <v>151</v>
      </c>
      <c r="C7" s="6" t="s">
        <v>152</v>
      </c>
      <c r="D7" s="6" t="s">
        <v>153</v>
      </c>
      <c r="E7" s="6" t="s">
        <v>154</v>
      </c>
      <c r="F7" s="6" t="s">
        <v>155</v>
      </c>
      <c r="G7" s="6" t="s">
        <v>156</v>
      </c>
      <c r="H7" s="6" t="s">
        <v>157</v>
      </c>
      <c r="I7" s="6" t="s">
        <v>158</v>
      </c>
      <c r="J7" s="6" t="s">
        <v>159</v>
      </c>
    </row>
    <row r="8" spans="1:10" x14ac:dyDescent="0.25">
      <c r="A8" s="7" t="s">
        <v>181</v>
      </c>
      <c r="B8" s="8">
        <v>52000</v>
      </c>
      <c r="C8" s="8">
        <v>51000</v>
      </c>
      <c r="D8" s="16" t="s">
        <v>226</v>
      </c>
      <c r="E8" s="8">
        <v>27000</v>
      </c>
      <c r="F8" s="8">
        <v>79000</v>
      </c>
      <c r="G8" s="9">
        <v>65.7</v>
      </c>
      <c r="H8" s="9">
        <v>65.2</v>
      </c>
      <c r="I8" s="22" t="s">
        <v>226</v>
      </c>
      <c r="J8" s="9">
        <v>34.299999999999997</v>
      </c>
    </row>
    <row r="9" spans="1:10" x14ac:dyDescent="0.25">
      <c r="A9" s="7" t="s">
        <v>182</v>
      </c>
      <c r="B9" s="8">
        <v>51000</v>
      </c>
      <c r="C9" s="8">
        <v>49000</v>
      </c>
      <c r="D9" s="11">
        <v>2000</v>
      </c>
      <c r="E9" s="8">
        <v>35000</v>
      </c>
      <c r="F9" s="8">
        <v>86000</v>
      </c>
      <c r="G9" s="9">
        <v>59.3</v>
      </c>
      <c r="H9" s="9">
        <v>57.3</v>
      </c>
      <c r="I9" s="12">
        <v>3.5</v>
      </c>
      <c r="J9" s="9">
        <v>40.700000000000003</v>
      </c>
    </row>
    <row r="10" spans="1:10" x14ac:dyDescent="0.25">
      <c r="A10" s="7" t="s">
        <v>183</v>
      </c>
      <c r="B10" s="8">
        <v>62000</v>
      </c>
      <c r="C10" s="8">
        <v>61000</v>
      </c>
      <c r="D10" s="11">
        <v>1000</v>
      </c>
      <c r="E10" s="8">
        <v>35000</v>
      </c>
      <c r="F10" s="8">
        <v>98000</v>
      </c>
      <c r="G10" s="9">
        <v>63.7</v>
      </c>
      <c r="H10" s="9">
        <v>62.7</v>
      </c>
      <c r="I10" s="12">
        <v>1.6</v>
      </c>
      <c r="J10" s="9">
        <v>36.299999999999997</v>
      </c>
    </row>
    <row r="11" spans="1:10" x14ac:dyDescent="0.25">
      <c r="A11" s="7" t="s">
        <v>184</v>
      </c>
      <c r="B11" s="8">
        <v>30000</v>
      </c>
      <c r="C11" s="8">
        <v>28000</v>
      </c>
      <c r="D11" s="11">
        <v>2000</v>
      </c>
      <c r="E11" s="8">
        <v>31000</v>
      </c>
      <c r="F11" s="8">
        <v>61000</v>
      </c>
      <c r="G11" s="9">
        <v>49.1</v>
      </c>
      <c r="H11" s="9">
        <v>45.3</v>
      </c>
      <c r="I11" s="12">
        <v>7.7</v>
      </c>
      <c r="J11" s="9">
        <v>50.9</v>
      </c>
    </row>
    <row r="12" spans="1:10" x14ac:dyDescent="0.25">
      <c r="A12" s="7" t="s">
        <v>185</v>
      </c>
      <c r="B12" s="8">
        <v>43000</v>
      </c>
      <c r="C12" s="8">
        <v>43000</v>
      </c>
      <c r="D12" s="21" t="s">
        <v>113</v>
      </c>
      <c r="E12" s="8">
        <v>30000</v>
      </c>
      <c r="F12" s="8">
        <v>74000</v>
      </c>
      <c r="G12" s="9">
        <v>58.7</v>
      </c>
      <c r="H12" s="9">
        <v>58.2</v>
      </c>
      <c r="I12" s="12">
        <v>0.8</v>
      </c>
      <c r="J12" s="9">
        <v>41.3</v>
      </c>
    </row>
    <row r="13" spans="1:10" x14ac:dyDescent="0.25">
      <c r="A13" s="7" t="s">
        <v>186</v>
      </c>
      <c r="B13" s="8">
        <v>37000</v>
      </c>
      <c r="C13" s="8">
        <v>37000</v>
      </c>
      <c r="D13" s="11">
        <v>1000</v>
      </c>
      <c r="E13" s="8">
        <v>38000</v>
      </c>
      <c r="F13" s="8">
        <v>75000</v>
      </c>
      <c r="G13" s="9">
        <v>49.5</v>
      </c>
      <c r="H13" s="9">
        <v>48.4</v>
      </c>
      <c r="I13" s="12">
        <v>2.2000000000000002</v>
      </c>
      <c r="J13" s="9">
        <v>50.5</v>
      </c>
    </row>
    <row r="14" spans="1:10" x14ac:dyDescent="0.25">
      <c r="A14" s="7" t="s">
        <v>187</v>
      </c>
      <c r="B14" s="8">
        <v>51000</v>
      </c>
      <c r="C14" s="8">
        <v>50000</v>
      </c>
      <c r="D14" s="11">
        <v>1000</v>
      </c>
      <c r="E14" s="8">
        <v>31000</v>
      </c>
      <c r="F14" s="8">
        <v>82000</v>
      </c>
      <c r="G14" s="9">
        <v>61.9</v>
      </c>
      <c r="H14" s="9">
        <v>61.1</v>
      </c>
      <c r="I14" s="12">
        <v>1.2</v>
      </c>
      <c r="J14" s="9">
        <v>38.1</v>
      </c>
    </row>
    <row r="15" spans="1:10" x14ac:dyDescent="0.25">
      <c r="A15" s="7" t="s">
        <v>188</v>
      </c>
      <c r="B15" s="8">
        <v>44000</v>
      </c>
      <c r="C15" s="8">
        <v>42000</v>
      </c>
      <c r="D15" s="11">
        <v>1000</v>
      </c>
      <c r="E15" s="8">
        <v>35000</v>
      </c>
      <c r="F15" s="8">
        <v>78000</v>
      </c>
      <c r="G15" s="9">
        <v>55.7</v>
      </c>
      <c r="H15" s="9">
        <v>53.9</v>
      </c>
      <c r="I15" s="12">
        <v>3.2</v>
      </c>
      <c r="J15" s="9">
        <v>44.3</v>
      </c>
    </row>
    <row r="16" spans="1:10" x14ac:dyDescent="0.25">
      <c r="A16" s="7" t="s">
        <v>189</v>
      </c>
      <c r="B16" s="8">
        <v>57000</v>
      </c>
      <c r="C16" s="8">
        <v>55000</v>
      </c>
      <c r="D16" s="11">
        <v>1000</v>
      </c>
      <c r="E16" s="8">
        <v>32000</v>
      </c>
      <c r="F16" s="8">
        <v>89000</v>
      </c>
      <c r="G16" s="9">
        <v>63.7</v>
      </c>
      <c r="H16" s="9">
        <v>62.2</v>
      </c>
      <c r="I16" s="12">
        <v>2.4</v>
      </c>
      <c r="J16" s="9">
        <v>36.299999999999997</v>
      </c>
    </row>
    <row r="17" spans="1:10" x14ac:dyDescent="0.25">
      <c r="A17" s="7" t="s">
        <v>116</v>
      </c>
      <c r="B17" s="8">
        <v>52000</v>
      </c>
      <c r="C17" s="8">
        <v>51000</v>
      </c>
      <c r="D17" s="11">
        <v>1000</v>
      </c>
      <c r="E17" s="8">
        <v>33000</v>
      </c>
      <c r="F17" s="8">
        <v>85000</v>
      </c>
      <c r="G17" s="9">
        <v>61.2</v>
      </c>
      <c r="H17" s="9">
        <v>60.4</v>
      </c>
      <c r="I17" s="12">
        <v>1.3</v>
      </c>
      <c r="J17" s="9">
        <v>38.799999999999997</v>
      </c>
    </row>
    <row r="18" spans="1:10" x14ac:dyDescent="0.25">
      <c r="A18" s="7" t="s">
        <v>190</v>
      </c>
      <c r="B18" s="8">
        <v>53000</v>
      </c>
      <c r="C18" s="8">
        <v>53000</v>
      </c>
      <c r="D18" s="11">
        <v>1000</v>
      </c>
      <c r="E18" s="8">
        <v>31000</v>
      </c>
      <c r="F18" s="8">
        <v>85000</v>
      </c>
      <c r="G18" s="9">
        <v>63.2</v>
      </c>
      <c r="H18" s="9">
        <v>62.1</v>
      </c>
      <c r="I18" s="12">
        <v>1.7</v>
      </c>
      <c r="J18" s="9">
        <v>36.799999999999997</v>
      </c>
    </row>
    <row r="19" spans="1:10" x14ac:dyDescent="0.25">
      <c r="A19" s="7" t="s">
        <v>191</v>
      </c>
      <c r="B19" s="8">
        <v>56000</v>
      </c>
      <c r="C19" s="8">
        <v>55000</v>
      </c>
      <c r="D19" s="11">
        <v>2000</v>
      </c>
      <c r="E19" s="8">
        <v>32000</v>
      </c>
      <c r="F19" s="8">
        <v>88000</v>
      </c>
      <c r="G19" s="9">
        <v>63.8</v>
      </c>
      <c r="H19" s="9">
        <v>61.9</v>
      </c>
      <c r="I19" s="12">
        <v>3</v>
      </c>
      <c r="J19" s="9">
        <v>36.200000000000003</v>
      </c>
    </row>
    <row r="20" spans="1:10" x14ac:dyDescent="0.25">
      <c r="A20" s="7" t="s">
        <v>192</v>
      </c>
      <c r="B20" s="8">
        <v>47000</v>
      </c>
      <c r="C20" s="8">
        <v>45000</v>
      </c>
      <c r="D20" s="11">
        <v>1000</v>
      </c>
      <c r="E20" s="8">
        <v>28000</v>
      </c>
      <c r="F20" s="8">
        <v>75000</v>
      </c>
      <c r="G20" s="9">
        <v>62.1</v>
      </c>
      <c r="H20" s="9">
        <v>60.2</v>
      </c>
      <c r="I20" s="12">
        <v>3.1</v>
      </c>
      <c r="J20" s="9">
        <v>37.9</v>
      </c>
    </row>
    <row r="21" spans="1:10" x14ac:dyDescent="0.25">
      <c r="A21" s="7" t="s">
        <v>193</v>
      </c>
      <c r="B21" s="8">
        <v>53000</v>
      </c>
      <c r="C21" s="8">
        <v>52000</v>
      </c>
      <c r="D21" s="11">
        <v>1000</v>
      </c>
      <c r="E21" s="8">
        <v>30000</v>
      </c>
      <c r="F21" s="8">
        <v>83000</v>
      </c>
      <c r="G21" s="9">
        <v>64.2</v>
      </c>
      <c r="H21" s="9">
        <v>62.7</v>
      </c>
      <c r="I21" s="12">
        <v>2.4</v>
      </c>
      <c r="J21" s="9">
        <v>35.799999999999997</v>
      </c>
    </row>
    <row r="22" spans="1:10" x14ac:dyDescent="0.25">
      <c r="A22" s="7" t="s">
        <v>194</v>
      </c>
      <c r="B22" s="8">
        <v>55000</v>
      </c>
      <c r="C22" s="8">
        <v>55000</v>
      </c>
      <c r="D22" s="16" t="s">
        <v>226</v>
      </c>
      <c r="E22" s="8">
        <v>35000</v>
      </c>
      <c r="F22" s="8">
        <v>91000</v>
      </c>
      <c r="G22" s="9">
        <v>61</v>
      </c>
      <c r="H22" s="9">
        <v>60.8</v>
      </c>
      <c r="I22" s="22" t="s">
        <v>226</v>
      </c>
      <c r="J22" s="9">
        <v>39</v>
      </c>
    </row>
    <row r="23" spans="1:10" x14ac:dyDescent="0.25">
      <c r="A23" s="7" t="s">
        <v>195</v>
      </c>
      <c r="B23" s="8">
        <v>47000</v>
      </c>
      <c r="C23" s="8">
        <v>46000</v>
      </c>
      <c r="D23" s="11">
        <v>1000</v>
      </c>
      <c r="E23" s="8">
        <v>28000</v>
      </c>
      <c r="F23" s="8">
        <v>75000</v>
      </c>
      <c r="G23" s="9">
        <v>62.3</v>
      </c>
      <c r="H23" s="9">
        <v>61</v>
      </c>
      <c r="I23" s="12">
        <v>2.1</v>
      </c>
      <c r="J23" s="9">
        <v>37.700000000000003</v>
      </c>
    </row>
    <row r="24" spans="1:10" x14ac:dyDescent="0.25">
      <c r="A24" s="7" t="s">
        <v>196</v>
      </c>
      <c r="B24" s="8">
        <v>67000</v>
      </c>
      <c r="C24" s="8">
        <v>65000</v>
      </c>
      <c r="D24" s="11">
        <v>2000</v>
      </c>
      <c r="E24" s="8">
        <v>38000</v>
      </c>
      <c r="F24" s="8">
        <v>105000</v>
      </c>
      <c r="G24" s="9">
        <v>63.7</v>
      </c>
      <c r="H24" s="9">
        <v>61.6</v>
      </c>
      <c r="I24" s="12">
        <v>3.3</v>
      </c>
      <c r="J24" s="9">
        <v>36.299999999999997</v>
      </c>
    </row>
    <row r="25" spans="1:10" x14ac:dyDescent="0.25">
      <c r="A25" s="7" t="s">
        <v>197</v>
      </c>
      <c r="B25" s="8">
        <v>42000</v>
      </c>
      <c r="C25" s="8">
        <v>41000</v>
      </c>
      <c r="D25" s="11">
        <v>1000</v>
      </c>
      <c r="E25" s="8">
        <v>34000</v>
      </c>
      <c r="F25" s="8">
        <v>76000</v>
      </c>
      <c r="G25" s="9">
        <v>55.4</v>
      </c>
      <c r="H25" s="9">
        <v>54.3</v>
      </c>
      <c r="I25" s="12">
        <v>2</v>
      </c>
      <c r="J25" s="9">
        <v>44.6</v>
      </c>
    </row>
    <row r="26" spans="1:10" x14ac:dyDescent="0.25">
      <c r="A26" s="7" t="s">
        <v>119</v>
      </c>
      <c r="B26" s="8">
        <v>900000</v>
      </c>
      <c r="C26" s="8">
        <v>879000</v>
      </c>
      <c r="D26" s="8">
        <v>20000</v>
      </c>
      <c r="E26" s="8">
        <v>585000</v>
      </c>
      <c r="F26" s="8">
        <v>1485000</v>
      </c>
      <c r="G26" s="9">
        <v>60.6</v>
      </c>
      <c r="H26" s="9">
        <v>59.2</v>
      </c>
      <c r="I26" s="9">
        <v>2.2000000000000002</v>
      </c>
      <c r="J26" s="9">
        <v>39.4</v>
      </c>
    </row>
    <row r="27" spans="1:10" x14ac:dyDescent="0.25">
      <c r="A27" s="7"/>
      <c r="B27" s="8"/>
      <c r="C27" s="8"/>
      <c r="D27" s="8"/>
      <c r="E27" s="8"/>
      <c r="F27" s="8"/>
      <c r="G27" s="9"/>
      <c r="H27" s="9"/>
      <c r="I27" s="9"/>
      <c r="J27" s="9"/>
    </row>
    <row r="28" spans="1:10" ht="15" customHeight="1" x14ac:dyDescent="0.3">
      <c r="A28" s="3" t="s">
        <v>265</v>
      </c>
    </row>
    <row r="29" spans="1:10" ht="62.4" x14ac:dyDescent="0.3">
      <c r="A29" s="30" t="s">
        <v>180</v>
      </c>
      <c r="B29" s="6" t="s">
        <v>151</v>
      </c>
      <c r="C29" s="6" t="s">
        <v>152</v>
      </c>
      <c r="D29" s="6" t="s">
        <v>153</v>
      </c>
      <c r="E29" s="6" t="s">
        <v>154</v>
      </c>
      <c r="F29" s="6" t="s">
        <v>155</v>
      </c>
      <c r="G29" s="6" t="s">
        <v>156</v>
      </c>
      <c r="H29" s="6" t="s">
        <v>157</v>
      </c>
      <c r="I29" s="6" t="s">
        <v>158</v>
      </c>
      <c r="J29" s="6" t="s">
        <v>159</v>
      </c>
    </row>
    <row r="30" spans="1:10" x14ac:dyDescent="0.25">
      <c r="A30" s="7" t="s">
        <v>181</v>
      </c>
      <c r="B30" s="8">
        <v>51000</v>
      </c>
      <c r="C30" s="8">
        <v>50000</v>
      </c>
      <c r="D30" s="16" t="s">
        <v>226</v>
      </c>
      <c r="E30" s="8">
        <v>15000</v>
      </c>
      <c r="F30" s="8">
        <v>65000</v>
      </c>
      <c r="G30" s="9">
        <v>77.5</v>
      </c>
      <c r="H30" s="9">
        <v>77</v>
      </c>
      <c r="I30" s="22" t="s">
        <v>226</v>
      </c>
      <c r="J30" s="9">
        <v>22.5</v>
      </c>
    </row>
    <row r="31" spans="1:10" x14ac:dyDescent="0.25">
      <c r="A31" s="7" t="s">
        <v>182</v>
      </c>
      <c r="B31" s="8">
        <v>49000</v>
      </c>
      <c r="C31" s="8">
        <v>47000</v>
      </c>
      <c r="D31" s="11">
        <v>2000</v>
      </c>
      <c r="E31" s="8">
        <v>21000</v>
      </c>
      <c r="F31" s="8">
        <v>70000</v>
      </c>
      <c r="G31" s="9">
        <v>69.599999999999994</v>
      </c>
      <c r="H31" s="9">
        <v>67.099999999999994</v>
      </c>
      <c r="I31" s="12">
        <v>3.7</v>
      </c>
      <c r="J31" s="9">
        <v>30.4</v>
      </c>
    </row>
    <row r="32" spans="1:10" x14ac:dyDescent="0.25">
      <c r="A32" s="7" t="s">
        <v>183</v>
      </c>
      <c r="B32" s="8">
        <v>59000</v>
      </c>
      <c r="C32" s="8">
        <v>58000</v>
      </c>
      <c r="D32" s="11">
        <v>1000</v>
      </c>
      <c r="E32" s="8">
        <v>23000</v>
      </c>
      <c r="F32" s="8">
        <v>82000</v>
      </c>
      <c r="G32" s="9">
        <v>71.7</v>
      </c>
      <c r="H32" s="9">
        <v>70.5</v>
      </c>
      <c r="I32" s="12">
        <v>1.7</v>
      </c>
      <c r="J32" s="9">
        <v>28.3</v>
      </c>
    </row>
    <row r="33" spans="1:10" x14ac:dyDescent="0.25">
      <c r="A33" s="7" t="s">
        <v>184</v>
      </c>
      <c r="B33" s="8">
        <v>29000</v>
      </c>
      <c r="C33" s="8">
        <v>27000</v>
      </c>
      <c r="D33" s="11">
        <v>2000</v>
      </c>
      <c r="E33" s="8">
        <v>20000</v>
      </c>
      <c r="F33" s="8">
        <v>49000</v>
      </c>
      <c r="G33" s="9">
        <v>59.9</v>
      </c>
      <c r="H33" s="9">
        <v>55.2</v>
      </c>
      <c r="I33" s="12">
        <v>7.8</v>
      </c>
      <c r="J33" s="9">
        <v>40.1</v>
      </c>
    </row>
    <row r="34" spans="1:10" x14ac:dyDescent="0.25">
      <c r="A34" s="7" t="s">
        <v>185</v>
      </c>
      <c r="B34" s="8">
        <v>41000</v>
      </c>
      <c r="C34" s="8">
        <v>41000</v>
      </c>
      <c r="D34" s="16" t="s">
        <v>226</v>
      </c>
      <c r="E34" s="8">
        <v>13000</v>
      </c>
      <c r="F34" s="8">
        <v>54000</v>
      </c>
      <c r="G34" s="9">
        <v>75.8</v>
      </c>
      <c r="H34" s="9">
        <v>75.3</v>
      </c>
      <c r="I34" s="22" t="s">
        <v>226</v>
      </c>
      <c r="J34" s="9">
        <v>24.2</v>
      </c>
    </row>
    <row r="35" spans="1:10" x14ac:dyDescent="0.25">
      <c r="A35" s="7" t="s">
        <v>186</v>
      </c>
      <c r="B35" s="8">
        <v>35000</v>
      </c>
      <c r="C35" s="8">
        <v>34000</v>
      </c>
      <c r="D35" s="11">
        <v>1000</v>
      </c>
      <c r="E35" s="8">
        <v>16000</v>
      </c>
      <c r="F35" s="8">
        <v>51000</v>
      </c>
      <c r="G35" s="9">
        <v>67.900000000000006</v>
      </c>
      <c r="H35" s="9">
        <v>66.3</v>
      </c>
      <c r="I35" s="12">
        <v>2.2999999999999998</v>
      </c>
      <c r="J35" s="9">
        <v>32.1</v>
      </c>
    </row>
    <row r="36" spans="1:10" x14ac:dyDescent="0.25">
      <c r="A36" s="7" t="s">
        <v>187</v>
      </c>
      <c r="B36" s="8">
        <v>47000</v>
      </c>
      <c r="C36" s="8">
        <v>47000</v>
      </c>
      <c r="D36" s="11">
        <v>1000</v>
      </c>
      <c r="E36" s="8">
        <v>14000</v>
      </c>
      <c r="F36" s="8">
        <v>61000</v>
      </c>
      <c r="G36" s="9">
        <v>77.3</v>
      </c>
      <c r="H36" s="9">
        <v>76.3</v>
      </c>
      <c r="I36" s="12">
        <v>1.3</v>
      </c>
      <c r="J36" s="9">
        <v>22.7</v>
      </c>
    </row>
    <row r="37" spans="1:10" x14ac:dyDescent="0.25">
      <c r="A37" s="7" t="s">
        <v>188</v>
      </c>
      <c r="B37" s="8">
        <v>42000</v>
      </c>
      <c r="C37" s="8">
        <v>41000</v>
      </c>
      <c r="D37" s="11">
        <v>1000</v>
      </c>
      <c r="E37" s="8">
        <v>18000</v>
      </c>
      <c r="F37" s="8">
        <v>61000</v>
      </c>
      <c r="G37" s="9">
        <v>69.7</v>
      </c>
      <c r="H37" s="9">
        <v>67.5</v>
      </c>
      <c r="I37" s="12">
        <v>3.3</v>
      </c>
      <c r="J37" s="9">
        <v>30.3</v>
      </c>
    </row>
    <row r="38" spans="1:10" x14ac:dyDescent="0.25">
      <c r="A38" s="7" t="s">
        <v>189</v>
      </c>
      <c r="B38" s="8">
        <v>54000</v>
      </c>
      <c r="C38" s="8">
        <v>53000</v>
      </c>
      <c r="D38" s="11">
        <v>1000</v>
      </c>
      <c r="E38" s="8">
        <v>18000</v>
      </c>
      <c r="F38" s="8">
        <v>73000</v>
      </c>
      <c r="G38" s="9">
        <v>74.7</v>
      </c>
      <c r="H38" s="9">
        <v>72.900000000000006</v>
      </c>
      <c r="I38" s="12">
        <v>2.5</v>
      </c>
      <c r="J38" s="9">
        <v>25.3</v>
      </c>
    </row>
    <row r="39" spans="1:10" x14ac:dyDescent="0.25">
      <c r="A39" s="7" t="s">
        <v>116</v>
      </c>
      <c r="B39" s="8">
        <v>50000</v>
      </c>
      <c r="C39" s="8">
        <v>50000</v>
      </c>
      <c r="D39" s="11">
        <v>1000</v>
      </c>
      <c r="E39" s="8">
        <v>19000</v>
      </c>
      <c r="F39" s="8">
        <v>69000</v>
      </c>
      <c r="G39" s="9">
        <v>72.900000000000006</v>
      </c>
      <c r="H39" s="9">
        <v>72</v>
      </c>
      <c r="I39" s="12">
        <v>1.3</v>
      </c>
      <c r="J39" s="9">
        <v>27.1</v>
      </c>
    </row>
    <row r="40" spans="1:10" x14ac:dyDescent="0.25">
      <c r="A40" s="7" t="s">
        <v>190</v>
      </c>
      <c r="B40" s="8">
        <v>52000</v>
      </c>
      <c r="C40" s="8">
        <v>51000</v>
      </c>
      <c r="D40" s="11">
        <v>1000</v>
      </c>
      <c r="E40" s="8">
        <v>17000</v>
      </c>
      <c r="F40" s="8">
        <v>68000</v>
      </c>
      <c r="G40" s="9">
        <v>75.5</v>
      </c>
      <c r="H40" s="9">
        <v>74.2</v>
      </c>
      <c r="I40" s="12">
        <v>1.7</v>
      </c>
      <c r="J40" s="9">
        <v>24.5</v>
      </c>
    </row>
    <row r="41" spans="1:10" x14ac:dyDescent="0.25">
      <c r="A41" s="7" t="s">
        <v>191</v>
      </c>
      <c r="B41" s="8">
        <v>53000</v>
      </c>
      <c r="C41" s="8">
        <v>52000</v>
      </c>
      <c r="D41" s="11">
        <v>2000</v>
      </c>
      <c r="E41" s="8">
        <v>16000</v>
      </c>
      <c r="F41" s="8">
        <v>70000</v>
      </c>
      <c r="G41" s="9">
        <v>76.7</v>
      </c>
      <c r="H41" s="9">
        <v>74.3</v>
      </c>
      <c r="I41" s="12">
        <v>3.1</v>
      </c>
      <c r="J41" s="9">
        <v>23.3</v>
      </c>
    </row>
    <row r="42" spans="1:10" x14ac:dyDescent="0.25">
      <c r="A42" s="7" t="s">
        <v>192</v>
      </c>
      <c r="B42" s="8">
        <v>43000</v>
      </c>
      <c r="C42" s="8">
        <v>42000</v>
      </c>
      <c r="D42" s="11">
        <v>1000</v>
      </c>
      <c r="E42" s="8">
        <v>14000</v>
      </c>
      <c r="F42" s="8">
        <v>58000</v>
      </c>
      <c r="G42" s="9">
        <v>75</v>
      </c>
      <c r="H42" s="9">
        <v>72.599999999999994</v>
      </c>
      <c r="I42" s="12">
        <v>3.3</v>
      </c>
      <c r="J42" s="9">
        <v>25</v>
      </c>
    </row>
    <row r="43" spans="1:10" x14ac:dyDescent="0.25">
      <c r="A43" s="7" t="s">
        <v>193</v>
      </c>
      <c r="B43" s="8">
        <v>50000</v>
      </c>
      <c r="C43" s="8">
        <v>49000</v>
      </c>
      <c r="D43" s="11">
        <v>1000</v>
      </c>
      <c r="E43" s="8">
        <v>16000</v>
      </c>
      <c r="F43" s="8">
        <v>67000</v>
      </c>
      <c r="G43" s="9">
        <v>75.400000000000006</v>
      </c>
      <c r="H43" s="9">
        <v>73.5</v>
      </c>
      <c r="I43" s="12">
        <v>2.5</v>
      </c>
      <c r="J43" s="9">
        <v>24.6</v>
      </c>
    </row>
    <row r="44" spans="1:10" x14ac:dyDescent="0.25">
      <c r="A44" s="7" t="s">
        <v>194</v>
      </c>
      <c r="B44" s="8">
        <v>52000</v>
      </c>
      <c r="C44" s="8">
        <v>52000</v>
      </c>
      <c r="D44" s="16" t="s">
        <v>226</v>
      </c>
      <c r="E44" s="8">
        <v>19000</v>
      </c>
      <c r="F44" s="8">
        <v>71000</v>
      </c>
      <c r="G44" s="9">
        <v>73.5</v>
      </c>
      <c r="H44" s="9">
        <v>73.2</v>
      </c>
      <c r="I44" s="22" t="s">
        <v>226</v>
      </c>
      <c r="J44" s="9">
        <v>26.5</v>
      </c>
    </row>
    <row r="45" spans="1:10" x14ac:dyDescent="0.25">
      <c r="A45" s="7" t="s">
        <v>195</v>
      </c>
      <c r="B45" s="8">
        <v>46000</v>
      </c>
      <c r="C45" s="8">
        <v>45000</v>
      </c>
      <c r="D45" s="11">
        <v>1000</v>
      </c>
      <c r="E45" s="8">
        <v>14000</v>
      </c>
      <c r="F45" s="8">
        <v>60000</v>
      </c>
      <c r="G45" s="9">
        <v>76.8</v>
      </c>
      <c r="H45" s="9">
        <v>75.2</v>
      </c>
      <c r="I45" s="12">
        <v>2.1</v>
      </c>
      <c r="J45" s="9">
        <v>23.2</v>
      </c>
    </row>
    <row r="46" spans="1:10" x14ac:dyDescent="0.25">
      <c r="A46" s="7" t="s">
        <v>196</v>
      </c>
      <c r="B46" s="8">
        <v>65000</v>
      </c>
      <c r="C46" s="8">
        <v>63000</v>
      </c>
      <c r="D46" s="11">
        <v>2000</v>
      </c>
      <c r="E46" s="8">
        <v>18000</v>
      </c>
      <c r="F46" s="8">
        <v>83000</v>
      </c>
      <c r="G46" s="9">
        <v>78.400000000000006</v>
      </c>
      <c r="H46" s="9">
        <v>75.8</v>
      </c>
      <c r="I46" s="12">
        <v>3.4</v>
      </c>
      <c r="J46" s="9">
        <v>21.6</v>
      </c>
    </row>
    <row r="47" spans="1:10" x14ac:dyDescent="0.25">
      <c r="A47" s="7" t="s">
        <v>197</v>
      </c>
      <c r="B47" s="8">
        <v>41000</v>
      </c>
      <c r="C47" s="8">
        <v>40000</v>
      </c>
      <c r="D47" s="11">
        <v>1000</v>
      </c>
      <c r="E47" s="8">
        <v>16000</v>
      </c>
      <c r="F47" s="8">
        <v>57000</v>
      </c>
      <c r="G47" s="9">
        <v>72.099999999999994</v>
      </c>
      <c r="H47" s="9">
        <v>70.599999999999994</v>
      </c>
      <c r="I47" s="12">
        <v>2</v>
      </c>
      <c r="J47" s="9">
        <v>27.9</v>
      </c>
    </row>
    <row r="48" spans="1:10" x14ac:dyDescent="0.25">
      <c r="A48" s="7" t="s">
        <v>119</v>
      </c>
      <c r="B48" s="8">
        <v>861000</v>
      </c>
      <c r="C48" s="8">
        <v>841000</v>
      </c>
      <c r="D48" s="8">
        <v>20000</v>
      </c>
      <c r="E48" s="8">
        <v>308000</v>
      </c>
      <c r="F48" s="8">
        <v>1169000</v>
      </c>
      <c r="G48" s="9">
        <v>73.7</v>
      </c>
      <c r="H48" s="9">
        <v>71.900000000000006</v>
      </c>
      <c r="I48" s="9">
        <v>2.2999999999999998</v>
      </c>
      <c r="J48" s="9">
        <v>26.3</v>
      </c>
    </row>
    <row r="49" spans="1:10" x14ac:dyDescent="0.25">
      <c r="A49" s="7"/>
      <c r="B49" s="8"/>
      <c r="C49" s="8"/>
      <c r="D49" s="8"/>
      <c r="E49" s="8"/>
      <c r="F49" s="8"/>
      <c r="G49" s="9"/>
      <c r="H49" s="9"/>
      <c r="I49" s="9"/>
      <c r="J49" s="9"/>
    </row>
    <row r="50" spans="1:10" ht="15" customHeight="1" x14ac:dyDescent="0.3">
      <c r="A50" s="3" t="s">
        <v>266</v>
      </c>
    </row>
    <row r="51" spans="1:10" ht="62.4" x14ac:dyDescent="0.3">
      <c r="A51" s="30" t="s">
        <v>180</v>
      </c>
      <c r="B51" s="6" t="s">
        <v>165</v>
      </c>
      <c r="C51" s="6" t="s">
        <v>166</v>
      </c>
      <c r="D51" s="6" t="s">
        <v>167</v>
      </c>
      <c r="E51" s="6" t="s">
        <v>168</v>
      </c>
    </row>
    <row r="52" spans="1:10" x14ac:dyDescent="0.25">
      <c r="A52" s="7" t="s">
        <v>181</v>
      </c>
      <c r="B52" s="8">
        <v>40000</v>
      </c>
      <c r="C52" s="9">
        <v>79</v>
      </c>
      <c r="D52" s="8">
        <v>11000</v>
      </c>
      <c r="E52" s="9">
        <v>21</v>
      </c>
    </row>
    <row r="53" spans="1:10" x14ac:dyDescent="0.25">
      <c r="A53" s="7" t="s">
        <v>182</v>
      </c>
      <c r="B53" s="8">
        <v>35000</v>
      </c>
      <c r="C53" s="9">
        <v>70.5</v>
      </c>
      <c r="D53" s="8">
        <v>15000</v>
      </c>
      <c r="E53" s="9">
        <v>29.5</v>
      </c>
    </row>
    <row r="54" spans="1:10" x14ac:dyDescent="0.25">
      <c r="A54" s="7" t="s">
        <v>183</v>
      </c>
      <c r="B54" s="8">
        <v>49000</v>
      </c>
      <c r="C54" s="9">
        <v>80.400000000000006</v>
      </c>
      <c r="D54" s="8">
        <v>12000</v>
      </c>
      <c r="E54" s="9">
        <v>19.600000000000001</v>
      </c>
    </row>
    <row r="55" spans="1:10" x14ac:dyDescent="0.25">
      <c r="A55" s="7" t="s">
        <v>184</v>
      </c>
      <c r="B55" s="8">
        <v>21000</v>
      </c>
      <c r="C55" s="9">
        <v>76.5</v>
      </c>
      <c r="D55" s="8">
        <v>6000</v>
      </c>
      <c r="E55" s="9">
        <v>23.5</v>
      </c>
    </row>
    <row r="56" spans="1:10" x14ac:dyDescent="0.25">
      <c r="A56" s="7" t="s">
        <v>185</v>
      </c>
      <c r="B56" s="8">
        <v>34000</v>
      </c>
      <c r="C56" s="9">
        <v>78.599999999999994</v>
      </c>
      <c r="D56" s="8">
        <v>9000</v>
      </c>
      <c r="E56" s="9">
        <v>21.4</v>
      </c>
    </row>
    <row r="57" spans="1:10" x14ac:dyDescent="0.25">
      <c r="A57" s="7" t="s">
        <v>186</v>
      </c>
      <c r="B57" s="8">
        <v>27000</v>
      </c>
      <c r="C57" s="9">
        <v>72.8</v>
      </c>
      <c r="D57" s="8">
        <v>10000</v>
      </c>
      <c r="E57" s="9">
        <v>27.2</v>
      </c>
    </row>
    <row r="58" spans="1:10" x14ac:dyDescent="0.25">
      <c r="A58" s="7" t="s">
        <v>187</v>
      </c>
      <c r="B58" s="8">
        <v>39000</v>
      </c>
      <c r="C58" s="9">
        <v>77.599999999999994</v>
      </c>
      <c r="D58" s="8">
        <v>11000</v>
      </c>
      <c r="E58" s="9">
        <v>22.4</v>
      </c>
    </row>
    <row r="59" spans="1:10" x14ac:dyDescent="0.25">
      <c r="A59" s="7" t="s">
        <v>188</v>
      </c>
      <c r="B59" s="8">
        <v>31000</v>
      </c>
      <c r="C59" s="9">
        <v>73.2</v>
      </c>
      <c r="D59" s="8">
        <v>11000</v>
      </c>
      <c r="E59" s="9">
        <v>26.8</v>
      </c>
    </row>
    <row r="60" spans="1:10" x14ac:dyDescent="0.25">
      <c r="A60" s="7" t="s">
        <v>189</v>
      </c>
      <c r="B60" s="8">
        <v>43000</v>
      </c>
      <c r="C60" s="9">
        <v>78.400000000000006</v>
      </c>
      <c r="D60" s="8">
        <v>12000</v>
      </c>
      <c r="E60" s="9">
        <v>21.6</v>
      </c>
    </row>
    <row r="61" spans="1:10" x14ac:dyDescent="0.25">
      <c r="A61" s="7" t="s">
        <v>116</v>
      </c>
      <c r="B61" s="8">
        <v>42000</v>
      </c>
      <c r="C61" s="9">
        <v>81.8</v>
      </c>
      <c r="D61" s="8">
        <v>9000</v>
      </c>
      <c r="E61" s="9">
        <v>18.2</v>
      </c>
    </row>
    <row r="62" spans="1:10" x14ac:dyDescent="0.25">
      <c r="A62" s="7" t="s">
        <v>190</v>
      </c>
      <c r="B62" s="8">
        <v>42000</v>
      </c>
      <c r="C62" s="9">
        <v>79</v>
      </c>
      <c r="D62" s="8">
        <v>11000</v>
      </c>
      <c r="E62" s="9">
        <v>21</v>
      </c>
    </row>
    <row r="63" spans="1:10" x14ac:dyDescent="0.25">
      <c r="A63" s="7" t="s">
        <v>191</v>
      </c>
      <c r="B63" s="8">
        <v>41000</v>
      </c>
      <c r="C63" s="9">
        <v>74.8</v>
      </c>
      <c r="D63" s="8">
        <v>14000</v>
      </c>
      <c r="E63" s="9">
        <v>25.2</v>
      </c>
    </row>
    <row r="64" spans="1:10" x14ac:dyDescent="0.25">
      <c r="A64" s="7" t="s">
        <v>192</v>
      </c>
      <c r="B64" s="8">
        <v>31000</v>
      </c>
      <c r="C64" s="9">
        <v>68.599999999999994</v>
      </c>
      <c r="D64" s="8">
        <v>14000</v>
      </c>
      <c r="E64" s="9">
        <v>31.4</v>
      </c>
    </row>
    <row r="65" spans="1:5" x14ac:dyDescent="0.25">
      <c r="A65" s="7" t="s">
        <v>193</v>
      </c>
      <c r="B65" s="8">
        <v>40000</v>
      </c>
      <c r="C65" s="9">
        <v>77.3</v>
      </c>
      <c r="D65" s="8">
        <v>12000</v>
      </c>
      <c r="E65" s="9">
        <v>22.7</v>
      </c>
    </row>
    <row r="66" spans="1:5" x14ac:dyDescent="0.25">
      <c r="A66" s="7" t="s">
        <v>194</v>
      </c>
      <c r="B66" s="8">
        <v>43000</v>
      </c>
      <c r="C66" s="9">
        <v>78.7</v>
      </c>
      <c r="D66" s="8">
        <v>12000</v>
      </c>
      <c r="E66" s="9">
        <v>21.3</v>
      </c>
    </row>
    <row r="67" spans="1:5" x14ac:dyDescent="0.25">
      <c r="A67" s="7" t="s">
        <v>195</v>
      </c>
      <c r="B67" s="8">
        <v>34000</v>
      </c>
      <c r="C67" s="9">
        <v>74.400000000000006</v>
      </c>
      <c r="D67" s="8">
        <v>12000</v>
      </c>
      <c r="E67" s="9">
        <v>25.6</v>
      </c>
    </row>
    <row r="68" spans="1:5" x14ac:dyDescent="0.25">
      <c r="A68" s="7" t="s">
        <v>196</v>
      </c>
      <c r="B68" s="8">
        <v>52000</v>
      </c>
      <c r="C68" s="9">
        <v>80.8</v>
      </c>
      <c r="D68" s="8">
        <v>12000</v>
      </c>
      <c r="E68" s="9">
        <v>19.2</v>
      </c>
    </row>
    <row r="69" spans="1:5" x14ac:dyDescent="0.25">
      <c r="A69" s="7" t="s">
        <v>197</v>
      </c>
      <c r="B69" s="8">
        <v>34000</v>
      </c>
      <c r="C69" s="9">
        <v>82.9</v>
      </c>
      <c r="D69" s="8">
        <v>7000</v>
      </c>
      <c r="E69" s="9">
        <v>17.100000000000001</v>
      </c>
    </row>
    <row r="70" spans="1:5" x14ac:dyDescent="0.25">
      <c r="A70" s="7" t="s">
        <v>119</v>
      </c>
      <c r="B70" s="8">
        <v>678000</v>
      </c>
      <c r="C70" s="9">
        <v>77.2</v>
      </c>
      <c r="D70" s="8">
        <v>200000</v>
      </c>
      <c r="E70" s="9">
        <v>22.8</v>
      </c>
    </row>
    <row r="72" spans="1:5" ht="15" customHeight="1" x14ac:dyDescent="0.3">
      <c r="A72" s="3" t="s">
        <v>267</v>
      </c>
    </row>
    <row r="73" spans="1:5" ht="62.4" x14ac:dyDescent="0.3">
      <c r="A73" s="30" t="s">
        <v>180</v>
      </c>
      <c r="B73" s="6" t="s">
        <v>165</v>
      </c>
      <c r="C73" s="6" t="s">
        <v>166</v>
      </c>
      <c r="D73" s="6" t="s">
        <v>167</v>
      </c>
      <c r="E73" s="6" t="s">
        <v>168</v>
      </c>
    </row>
    <row r="74" spans="1:5" x14ac:dyDescent="0.25">
      <c r="A74" t="s">
        <v>181</v>
      </c>
      <c r="B74" s="8">
        <v>40000</v>
      </c>
      <c r="C74" s="9">
        <v>79.400000000000006</v>
      </c>
      <c r="D74" s="8">
        <v>10000</v>
      </c>
      <c r="E74" s="9">
        <v>20.6</v>
      </c>
    </row>
    <row r="75" spans="1:5" x14ac:dyDescent="0.25">
      <c r="A75" t="s">
        <v>182</v>
      </c>
      <c r="B75" s="8">
        <v>34000</v>
      </c>
      <c r="C75" s="9">
        <v>71.400000000000006</v>
      </c>
      <c r="D75" s="8">
        <v>13000</v>
      </c>
      <c r="E75" s="9">
        <v>28.6</v>
      </c>
    </row>
    <row r="76" spans="1:5" x14ac:dyDescent="0.25">
      <c r="A76" t="s">
        <v>183</v>
      </c>
      <c r="B76" s="8">
        <v>48000</v>
      </c>
      <c r="C76" s="9">
        <v>81.7</v>
      </c>
      <c r="D76" s="8">
        <v>11000</v>
      </c>
      <c r="E76" s="9">
        <v>18.3</v>
      </c>
    </row>
    <row r="77" spans="1:5" x14ac:dyDescent="0.25">
      <c r="A77" t="s">
        <v>184</v>
      </c>
      <c r="B77" s="8">
        <v>21000</v>
      </c>
      <c r="C77" s="9">
        <v>77</v>
      </c>
      <c r="D77" s="8">
        <v>6000</v>
      </c>
      <c r="E77" s="9">
        <v>23</v>
      </c>
    </row>
    <row r="78" spans="1:5" x14ac:dyDescent="0.25">
      <c r="A78" t="s">
        <v>185</v>
      </c>
      <c r="B78" s="8">
        <v>33000</v>
      </c>
      <c r="C78" s="9">
        <v>80.400000000000006</v>
      </c>
      <c r="D78" s="8">
        <v>8000</v>
      </c>
      <c r="E78" s="9">
        <v>19.600000000000001</v>
      </c>
    </row>
    <row r="79" spans="1:5" x14ac:dyDescent="0.25">
      <c r="A79" t="s">
        <v>186</v>
      </c>
      <c r="B79" s="8">
        <v>26000</v>
      </c>
      <c r="C79" s="9">
        <v>75.400000000000006</v>
      </c>
      <c r="D79" s="8">
        <v>8000</v>
      </c>
      <c r="E79" s="9">
        <v>24.6</v>
      </c>
    </row>
    <row r="80" spans="1:5" x14ac:dyDescent="0.25">
      <c r="A80" t="s">
        <v>187</v>
      </c>
      <c r="B80" s="8">
        <v>37000</v>
      </c>
      <c r="C80" s="9">
        <v>79.8</v>
      </c>
      <c r="D80" s="8">
        <v>9000</v>
      </c>
      <c r="E80" s="9">
        <v>20.2</v>
      </c>
    </row>
    <row r="81" spans="1:5" x14ac:dyDescent="0.25">
      <c r="A81" t="s">
        <v>188</v>
      </c>
      <c r="B81" s="8">
        <v>30000</v>
      </c>
      <c r="C81" s="9">
        <v>73.900000000000006</v>
      </c>
      <c r="D81" s="8">
        <v>11000</v>
      </c>
      <c r="E81" s="9">
        <v>26.1</v>
      </c>
    </row>
    <row r="82" spans="1:5" x14ac:dyDescent="0.25">
      <c r="A82" t="s">
        <v>189</v>
      </c>
      <c r="B82" s="8">
        <v>42000</v>
      </c>
      <c r="C82" s="9">
        <v>79.099999999999994</v>
      </c>
      <c r="D82" s="8">
        <v>11000</v>
      </c>
      <c r="E82" s="9">
        <v>20.9</v>
      </c>
    </row>
    <row r="83" spans="1:5" x14ac:dyDescent="0.25">
      <c r="A83" t="s">
        <v>116</v>
      </c>
      <c r="B83" s="8">
        <v>41000</v>
      </c>
      <c r="C83" s="9">
        <v>82.2</v>
      </c>
      <c r="D83" s="8">
        <v>9000</v>
      </c>
      <c r="E83" s="9">
        <v>17.8</v>
      </c>
    </row>
    <row r="84" spans="1:5" x14ac:dyDescent="0.25">
      <c r="A84" t="s">
        <v>190</v>
      </c>
      <c r="B84" s="8">
        <v>40000</v>
      </c>
      <c r="C84" s="9">
        <v>79.7</v>
      </c>
      <c r="D84" s="8">
        <v>10000</v>
      </c>
      <c r="E84" s="9">
        <v>20.3</v>
      </c>
    </row>
    <row r="85" spans="1:5" x14ac:dyDescent="0.25">
      <c r="A85" t="s">
        <v>191</v>
      </c>
      <c r="B85" s="8">
        <v>39000</v>
      </c>
      <c r="C85" s="9">
        <v>75.7</v>
      </c>
      <c r="D85" s="8">
        <v>13000</v>
      </c>
      <c r="E85" s="9">
        <v>24.3</v>
      </c>
    </row>
    <row r="86" spans="1:5" x14ac:dyDescent="0.25">
      <c r="A86" t="s">
        <v>192</v>
      </c>
      <c r="B86" s="8">
        <v>30000</v>
      </c>
      <c r="C86" s="9">
        <v>71</v>
      </c>
      <c r="D86" s="8">
        <v>12000</v>
      </c>
      <c r="E86" s="9">
        <v>29</v>
      </c>
    </row>
    <row r="87" spans="1:5" x14ac:dyDescent="0.25">
      <c r="A87" t="s">
        <v>193</v>
      </c>
      <c r="B87" s="8">
        <v>39000</v>
      </c>
      <c r="C87" s="9">
        <v>79.2</v>
      </c>
      <c r="D87" s="8">
        <v>10000</v>
      </c>
      <c r="E87" s="9">
        <v>20.8</v>
      </c>
    </row>
    <row r="88" spans="1:5" x14ac:dyDescent="0.25">
      <c r="A88" t="s">
        <v>194</v>
      </c>
      <c r="B88" s="8">
        <v>43000</v>
      </c>
      <c r="C88" s="9">
        <v>81.5</v>
      </c>
      <c r="D88" s="8">
        <v>10000</v>
      </c>
      <c r="E88" s="9">
        <v>18.5</v>
      </c>
    </row>
    <row r="89" spans="1:5" x14ac:dyDescent="0.25">
      <c r="A89" t="s">
        <v>195</v>
      </c>
      <c r="B89" s="8">
        <v>33000</v>
      </c>
      <c r="C89" s="9">
        <v>74.8</v>
      </c>
      <c r="D89" s="8">
        <v>11000</v>
      </c>
      <c r="E89" s="9">
        <v>25.2</v>
      </c>
    </row>
    <row r="90" spans="1:5" x14ac:dyDescent="0.25">
      <c r="A90" t="s">
        <v>196</v>
      </c>
      <c r="B90" s="8">
        <v>51000</v>
      </c>
      <c r="C90" s="9">
        <v>81</v>
      </c>
      <c r="D90" s="8">
        <v>12000</v>
      </c>
      <c r="E90" s="9">
        <v>19</v>
      </c>
    </row>
    <row r="91" spans="1:5" x14ac:dyDescent="0.25">
      <c r="A91" t="s">
        <v>197</v>
      </c>
      <c r="B91" s="8">
        <v>34000</v>
      </c>
      <c r="C91" s="9">
        <v>84.6</v>
      </c>
      <c r="D91" s="8">
        <v>6000</v>
      </c>
      <c r="E91" s="9">
        <v>15.4</v>
      </c>
    </row>
    <row r="92" spans="1:5" x14ac:dyDescent="0.25">
      <c r="A92" t="s">
        <v>119</v>
      </c>
      <c r="B92" s="8">
        <v>659000</v>
      </c>
      <c r="C92" s="9">
        <v>78.400000000000006</v>
      </c>
      <c r="D92" s="8">
        <v>181000</v>
      </c>
      <c r="E92" s="9">
        <v>21.6</v>
      </c>
    </row>
    <row r="93" spans="1:5" x14ac:dyDescent="0.25">
      <c r="B93" s="8"/>
      <c r="C93" s="9"/>
      <c r="D93" s="8"/>
      <c r="E93" s="9"/>
    </row>
  </sheetData>
  <pageMargins left="0.7" right="0.7" top="0.75" bottom="0.75" header="0.3" footer="0.3"/>
  <pageSetup paperSize="9" orientation="portrait" horizontalDpi="300" verticalDpi="300"/>
  <tableParts count="4">
    <tablePart r:id="rId1"/>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9"/>
  <sheetViews>
    <sheetView workbookViewId="0"/>
  </sheetViews>
  <sheetFormatPr defaultColWidth="11.54296875" defaultRowHeight="15" x14ac:dyDescent="0.25"/>
  <cols>
    <col min="1" max="1" width="35.6328125" customWidth="1"/>
    <col min="2" max="14" width="17.6328125" customWidth="1"/>
  </cols>
  <sheetData>
    <row r="1" spans="1:3" ht="30" customHeight="1" x14ac:dyDescent="0.35">
      <c r="A1" s="2" t="s">
        <v>198</v>
      </c>
    </row>
    <row r="2" spans="1:3" x14ac:dyDescent="0.25">
      <c r="A2" t="s">
        <v>199</v>
      </c>
    </row>
    <row r="3" spans="1:3" x14ac:dyDescent="0.25">
      <c r="A3" t="s">
        <v>87</v>
      </c>
    </row>
    <row r="4" spans="1:3" x14ac:dyDescent="0.25">
      <c r="A4" t="s">
        <v>89</v>
      </c>
    </row>
    <row r="5" spans="1:3" x14ac:dyDescent="0.25">
      <c r="A5" t="s">
        <v>90</v>
      </c>
    </row>
    <row r="6" spans="1:3" ht="15" customHeight="1" x14ac:dyDescent="0.3">
      <c r="A6" s="3" t="s">
        <v>268</v>
      </c>
    </row>
    <row r="7" spans="1:3" ht="62.4" x14ac:dyDescent="0.3">
      <c r="A7" s="30" t="s">
        <v>150</v>
      </c>
      <c r="B7" s="6" t="s">
        <v>200</v>
      </c>
      <c r="C7" s="6" t="s">
        <v>201</v>
      </c>
    </row>
    <row r="8" spans="1:3" x14ac:dyDescent="0.25">
      <c r="A8" s="7" t="s">
        <v>160</v>
      </c>
      <c r="B8" s="8">
        <v>13000</v>
      </c>
      <c r="C8" s="9">
        <v>6.6</v>
      </c>
    </row>
    <row r="9" spans="1:3" x14ac:dyDescent="0.25">
      <c r="A9" s="7" t="s">
        <v>161</v>
      </c>
      <c r="B9" s="8">
        <v>33000</v>
      </c>
      <c r="C9" s="9">
        <v>13.8</v>
      </c>
    </row>
    <row r="10" spans="1:3" x14ac:dyDescent="0.25">
      <c r="A10" s="7" t="s">
        <v>162</v>
      </c>
      <c r="B10" s="8">
        <v>54000</v>
      </c>
      <c r="C10" s="9">
        <v>15.3</v>
      </c>
    </row>
    <row r="11" spans="1:3" x14ac:dyDescent="0.25">
      <c r="A11" s="7" t="s">
        <v>163</v>
      </c>
      <c r="B11" s="8">
        <v>123000</v>
      </c>
      <c r="C11" s="9">
        <v>32.799999999999997</v>
      </c>
    </row>
    <row r="12" spans="1:3" x14ac:dyDescent="0.25">
      <c r="A12" s="7" t="s">
        <v>229</v>
      </c>
      <c r="B12" s="8">
        <v>224000</v>
      </c>
      <c r="C12" s="9">
        <v>19.100000000000001</v>
      </c>
    </row>
    <row r="13" spans="1:3" x14ac:dyDescent="0.25">
      <c r="A13" s="7"/>
      <c r="B13" s="8"/>
      <c r="C13" s="9"/>
    </row>
    <row r="14" spans="1:3" ht="15" customHeight="1" x14ac:dyDescent="0.3">
      <c r="A14" s="3" t="s">
        <v>230</v>
      </c>
    </row>
    <row r="15" spans="1:3" ht="62.4" x14ac:dyDescent="0.3">
      <c r="A15" s="30" t="s">
        <v>202</v>
      </c>
      <c r="B15" s="6" t="s">
        <v>200</v>
      </c>
      <c r="C15" s="6" t="s">
        <v>201</v>
      </c>
    </row>
    <row r="16" spans="1:3" x14ac:dyDescent="0.25">
      <c r="A16" t="s">
        <v>203</v>
      </c>
      <c r="B16" s="8">
        <v>87000</v>
      </c>
      <c r="C16" s="9">
        <v>15</v>
      </c>
    </row>
    <row r="17" spans="1:3" x14ac:dyDescent="0.25">
      <c r="A17" t="s">
        <v>204</v>
      </c>
      <c r="B17" s="8">
        <v>137000</v>
      </c>
      <c r="C17" s="9">
        <v>23.2</v>
      </c>
    </row>
    <row r="18" spans="1:3" x14ac:dyDescent="0.25">
      <c r="B18" s="8"/>
      <c r="C18" s="9"/>
    </row>
    <row r="19" spans="1:3" x14ac:dyDescent="0.25">
      <c r="B19" s="8"/>
      <c r="C19" s="9"/>
    </row>
  </sheetData>
  <pageMargins left="0.7" right="0.7" top="0.75" bottom="0.75" header="0.3" footer="0.3"/>
  <pageSetup paperSize="9" orientation="portrait" horizontalDpi="300" verticalDpi="300"/>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0"/>
  <sheetViews>
    <sheetView workbookViewId="0"/>
  </sheetViews>
  <sheetFormatPr defaultColWidth="11.54296875" defaultRowHeight="15" x14ac:dyDescent="0.25"/>
  <cols>
    <col min="1" max="1" width="35.6328125" customWidth="1"/>
    <col min="2" max="14" width="17.6328125" customWidth="1"/>
  </cols>
  <sheetData>
    <row r="1" spans="1:9" ht="30" customHeight="1" x14ac:dyDescent="0.35">
      <c r="A1" s="2" t="s">
        <v>205</v>
      </c>
    </row>
    <row r="2" spans="1:9" x14ac:dyDescent="0.25">
      <c r="A2" t="s">
        <v>206</v>
      </c>
    </row>
    <row r="3" spans="1:9" x14ac:dyDescent="0.25">
      <c r="A3" t="s">
        <v>87</v>
      </c>
    </row>
    <row r="4" spans="1:9" x14ac:dyDescent="0.25">
      <c r="A4" t="s">
        <v>89</v>
      </c>
    </row>
    <row r="5" spans="1:9" x14ac:dyDescent="0.25">
      <c r="A5" t="s">
        <v>90</v>
      </c>
    </row>
    <row r="6" spans="1:9" ht="15" customHeight="1" x14ac:dyDescent="0.3">
      <c r="A6" s="3" t="s">
        <v>269</v>
      </c>
    </row>
    <row r="7" spans="1:9" ht="78" x14ac:dyDescent="0.3">
      <c r="A7" s="30" t="s">
        <v>207</v>
      </c>
      <c r="B7" s="6" t="s">
        <v>208</v>
      </c>
      <c r="C7" s="6" t="s">
        <v>209</v>
      </c>
      <c r="D7" s="6" t="s">
        <v>210</v>
      </c>
      <c r="E7" s="6" t="s">
        <v>211</v>
      </c>
      <c r="F7" s="6" t="s">
        <v>212</v>
      </c>
      <c r="G7" s="6" t="s">
        <v>213</v>
      </c>
      <c r="H7" s="6" t="s">
        <v>214</v>
      </c>
      <c r="I7" s="6" t="s">
        <v>215</v>
      </c>
    </row>
    <row r="8" spans="1:9" x14ac:dyDescent="0.25">
      <c r="A8" s="7" t="s">
        <v>106</v>
      </c>
      <c r="B8" s="8">
        <v>7000</v>
      </c>
      <c r="C8" s="9">
        <v>46.5</v>
      </c>
      <c r="D8" s="11">
        <v>2000</v>
      </c>
      <c r="E8" s="12">
        <v>11.5</v>
      </c>
      <c r="F8" s="11">
        <v>4000</v>
      </c>
      <c r="G8" s="12">
        <v>13.1</v>
      </c>
      <c r="H8" s="8">
        <v>8000</v>
      </c>
      <c r="I8" s="9">
        <v>29.9</v>
      </c>
    </row>
    <row r="9" spans="1:9" x14ac:dyDescent="0.25">
      <c r="A9" s="7" t="s">
        <v>107</v>
      </c>
      <c r="B9" s="8">
        <v>6000</v>
      </c>
      <c r="C9" s="9">
        <v>31</v>
      </c>
      <c r="D9" s="11">
        <v>3000</v>
      </c>
      <c r="E9" s="12">
        <v>17.2</v>
      </c>
      <c r="F9" s="11">
        <v>4000</v>
      </c>
      <c r="G9" s="12">
        <v>15.1</v>
      </c>
      <c r="H9" s="8">
        <v>12000</v>
      </c>
      <c r="I9" s="9">
        <v>34.299999999999997</v>
      </c>
    </row>
    <row r="10" spans="1:9" x14ac:dyDescent="0.25">
      <c r="A10" s="7" t="s">
        <v>108</v>
      </c>
      <c r="B10" s="8">
        <v>10000</v>
      </c>
      <c r="C10" s="9">
        <v>45.8</v>
      </c>
      <c r="D10" s="11">
        <v>3000</v>
      </c>
      <c r="E10" s="12">
        <v>12.1</v>
      </c>
      <c r="F10" s="8">
        <v>7000</v>
      </c>
      <c r="G10" s="9">
        <v>15.5</v>
      </c>
      <c r="H10" s="8">
        <v>10000</v>
      </c>
      <c r="I10" s="9">
        <v>24.4</v>
      </c>
    </row>
    <row r="11" spans="1:9" x14ac:dyDescent="0.25">
      <c r="A11" s="7" t="s">
        <v>109</v>
      </c>
      <c r="B11" s="8">
        <v>21000</v>
      </c>
      <c r="C11" s="9">
        <v>50.6</v>
      </c>
      <c r="D11" s="8">
        <v>9000</v>
      </c>
      <c r="E11" s="9">
        <v>17.2</v>
      </c>
      <c r="F11" s="8">
        <v>15000</v>
      </c>
      <c r="G11" s="9">
        <v>22.3</v>
      </c>
      <c r="H11" s="8">
        <v>26000</v>
      </c>
      <c r="I11" s="9">
        <v>42.6</v>
      </c>
    </row>
    <row r="12" spans="1:9" x14ac:dyDescent="0.25">
      <c r="A12" s="7" t="s">
        <v>110</v>
      </c>
      <c r="B12" s="8">
        <v>6000</v>
      </c>
      <c r="C12" s="9">
        <v>69.099999999999994</v>
      </c>
      <c r="D12" s="11">
        <v>2000</v>
      </c>
      <c r="E12" s="12">
        <v>15.9</v>
      </c>
      <c r="F12" s="11">
        <v>3000</v>
      </c>
      <c r="G12" s="12">
        <v>14.1</v>
      </c>
      <c r="H12" s="8">
        <v>12000</v>
      </c>
      <c r="I12" s="9">
        <v>37.5</v>
      </c>
    </row>
    <row r="13" spans="1:9" x14ac:dyDescent="0.25">
      <c r="A13" s="7" t="s">
        <v>111</v>
      </c>
      <c r="B13" s="8">
        <v>6000</v>
      </c>
      <c r="C13" s="9">
        <v>46.1</v>
      </c>
      <c r="D13" s="11">
        <v>4000</v>
      </c>
      <c r="E13" s="12">
        <v>31.5</v>
      </c>
      <c r="F13" s="8">
        <v>6000</v>
      </c>
      <c r="G13" s="9">
        <v>18.899999999999999</v>
      </c>
      <c r="H13" s="8">
        <v>11000</v>
      </c>
      <c r="I13" s="9">
        <v>35.200000000000003</v>
      </c>
    </row>
    <row r="14" spans="1:9" x14ac:dyDescent="0.25">
      <c r="A14" s="7" t="s">
        <v>112</v>
      </c>
      <c r="B14" s="11">
        <v>5000</v>
      </c>
      <c r="C14" s="12">
        <v>38.6</v>
      </c>
      <c r="D14" s="11">
        <v>3000</v>
      </c>
      <c r="E14" s="12">
        <v>15.6</v>
      </c>
      <c r="F14" s="11">
        <v>2000</v>
      </c>
      <c r="G14" s="12">
        <v>9</v>
      </c>
      <c r="H14" s="8">
        <v>8000</v>
      </c>
      <c r="I14" s="9">
        <v>39.4</v>
      </c>
    </row>
    <row r="15" spans="1:9" x14ac:dyDescent="0.25">
      <c r="A15" s="7" t="s">
        <v>114</v>
      </c>
      <c r="B15" s="8">
        <v>8000</v>
      </c>
      <c r="C15" s="9">
        <v>53.2</v>
      </c>
      <c r="D15" s="11">
        <v>2000</v>
      </c>
      <c r="E15" s="12">
        <v>11.4</v>
      </c>
      <c r="F15" s="11">
        <v>3000</v>
      </c>
      <c r="G15" s="12">
        <v>10.7</v>
      </c>
      <c r="H15" s="8">
        <v>10000</v>
      </c>
      <c r="I15" s="9">
        <v>29.2</v>
      </c>
    </row>
    <row r="16" spans="1:9" x14ac:dyDescent="0.25">
      <c r="A16" s="7" t="s">
        <v>115</v>
      </c>
      <c r="B16" s="8">
        <v>6000</v>
      </c>
      <c r="C16" s="9">
        <v>38.799999999999997</v>
      </c>
      <c r="D16" s="11">
        <v>2000</v>
      </c>
      <c r="E16" s="12">
        <v>10.199999999999999</v>
      </c>
      <c r="F16" s="11">
        <v>3000</v>
      </c>
      <c r="G16" s="12">
        <v>12.4</v>
      </c>
      <c r="H16" s="8">
        <v>9000</v>
      </c>
      <c r="I16" s="9">
        <v>28.7</v>
      </c>
    </row>
    <row r="17" spans="1:9" x14ac:dyDescent="0.25">
      <c r="A17" s="7" t="s">
        <v>116</v>
      </c>
      <c r="B17" s="8">
        <v>11000</v>
      </c>
      <c r="C17" s="9">
        <v>53.4</v>
      </c>
      <c r="D17" s="11">
        <v>2000</v>
      </c>
      <c r="E17" s="12">
        <v>9.4</v>
      </c>
      <c r="F17" s="11">
        <v>4000</v>
      </c>
      <c r="G17" s="12">
        <v>12.8</v>
      </c>
      <c r="H17" s="8">
        <v>7000</v>
      </c>
      <c r="I17" s="9">
        <v>29.8</v>
      </c>
    </row>
    <row r="18" spans="1:9" x14ac:dyDescent="0.25">
      <c r="A18" s="7" t="s">
        <v>117</v>
      </c>
      <c r="B18" s="8">
        <v>7000</v>
      </c>
      <c r="C18" s="9">
        <v>47.2</v>
      </c>
      <c r="D18" s="11">
        <v>2000</v>
      </c>
      <c r="E18" s="12">
        <v>11.8</v>
      </c>
      <c r="F18" s="8">
        <v>6000</v>
      </c>
      <c r="G18" s="9">
        <v>18.399999999999999</v>
      </c>
      <c r="H18" s="8">
        <v>11000</v>
      </c>
      <c r="I18" s="9">
        <v>27.5</v>
      </c>
    </row>
    <row r="19" spans="1:9" x14ac:dyDescent="0.25">
      <c r="A19" s="7" t="s">
        <v>119</v>
      </c>
      <c r="B19" s="8">
        <v>93000</v>
      </c>
      <c r="C19" s="9">
        <v>47</v>
      </c>
      <c r="D19" s="8">
        <v>35000</v>
      </c>
      <c r="E19" s="9">
        <v>14.7</v>
      </c>
      <c r="F19" s="8">
        <v>56000</v>
      </c>
      <c r="G19" s="9">
        <v>15.8</v>
      </c>
      <c r="H19" s="8">
        <v>124000</v>
      </c>
      <c r="I19" s="9">
        <v>32.9</v>
      </c>
    </row>
    <row r="20" spans="1:9" x14ac:dyDescent="0.25">
      <c r="B20" s="8"/>
      <c r="C20" s="9"/>
      <c r="D20" s="8"/>
      <c r="E20" s="9"/>
      <c r="F20" s="8"/>
      <c r="G20" s="9"/>
      <c r="H20" s="8"/>
      <c r="I20" s="9"/>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5"/>
  <sheetViews>
    <sheetView workbookViewId="0"/>
  </sheetViews>
  <sheetFormatPr defaultColWidth="11.54296875" defaultRowHeight="15" x14ac:dyDescent="0.25"/>
  <cols>
    <col min="1" max="1" width="35.6328125" customWidth="1"/>
    <col min="2" max="14" width="17.6328125" customWidth="1"/>
  </cols>
  <sheetData>
    <row r="1" spans="1:5" ht="30" customHeight="1" x14ac:dyDescent="0.35">
      <c r="A1" s="2" t="s">
        <v>216</v>
      </c>
    </row>
    <row r="2" spans="1:5" x14ac:dyDescent="0.25">
      <c r="A2" t="s">
        <v>135</v>
      </c>
    </row>
    <row r="3" spans="1:5" x14ac:dyDescent="0.25">
      <c r="A3" t="s">
        <v>87</v>
      </c>
    </row>
    <row r="4" spans="1:5" x14ac:dyDescent="0.25">
      <c r="A4" t="s">
        <v>89</v>
      </c>
    </row>
    <row r="5" spans="1:5" x14ac:dyDescent="0.25">
      <c r="A5" t="s">
        <v>90</v>
      </c>
    </row>
    <row r="6" spans="1:5" ht="15" customHeight="1" x14ac:dyDescent="0.3">
      <c r="A6" s="3" t="s">
        <v>270</v>
      </c>
    </row>
    <row r="7" spans="1:5" ht="78" x14ac:dyDescent="0.3">
      <c r="A7" s="30" t="s">
        <v>207</v>
      </c>
      <c r="B7" s="6" t="s">
        <v>217</v>
      </c>
      <c r="C7" s="6" t="s">
        <v>218</v>
      </c>
      <c r="D7" s="6" t="s">
        <v>219</v>
      </c>
      <c r="E7" s="6" t="s">
        <v>220</v>
      </c>
    </row>
    <row r="8" spans="1:5" x14ac:dyDescent="0.25">
      <c r="A8" s="7" t="s">
        <v>106</v>
      </c>
      <c r="B8" s="8">
        <v>10000</v>
      </c>
      <c r="C8" s="9">
        <v>50.8</v>
      </c>
      <c r="D8" s="8">
        <v>59000</v>
      </c>
      <c r="E8" s="9">
        <v>81.900000000000006</v>
      </c>
    </row>
    <row r="9" spans="1:5" x14ac:dyDescent="0.25">
      <c r="A9" s="7" t="s">
        <v>107</v>
      </c>
      <c r="B9" s="8">
        <v>8000</v>
      </c>
      <c r="C9" s="9">
        <v>37.299999999999997</v>
      </c>
      <c r="D9" s="8">
        <v>65000</v>
      </c>
      <c r="E9" s="9">
        <v>83</v>
      </c>
    </row>
    <row r="10" spans="1:5" x14ac:dyDescent="0.25">
      <c r="A10" s="7" t="s">
        <v>108</v>
      </c>
      <c r="B10" s="8">
        <v>12000</v>
      </c>
      <c r="C10" s="9">
        <v>40.200000000000003</v>
      </c>
      <c r="D10" s="8">
        <v>90000</v>
      </c>
      <c r="E10" s="9">
        <v>84.6</v>
      </c>
    </row>
    <row r="11" spans="1:5" x14ac:dyDescent="0.25">
      <c r="A11" s="7" t="s">
        <v>109</v>
      </c>
      <c r="B11" s="8">
        <v>22000</v>
      </c>
      <c r="C11" s="9">
        <v>36.700000000000003</v>
      </c>
      <c r="D11" s="8">
        <v>121000</v>
      </c>
      <c r="E11" s="9">
        <v>76.7</v>
      </c>
    </row>
    <row r="12" spans="1:5" x14ac:dyDescent="0.25">
      <c r="A12" s="7" t="s">
        <v>110</v>
      </c>
      <c r="B12" s="8">
        <v>5000</v>
      </c>
      <c r="C12" s="9">
        <v>29.6</v>
      </c>
      <c r="D12" s="8">
        <v>48000</v>
      </c>
      <c r="E12" s="9">
        <v>78.5</v>
      </c>
    </row>
    <row r="13" spans="1:5" x14ac:dyDescent="0.25">
      <c r="A13" s="7" t="s">
        <v>111</v>
      </c>
      <c r="B13" s="8">
        <v>7000</v>
      </c>
      <c r="C13" s="9">
        <v>30.3</v>
      </c>
      <c r="D13" s="8">
        <v>53000</v>
      </c>
      <c r="E13" s="9">
        <v>80.2</v>
      </c>
    </row>
    <row r="14" spans="1:5" x14ac:dyDescent="0.25">
      <c r="A14" s="7" t="s">
        <v>112</v>
      </c>
      <c r="B14" s="8">
        <v>6000</v>
      </c>
      <c r="C14" s="9">
        <v>35.4</v>
      </c>
      <c r="D14" s="8">
        <v>43000</v>
      </c>
      <c r="E14" s="9">
        <v>86.7</v>
      </c>
    </row>
    <row r="15" spans="1:5" x14ac:dyDescent="0.25">
      <c r="A15" s="7" t="s">
        <v>114</v>
      </c>
      <c r="B15" s="8">
        <v>10000</v>
      </c>
      <c r="C15" s="9">
        <v>55.8</v>
      </c>
      <c r="D15" s="8">
        <v>64000</v>
      </c>
      <c r="E15" s="9">
        <v>79.3</v>
      </c>
    </row>
    <row r="16" spans="1:5" x14ac:dyDescent="0.25">
      <c r="A16" s="7" t="s">
        <v>115</v>
      </c>
      <c r="B16" s="8">
        <v>9000</v>
      </c>
      <c r="C16" s="9">
        <v>46.9</v>
      </c>
      <c r="D16" s="8">
        <v>58000</v>
      </c>
      <c r="E16" s="9">
        <v>85</v>
      </c>
    </row>
    <row r="17" spans="1:5" x14ac:dyDescent="0.25">
      <c r="A17" s="7" t="s">
        <v>116</v>
      </c>
      <c r="B17" s="8">
        <v>6000</v>
      </c>
      <c r="C17" s="9">
        <v>42.3</v>
      </c>
      <c r="D17" s="8">
        <v>61000</v>
      </c>
      <c r="E17" s="9">
        <v>80</v>
      </c>
    </row>
    <row r="18" spans="1:5" x14ac:dyDescent="0.25">
      <c r="A18" s="7" t="s">
        <v>117</v>
      </c>
      <c r="B18" s="8">
        <v>7000</v>
      </c>
      <c r="C18" s="9">
        <v>32.6</v>
      </c>
      <c r="D18" s="8">
        <v>75000</v>
      </c>
      <c r="E18" s="9">
        <v>85.4</v>
      </c>
    </row>
    <row r="19" spans="1:5" x14ac:dyDescent="0.25">
      <c r="A19" s="7" t="s">
        <v>119</v>
      </c>
      <c r="B19" s="8">
        <v>101000</v>
      </c>
      <c r="C19" s="9">
        <v>39.1</v>
      </c>
      <c r="D19" s="8">
        <v>737000</v>
      </c>
      <c r="E19" s="9">
        <v>81.5</v>
      </c>
    </row>
    <row r="20" spans="1:5" x14ac:dyDescent="0.25">
      <c r="A20" s="7"/>
      <c r="B20" s="8"/>
      <c r="C20" s="9"/>
      <c r="D20" s="8"/>
      <c r="E20" s="9"/>
    </row>
    <row r="21" spans="1:5" ht="15" customHeight="1" x14ac:dyDescent="0.3">
      <c r="A21" s="3" t="s">
        <v>271</v>
      </c>
    </row>
    <row r="22" spans="1:5" ht="93.6" x14ac:dyDescent="0.3">
      <c r="A22" s="30" t="s">
        <v>207</v>
      </c>
      <c r="B22" s="6" t="s">
        <v>221</v>
      </c>
      <c r="C22" s="6" t="s">
        <v>222</v>
      </c>
      <c r="D22" s="6" t="s">
        <v>223</v>
      </c>
      <c r="E22" s="6" t="s">
        <v>224</v>
      </c>
    </row>
    <row r="23" spans="1:5" x14ac:dyDescent="0.25">
      <c r="A23" t="s">
        <v>106</v>
      </c>
      <c r="B23" s="8">
        <v>9000</v>
      </c>
      <c r="C23" s="9">
        <v>47.5</v>
      </c>
      <c r="D23" s="8">
        <v>12000</v>
      </c>
      <c r="E23" s="9">
        <v>16.5</v>
      </c>
    </row>
    <row r="24" spans="1:5" x14ac:dyDescent="0.25">
      <c r="A24" t="s">
        <v>107</v>
      </c>
      <c r="B24" s="8">
        <v>13000</v>
      </c>
      <c r="C24" s="9">
        <v>58</v>
      </c>
      <c r="D24" s="8">
        <v>12000</v>
      </c>
      <c r="E24" s="9">
        <v>15.7</v>
      </c>
    </row>
    <row r="25" spans="1:5" x14ac:dyDescent="0.25">
      <c r="A25" t="s">
        <v>108</v>
      </c>
      <c r="B25" s="8">
        <v>16000</v>
      </c>
      <c r="C25" s="9">
        <v>56</v>
      </c>
      <c r="D25" s="8">
        <v>15000</v>
      </c>
      <c r="E25" s="9">
        <v>13.7</v>
      </c>
    </row>
    <row r="26" spans="1:5" x14ac:dyDescent="0.25">
      <c r="A26" t="s">
        <v>109</v>
      </c>
      <c r="B26" s="8">
        <v>36000</v>
      </c>
      <c r="C26" s="9">
        <v>61.6</v>
      </c>
      <c r="D26" s="8">
        <v>33000</v>
      </c>
      <c r="E26" s="9">
        <v>20.8</v>
      </c>
    </row>
    <row r="27" spans="1:5" x14ac:dyDescent="0.25">
      <c r="A27" t="s">
        <v>110</v>
      </c>
      <c r="B27" s="8">
        <v>12000</v>
      </c>
      <c r="C27" s="9">
        <v>68.3</v>
      </c>
      <c r="D27" s="8">
        <v>12000</v>
      </c>
      <c r="E27" s="9">
        <v>19</v>
      </c>
    </row>
    <row r="28" spans="1:5" x14ac:dyDescent="0.25">
      <c r="A28" t="s">
        <v>111</v>
      </c>
      <c r="B28" s="8">
        <v>14000</v>
      </c>
      <c r="C28" s="9">
        <v>65.5</v>
      </c>
      <c r="D28" s="8">
        <v>12000</v>
      </c>
      <c r="E28" s="9">
        <v>18.899999999999999</v>
      </c>
    </row>
    <row r="29" spans="1:5" x14ac:dyDescent="0.25">
      <c r="A29" t="s">
        <v>112</v>
      </c>
      <c r="B29" s="8">
        <v>11000</v>
      </c>
      <c r="C29" s="9">
        <v>62.5</v>
      </c>
      <c r="D29" s="8">
        <v>6000</v>
      </c>
      <c r="E29" s="9">
        <v>12</v>
      </c>
    </row>
    <row r="30" spans="1:5" x14ac:dyDescent="0.25">
      <c r="A30" t="s">
        <v>114</v>
      </c>
      <c r="B30" s="8">
        <v>8000</v>
      </c>
      <c r="C30" s="9">
        <v>43.1</v>
      </c>
      <c r="D30" s="8">
        <v>15000</v>
      </c>
      <c r="E30" s="9">
        <v>19</v>
      </c>
    </row>
    <row r="31" spans="1:5" x14ac:dyDescent="0.25">
      <c r="A31" t="s">
        <v>115</v>
      </c>
      <c r="B31" s="8">
        <v>10000</v>
      </c>
      <c r="C31" s="9">
        <v>52.1</v>
      </c>
      <c r="D31" s="8">
        <v>10000</v>
      </c>
      <c r="E31" s="9">
        <v>13.9</v>
      </c>
    </row>
    <row r="32" spans="1:5" x14ac:dyDescent="0.25">
      <c r="A32" t="s">
        <v>116</v>
      </c>
      <c r="B32" s="8">
        <v>8000</v>
      </c>
      <c r="C32" s="9">
        <v>56.1</v>
      </c>
      <c r="D32" s="8">
        <v>15000</v>
      </c>
      <c r="E32" s="9">
        <v>19.100000000000001</v>
      </c>
    </row>
    <row r="33" spans="1:5" x14ac:dyDescent="0.25">
      <c r="A33" t="s">
        <v>117</v>
      </c>
      <c r="B33" s="8">
        <v>14000</v>
      </c>
      <c r="C33" s="9">
        <v>66.3</v>
      </c>
      <c r="D33" s="8">
        <v>12000</v>
      </c>
      <c r="E33" s="9">
        <v>14.1</v>
      </c>
    </row>
    <row r="34" spans="1:5" x14ac:dyDescent="0.25">
      <c r="A34" t="s">
        <v>119</v>
      </c>
      <c r="B34" s="8">
        <v>152000</v>
      </c>
      <c r="C34" s="9">
        <v>58.6</v>
      </c>
      <c r="D34" s="8">
        <v>153000</v>
      </c>
      <c r="E34" s="9">
        <v>17</v>
      </c>
    </row>
    <row r="35" spans="1:5" x14ac:dyDescent="0.25">
      <c r="B35" s="8"/>
      <c r="C35" s="9"/>
      <c r="D35" s="8"/>
      <c r="E35" s="9"/>
    </row>
  </sheetData>
  <pageMargins left="0.7" right="0.7" top="0.75" bottom="0.75" header="0.3" footer="0.3"/>
  <pageSetup paperSize="9" orientation="portrait" horizontalDpi="300" verticalDpi="300"/>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Table of Contents</vt:lpstr>
      <vt:lpstr>Notes</vt:lpstr>
      <vt:lpstr>1.1</vt:lpstr>
      <vt:lpstr>1.2</vt:lpstr>
      <vt:lpstr>1.3</vt:lpstr>
      <vt:lpstr>1.4</vt:lpstr>
      <vt:lpstr>1.5</vt:lpstr>
      <vt:lpstr>1.6</vt:lpstr>
      <vt:lpstr>1.7</vt:lpstr>
      <vt:lpstr>1.8</vt:lpstr>
      <vt:lpstr>1.9</vt:lpstr>
      <vt:lpstr>1.10</vt:lpstr>
      <vt:lpstr>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Labour-market-structureOctober_2022</dc:title>
  <dc:creator>2347870</dc:creator>
  <cp:lastModifiedBy>McAteer, Holly</cp:lastModifiedBy>
  <dcterms:created xsi:type="dcterms:W3CDTF">2023-08-15T16:34:22Z</dcterms:created>
  <dcterms:modified xsi:type="dcterms:W3CDTF">2023-10-24T07:52:51Z</dcterms:modified>
</cp:coreProperties>
</file>