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lfs\"/>
    </mc:Choice>
  </mc:AlternateContent>
  <bookViews>
    <workbookView xWindow="0" yWindow="0" windowWidth="13128" windowHeight="6108"/>
  </bookViews>
  <sheets>
    <sheet name="Cover Sheet" sheetId="1" r:id="rId1"/>
    <sheet name="Table of 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48" sheetId="17" r:id="rId17"/>
    <sheet name="2.49" sheetId="18" r:id="rId18"/>
    <sheet name="Notes" sheetId="19" r:id="rId19"/>
  </sheets>
  <calcPr calcId="162913"/>
</workbook>
</file>

<file path=xl/calcChain.xml><?xml version="1.0" encoding="utf-8"?>
<calcChain xmlns="http://schemas.openxmlformats.org/spreadsheetml/2006/main">
  <c r="B37" i="2" l="1"/>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<sst xmlns="http://schemas.openxmlformats.org/spreadsheetml/2006/main" count="1449" uniqueCount="715">
  <si>
    <t>Labour Force Survey Tables</t>
  </si>
  <si>
    <t>Each month Labour Force Survey data is published on the NISRA website at the link below.</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</si>
  <si>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</si>
  <si>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</si>
  <si>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</si>
  <si>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</si>
  <si>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the confidence intervals in table 2.48 for details of sampling errors from the latest LFS results.</t>
  </si>
  <si>
    <t>Please contact:</t>
  </si>
  <si>
    <t>Mark McFetridge</t>
  </si>
  <si>
    <t>Colby House</t>
  </si>
  <si>
    <t>Stranmillis Court</t>
  </si>
  <si>
    <t>Belfast BT9 5RR</t>
  </si>
  <si>
    <t>Tel: 02890 255 172</t>
  </si>
  <si>
    <t>Labour Force Survey</t>
  </si>
  <si>
    <t>LFS@finance-ni.gov.uk</t>
  </si>
  <si>
    <t>Table of contents</t>
  </si>
  <si>
    <t>Worksheet name</t>
  </si>
  <si>
    <t>Table no.</t>
  </si>
  <si>
    <t>Table name</t>
  </si>
  <si>
    <t>2.1</t>
  </si>
  <si>
    <t>Northern Ireland labour market structure, age 16 and over, numbers and rates, seasonally adjusted</t>
  </si>
  <si>
    <t>Northern Ireland labour market structure, aged 16 to 64, numbers and rates, seasonally adjusted</t>
  </si>
  <si>
    <t>2.2</t>
  </si>
  <si>
    <t>Northern Ireland labour market structure, age 16 and over, numbers and rates, unadjusted</t>
  </si>
  <si>
    <t>Northern Ireland labour market structure, aged 16 to 64, numbers and rates, unadjusted</t>
  </si>
  <si>
    <t>2.3</t>
  </si>
  <si>
    <t>Economic activity by age (numbers) and age-specific economic activity rates</t>
  </si>
  <si>
    <t>Economic activity for males by age (numbers) and age-specific male economic activity rates</t>
  </si>
  <si>
    <t>Economic activity for females by age (numbers) and age-specific female economic activity rates</t>
  </si>
  <si>
    <t>2.4</t>
  </si>
  <si>
    <t>Economic inactivity by reason, aged 16 to 64, numbers and rates</t>
  </si>
  <si>
    <t>Economic inactivity by reason, for males aged 16 to 64, numbers and rates</t>
  </si>
  <si>
    <t>Economic inactivity by reason, for females aged 16 to 64, numbers and rates</t>
  </si>
  <si>
    <t>2.5</t>
  </si>
  <si>
    <t>Economically inactive who want work, aged 16 to 64, numbers and rates</t>
  </si>
  <si>
    <t>Economically inactive males who want work, for males aged 16 to 64, numbers and rates</t>
  </si>
  <si>
    <t>Economically inactive females who want work, for females aged 16 to 64, numbers and rates</t>
  </si>
  <si>
    <t>2.6</t>
  </si>
  <si>
    <t>Economically inactive who do not want work, aged 16 to 64, numbers and rates</t>
  </si>
  <si>
    <t>Economically inactive males who do not want work, for males aged 16 to 64, numbers and rates</t>
  </si>
  <si>
    <t>Economically inactive females who do not want work, for females aged 16 to 64, numbers and rates</t>
  </si>
  <si>
    <t>2.7</t>
  </si>
  <si>
    <t>Economic inactivity by age (numbers) and age-specific economic inactivity rates</t>
  </si>
  <si>
    <t>Economic inactivity for males by age (numbers) and-age specific economic inactivity rates</t>
  </si>
  <si>
    <t>Economic inactivity for females by age (numbers) and-age specific economic inactivity rates</t>
  </si>
  <si>
    <t>2.8</t>
  </si>
  <si>
    <t>Employment by category, age 16 and over</t>
  </si>
  <si>
    <t>Employment for males by category, age 16 and over</t>
  </si>
  <si>
    <t>Employment for females by category, age 16 and over</t>
  </si>
  <si>
    <t>2.9</t>
  </si>
  <si>
    <t>Actual weekly hours of work, age 16 and over</t>
  </si>
  <si>
    <t>Actual weekly hours of work, for males age 16 and over</t>
  </si>
  <si>
    <t>Actual weekly hours of work, for females age 16 and over</t>
  </si>
  <si>
    <t>2.10</t>
  </si>
  <si>
    <t>Employment by age (numbers) and age-specific employment rates</t>
  </si>
  <si>
    <t>Employment for males by age (numbers) and age-specific employment rates</t>
  </si>
  <si>
    <t>Employment for females by age (numbers) and age-specific employment rates</t>
  </si>
  <si>
    <t>2.11</t>
  </si>
  <si>
    <t>Unemployment by age (numbers) and age-specific unemployment rates</t>
  </si>
  <si>
    <t>2.12</t>
  </si>
  <si>
    <t>Unemployment by duration, age 16 and over</t>
  </si>
  <si>
    <t>2.13</t>
  </si>
  <si>
    <t>Seasonally adjusted regional LFS estimates</t>
  </si>
  <si>
    <t>2.14</t>
  </si>
  <si>
    <t>Sampling variability of regional and UK LFS estimates</t>
  </si>
  <si>
    <t>2.48</t>
  </si>
  <si>
    <t>Confidence intervals of Northern Ireland LFS estimates</t>
  </si>
  <si>
    <t>2.49</t>
  </si>
  <si>
    <t>Seasonally adjusted sampling variability of Northern Ireland LFS estimates</t>
  </si>
  <si>
    <t>Notes</t>
  </si>
  <si>
    <t>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</si>
  <si>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</si>
  <si>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</si>
  <si>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</si>
  <si>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2.1a: Labour market structure, age 16 and over, numbers and rates</t>
  </si>
  <si>
    <t>Table 2.1b: Labour market structure, aged 16 to 64, numbers and rates</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</si>
  <si>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</si>
  <si>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</si>
  <si>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</si>
  <si>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</si>
  <si>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</si>
  <si>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</si>
  <si>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</si>
  <si>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</si>
  <si>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</si>
  <si>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</si>
  <si>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</si>
  <si>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</si>
  <si>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</si>
  <si>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</si>
  <si>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</si>
  <si>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</si>
  <si>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</si>
  <si>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</si>
  <si>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</si>
  <si>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</si>
  <si>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</si>
  <si>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</si>
  <si>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</si>
  <si>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</si>
  <si>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</si>
  <si>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</si>
  <si>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</si>
  <si>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</si>
  <si>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</si>
  <si>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Jan-Mar 2021</t>
  </si>
  <si>
    <t>855,000</t>
  </si>
  <si>
    <t>Apr-Jun 2021</t>
  </si>
  <si>
    <t>24,000</t>
  </si>
  <si>
    <t>Jul-Sep 2021</t>
  </si>
  <si>
    <t>25,000</t>
  </si>
  <si>
    <t>Oct-Dec 2021</t>
  </si>
  <si>
    <t>28,000</t>
  </si>
  <si>
    <t>Jan-Mar 2022</t>
  </si>
  <si>
    <t>[s] The following columns are shaded in this row:  W AA</t>
  </si>
  <si>
    <t>Apr-Jun 2022</t>
  </si>
  <si>
    <t>876,000</t>
  </si>
  <si>
    <t>Jul-Sep 2022</t>
  </si>
  <si>
    <t>608,000</t>
  </si>
  <si>
    <t>17,000</t>
  </si>
  <si>
    <t>Oct-Dec 2022</t>
  </si>
  <si>
    <t>22,000</t>
  </si>
  <si>
    <t>Jan-Mar 2023</t>
  </si>
  <si>
    <t>587,000</t>
  </si>
  <si>
    <t>Change on quarter</t>
  </si>
  <si>
    <t/>
  </si>
  <si>
    <t>Change on year</t>
  </si>
  <si>
    <t>-19,000</t>
  </si>
  <si>
    <t>Small sample size cells [note 22] (%)</t>
  </si>
  <si>
    <t>588,000</t>
  </si>
  <si>
    <t>Northern Ireland labour market structure, age 16 and over and aged 16 to 64, numbers and rates, unadjusted</t>
  </si>
  <si>
    <t>This worksheet contains 2 tables presented vertically separated by a single blank row. The tables represent different population segments. Additional notes referenced here are on the notes sheet.</t>
  </si>
  <si>
    <t>Table 2.2a: Northern Ireland labour market structure, age 16 and over, numbers and rates, unadjusted</t>
  </si>
  <si>
    <t>Table 2.2b: Northern Ireland labour market structure, aged 16 to 64, numbers and rates, unadjusted</t>
  </si>
  <si>
    <t xml:space="preserve">Unemployment rate [note 11] (%) </t>
  </si>
  <si>
    <t>Male population aged 16 and over [note 4]</t>
  </si>
  <si>
    <t>Female population aged 16 and over [note 4]</t>
  </si>
  <si>
    <t xml:space="preserve">Female unemployment rate [note 11] (%) </t>
  </si>
  <si>
    <t>875,000</t>
  </si>
  <si>
    <t>Aged 16 to 64 population [note 4]</t>
  </si>
  <si>
    <t>Male population aged 16 to 64 [note 4]</t>
  </si>
  <si>
    <t>Female population aged 16 to 64 [note 4]</t>
  </si>
  <si>
    <t>Economic activity by age (numbers) and age-specific economic activity rates [Notes 7, 9]</t>
  </si>
  <si>
    <t>This worksheet contains 3 tables presented vertically separated by a single blank row. The tables represent data according to sex. Additional notes referenced here can be found on the notes sheet.</t>
  </si>
  <si>
    <t>Figures may not sum due to rounding.</t>
  </si>
  <si>
    <t>Some shorthand may be used in these tables: [d] is disclosive [note 2], [u] is unavailable, and [s] is shaded - shaded cells refer to estimates based on a small sample size [note 1].</t>
  </si>
  <si>
    <t>Economic activity rates per age band = number employed in that age band / population of that age band.</t>
  </si>
  <si>
    <t>Table 2.3a: Economic activity by age (numbers) and age-specific economic activity rates</t>
  </si>
  <si>
    <t>Table 2.3b: Economic activity for males by age (numbers) and age-specific male economic activity rates</t>
  </si>
  <si>
    <t>Table 2.3c: Economic activity for females by age (numbers) and age-specific female economic activity rates</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</si>
  <si>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</si>
  <si>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</si>
  <si>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</si>
  <si>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</si>
  <si>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</si>
  <si>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</si>
  <si>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</si>
  <si>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</si>
  <si>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</si>
  <si>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</si>
  <si>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</si>
  <si>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</si>
  <si>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</si>
  <si>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</si>
  <si>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</si>
  <si>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</si>
  <si>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</si>
  <si>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</si>
  <si>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</si>
  <si>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</si>
  <si>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</si>
  <si>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</si>
  <si>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</si>
  <si>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</si>
  <si>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</si>
  <si>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</si>
  <si>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</si>
  <si>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</si>
  <si>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</si>
  <si>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</si>
  <si>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</si>
  <si>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</si>
  <si>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</si>
  <si>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</si>
  <si>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</si>
  <si>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</si>
  <si>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</si>
  <si>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</si>
  <si>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</si>
  <si>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</si>
  <si>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</si>
  <si>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</si>
  <si>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51,000</t>
  </si>
  <si>
    <t>Economic inactivity by reason, aged 16 to 64, numbers and rates [Note 8]</t>
  </si>
  <si>
    <t>Percentage figures for each reason = number of people selecting that reason / total aged 16 to 64 who are economically inactive.</t>
  </si>
  <si>
    <t>Table 2.4a: Economic inactivity by reason, aged 16 to 64, numbers and rates</t>
  </si>
  <si>
    <t>Table 2.4b: Economic inactivity by reason, for males aged 16 to 64, numbers and rates</t>
  </si>
  <si>
    <t>Table 2.4c: Economic inactivity by reason, for females aged 16 to 64, numbers and rates</t>
  </si>
  <si>
    <t>Aged 16 to 64 total economically inactive</t>
  </si>
  <si>
    <t>Long-term sick</t>
  </si>
  <si>
    <t>Family and home care</t>
  </si>
  <si>
    <t>Retired</t>
  </si>
  <si>
    <t>Student</t>
  </si>
  <si>
    <t>Other</t>
  </si>
  <si>
    <t>Long-term sick (%)</t>
  </si>
  <si>
    <t>Family and home care (%)</t>
  </si>
  <si>
    <t>Retired (%)</t>
  </si>
  <si>
    <t>Student (%)</t>
  </si>
  <si>
    <t>Other (%)</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</si>
  <si>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</si>
  <si>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</si>
  <si>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</si>
  <si>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</si>
  <si>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</si>
  <si>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</si>
  <si>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</si>
  <si>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</si>
  <si>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</si>
  <si>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</si>
  <si>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</si>
  <si>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</si>
  <si>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-2,000</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</si>
  <si>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</si>
  <si>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</si>
  <si>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</si>
  <si>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</si>
  <si>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</si>
  <si>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</si>
  <si>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</si>
  <si>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</si>
  <si>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</si>
  <si>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</si>
  <si>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</si>
  <si>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</si>
  <si>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</si>
  <si>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</si>
  <si>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Table 2.5a: Economically inactive who want work, aged 16 to 64, numbers and rates</t>
  </si>
  <si>
    <t>Table 2.5b: Economically inactive males who want work, for males aged 16 to 64, numbers and rates</t>
  </si>
  <si>
    <t>Table 2.5c: Economically inactive females who want work, for females aged 16 to 64, numbers and rates</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</si>
  <si>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</si>
  <si>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</si>
  <si>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</si>
  <si>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</si>
  <si>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</si>
  <si>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</si>
  <si>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</si>
  <si>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</si>
  <si>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</si>
  <si>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Males who do not want job</t>
  </si>
  <si>
    <t>Males who want job</t>
  </si>
  <si>
    <t xml:space="preserve">[s] The following columns are shaded in this row:   F   I </t>
  </si>
  <si>
    <t xml:space="preserve">[s] The following columns are shaded in this row:  E F  H I </t>
  </si>
  <si>
    <t>[s] The following columns are shaded in this row:   F G  I J</t>
  </si>
  <si>
    <t>Females who do not want job</t>
  </si>
  <si>
    <t>Females who want job</t>
  </si>
  <si>
    <t>[s] The following columns are shaded in this row:  E F G H I J</t>
  </si>
  <si>
    <t>7,000</t>
  </si>
  <si>
    <t>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</si>
  <si>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</si>
  <si>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</si>
  <si>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Table 2.6a: Economically inactive who do not want work, aged 16 to 64, numbers and rates</t>
  </si>
  <si>
    <t>Table 2.6b: Economically inactive males who do not want work, for males aged 16 to 64, numbers and rates</t>
  </si>
  <si>
    <t>Table 2.6c: Economically inactive females who do not want work, for females aged 16 to 64, numbers and rates</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</si>
  <si>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</si>
  <si>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</si>
  <si>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</si>
  <si>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</si>
  <si>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</si>
  <si>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</si>
  <si>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</si>
  <si>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</si>
  <si>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</si>
  <si>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</si>
  <si>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</si>
  <si>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</si>
  <si>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</si>
  <si>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</si>
  <si>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</si>
  <si>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</si>
  <si>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</si>
  <si>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</si>
  <si>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</si>
  <si>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 xml:space="preserve">[s] The following columns are shaded in this row:  F  K </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</si>
  <si>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</si>
  <si>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</si>
  <si>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</si>
  <si>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</si>
  <si>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</si>
  <si>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</si>
  <si>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</si>
  <si>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</si>
  <si>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</si>
  <si>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</si>
  <si>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</si>
  <si>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[s] The following columns are shaded in this row:  I N</t>
  </si>
  <si>
    <t>Economic inactivity by age (numbers) and age-specific economic inactivity rates [Notes 8, 12]</t>
  </si>
  <si>
    <t>Economic inactivity rates by age group = number economically inactive in that age group / population of that age group.</t>
  </si>
  <si>
    <t>Table 2.7a: Economic inactivity by age (numbers) and age-specific economic inactivity rates</t>
  </si>
  <si>
    <t>Table 2.7b: Economic inactivity for males by age (numbers) and-age specific economic inactivity rates</t>
  </si>
  <si>
    <t>Table 2.7c: Economic inactivity for females by age (numbers) and-age specific economic inactivity rates</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</si>
  <si>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</si>
  <si>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</si>
  <si>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</si>
  <si>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</si>
  <si>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</si>
  <si>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</si>
  <si>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</si>
  <si>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</si>
  <si>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</si>
  <si>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</si>
  <si>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</si>
  <si>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</si>
  <si>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</si>
  <si>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</si>
  <si>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</si>
  <si>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</si>
  <si>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</si>
  <si>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</si>
  <si>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</si>
  <si>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</si>
  <si>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</si>
  <si>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</si>
  <si>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</si>
  <si>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</si>
  <si>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</si>
  <si>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</si>
  <si>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</si>
  <si>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</si>
  <si>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</si>
  <si>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</si>
  <si>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</si>
  <si>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</si>
  <si>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</si>
  <si>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</si>
  <si>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</si>
  <si>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</si>
  <si>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</si>
  <si>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</si>
  <si>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</si>
  <si>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</si>
  <si>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</si>
  <si>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</si>
  <si>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Employment by category, age 16 and over [Note 5]</t>
  </si>
  <si>
    <t>Numbers in employment include some who did not state whether they worked full or part time.</t>
  </si>
  <si>
    <t>'Other' includes government training schemes and unpaid family workers.</t>
  </si>
  <si>
    <t>Table 2.8a: Employment by category, age 16 and over</t>
  </si>
  <si>
    <t>Table 2.8b: Employment for males by category, age 16 and over</t>
  </si>
  <si>
    <t>Table 2.8c: Employment for females by category, age 16 and over</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</si>
  <si>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</si>
  <si>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</si>
  <si>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</si>
  <si>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</si>
  <si>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</si>
  <si>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</si>
  <si>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</si>
  <si>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</si>
  <si>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</si>
  <si>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4,000</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</si>
  <si>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</si>
  <si>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</si>
  <si>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</si>
  <si>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</si>
  <si>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</si>
  <si>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</si>
  <si>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</si>
  <si>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</si>
  <si>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</si>
  <si>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[d]</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</si>
  <si>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</si>
  <si>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</si>
  <si>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</si>
  <si>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</si>
  <si>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</si>
  <si>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</si>
  <si>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</si>
  <si>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</si>
  <si>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</si>
  <si>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The total weekly hours worked is calculated by multiplying the total average hours worked by the number in employment.</t>
  </si>
  <si>
    <t>Table 2.9a: Actual weekly hours of work, age 16 and over</t>
  </si>
  <si>
    <t>Table 2.9b: Actual weekly hours of work, for males age 16 and over</t>
  </si>
  <si>
    <t>Table 2.9c: Actual weekly hours of work, for females age 16 and over</t>
  </si>
  <si>
    <t>Total weekly hours (millions)</t>
  </si>
  <si>
    <t>Total average hours</t>
  </si>
  <si>
    <t>Full-time average hours (in main job) [note 15]</t>
  </si>
  <si>
    <t>Part-time average hours (in main job) [note 15]</t>
  </si>
  <si>
    <t>Average hours of workers with second jobs</t>
  </si>
  <si>
    <t>Total weekly hours for males (millions)</t>
  </si>
  <si>
    <t>Total average hours for males</t>
  </si>
  <si>
    <t>Full-time average hours for males (in main job) [note 15]</t>
  </si>
  <si>
    <t>Part-time average hours for males (in main job) [note 15]</t>
  </si>
  <si>
    <t>Average hours of male workers with second jobs</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</si>
  <si>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</si>
  <si>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</si>
  <si>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</si>
  <si>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</si>
  <si>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</si>
  <si>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Employment by age (numbers) and age-specific employment rates [Notes 5, 10]</t>
  </si>
  <si>
    <t>Employment rate for an age group = number employed in that age group / population of that age group.</t>
  </si>
  <si>
    <t>Table 2.10a: Employment by age (numbers) and age-specific employment rates</t>
  </si>
  <si>
    <t>Table 2.10b: Employment for males by age (numbers) and age-specific employment rates</t>
  </si>
  <si>
    <t>Table 2.10c: Employment for females by age (numbers) and age-specific employment rates</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</si>
  <si>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</si>
  <si>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</si>
  <si>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</si>
  <si>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</si>
  <si>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</si>
  <si>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</si>
  <si>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</si>
  <si>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</si>
  <si>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</si>
  <si>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</si>
  <si>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</si>
  <si>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</si>
  <si>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</si>
  <si>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</si>
  <si>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</si>
  <si>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</si>
  <si>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</si>
  <si>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</si>
  <si>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</si>
  <si>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</si>
  <si>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</si>
  <si>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</si>
  <si>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</si>
  <si>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</si>
  <si>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</si>
  <si>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</si>
  <si>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</si>
  <si>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</si>
  <si>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</si>
  <si>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</si>
  <si>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</si>
  <si>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</si>
  <si>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</si>
  <si>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</si>
  <si>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</si>
  <si>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</si>
  <si>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</si>
  <si>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</si>
  <si>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</si>
  <si>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</si>
  <si>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</si>
  <si>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</si>
  <si>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</si>
  <si>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This worksheet contains 1 table. Additional notes referenced here are on the notes sheet.</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</si>
  <si>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</si>
  <si>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</si>
  <si>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</si>
  <si>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</si>
  <si>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</si>
  <si>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</si>
  <si>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</si>
  <si>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</si>
  <si>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</si>
  <si>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</si>
  <si>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</si>
  <si>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</si>
  <si>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</si>
  <si>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[s] The following columns are shaded in this row:  C D E F G I J K L M</t>
  </si>
  <si>
    <t xml:space="preserve">[s] The following columns are shaded in this row:  C D E   I J K  </t>
  </si>
  <si>
    <t xml:space="preserve">[s] The following columns are shaded in this row:   D     J   </t>
  </si>
  <si>
    <t xml:space="preserve">[s] The following columns are shaded in this row:  C D E F  I J K L </t>
  </si>
  <si>
    <t>Table 2.12: Unemployment by duration, age 16 and over [Notes 6, 19]</t>
  </si>
  <si>
    <t>Total unemployed includes some who did not state the duration of unemployment.</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</si>
  <si>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</si>
  <si>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</si>
  <si>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</si>
  <si>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</si>
  <si>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</si>
  <si>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</si>
  <si>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[s] The following columns are shaded in this row:   D E F G</t>
  </si>
  <si>
    <t xml:space="preserve">[s] The following columns are shaded in this row:   D  F </t>
  </si>
  <si>
    <t>Table 2.13: Seasonally adjusted regional LFS estimates</t>
  </si>
  <si>
    <t>This worksheet contains 1 table of data. Explanatory notes are below and the notes referenced above can be found on the notes sheet.</t>
  </si>
  <si>
    <t>Employment and economic inactivity rates are based on working age population (16 to 64); unemployment rates are based on age 16 and over population.</t>
  </si>
  <si>
    <t>Change on year refers to percentage point change of respective rate.</t>
  </si>
  <si>
    <t>Job density indicator is the total number of jobs in an area divided by the resident population of working age in that area in 2020.</t>
  </si>
  <si>
    <t>Region</t>
  </si>
  <si>
    <t>Economic inactivity rate</t>
  </si>
  <si>
    <t>Economic inactivity rate annual change</t>
  </si>
  <si>
    <t>Employment rate</t>
  </si>
  <si>
    <t>Employment rate annual change</t>
  </si>
  <si>
    <t>Unemployment rate</t>
  </si>
  <si>
    <t>Unemployment rate annual change</t>
  </si>
  <si>
    <t>Job density indicator</t>
  </si>
  <si>
    <t>North East</t>
  </si>
  <si>
    <t>22.9</t>
  </si>
  <si>
    <t>-2.3</t>
  </si>
  <si>
    <t>73.7</t>
  </si>
  <si>
    <t xml:space="preserve"> 2.7</t>
  </si>
  <si>
    <t>4.2</t>
  </si>
  <si>
    <t>-0.7</t>
  </si>
  <si>
    <t>0.71</t>
  </si>
  <si>
    <t xml:space="preserve">North West </t>
  </si>
  <si>
    <t>22.6</t>
  </si>
  <si>
    <t>-0.9</t>
  </si>
  <si>
    <t>74.9</t>
  </si>
  <si>
    <t xml:space="preserve"> 1.8</t>
  </si>
  <si>
    <t>3.3</t>
  </si>
  <si>
    <t>-1.0</t>
  </si>
  <si>
    <t>0.82</t>
  </si>
  <si>
    <t>Yorkshire &amp; the Humber</t>
  </si>
  <si>
    <t>22.2</t>
  </si>
  <si>
    <t>-1.6</t>
  </si>
  <si>
    <t>74.8</t>
  </si>
  <si>
    <t xml:space="preserve"> 1.6</t>
  </si>
  <si>
    <t>3.9</t>
  </si>
  <si>
    <t>-0.1</t>
  </si>
  <si>
    <t>0.79</t>
  </si>
  <si>
    <t>East Midlands</t>
  </si>
  <si>
    <t>21.4</t>
  </si>
  <si>
    <t>-0.4</t>
  </si>
  <si>
    <t>75.6</t>
  </si>
  <si>
    <t>-0.6</t>
  </si>
  <si>
    <t>3.7</t>
  </si>
  <si>
    <t xml:space="preserve"> 1.1</t>
  </si>
  <si>
    <t>West Midlands</t>
  </si>
  <si>
    <t>21.9</t>
  </si>
  <si>
    <t>74.2</t>
  </si>
  <si>
    <t>-2.0</t>
  </si>
  <si>
    <t>5.1</t>
  </si>
  <si>
    <t xml:space="preserve"> 0.6</t>
  </si>
  <si>
    <t>0.80</t>
  </si>
  <si>
    <t xml:space="preserve">East </t>
  </si>
  <si>
    <t>17.9</t>
  </si>
  <si>
    <t>-1.4</t>
  </si>
  <si>
    <t>78.7</t>
  </si>
  <si>
    <t xml:space="preserve"> 0.8</t>
  </si>
  <si>
    <t>4.0</t>
  </si>
  <si>
    <t xml:space="preserve"> 0.7</t>
  </si>
  <si>
    <t>0.85</t>
  </si>
  <si>
    <t>London</t>
  </si>
  <si>
    <t>20.9</t>
  </si>
  <si>
    <t>-0.2</t>
  </si>
  <si>
    <t>75.4</t>
  </si>
  <si>
    <t xml:space="preserve"> 0.1</t>
  </si>
  <si>
    <t>4.7</t>
  </si>
  <si>
    <t xml:space="preserve"> 0.0</t>
  </si>
  <si>
    <t>0.99</t>
  </si>
  <si>
    <t>South East</t>
  </si>
  <si>
    <t>18.0</t>
  </si>
  <si>
    <t>78.8</t>
  </si>
  <si>
    <t xml:space="preserve"> 0.5</t>
  </si>
  <si>
    <t>0.86</t>
  </si>
  <si>
    <t>South West</t>
  </si>
  <si>
    <t>19.1</t>
  </si>
  <si>
    <t>-0.3</t>
  </si>
  <si>
    <t>0.88</t>
  </si>
  <si>
    <t>England</t>
  </si>
  <si>
    <t>20.5</t>
  </si>
  <si>
    <t>-0.5</t>
  </si>
  <si>
    <t>76.3</t>
  </si>
  <si>
    <t xml:space="preserve"> 0.4</t>
  </si>
  <si>
    <t>Wales</t>
  </si>
  <si>
    <t>24.9</t>
  </si>
  <si>
    <t xml:space="preserve"> 1.4</t>
  </si>
  <si>
    <t>71.5</t>
  </si>
  <si>
    <t>-2.6</t>
  </si>
  <si>
    <t>4.6</t>
  </si>
  <si>
    <t>0.76</t>
  </si>
  <si>
    <t>Scotland</t>
  </si>
  <si>
    <t xml:space="preserve"> 0.3</t>
  </si>
  <si>
    <t>75.3</t>
  </si>
  <si>
    <t>3.1</t>
  </si>
  <si>
    <t>Great Britain</t>
  </si>
  <si>
    <t>20.8</t>
  </si>
  <si>
    <t>76.0</t>
  </si>
  <si>
    <t xml:space="preserve"> 0.2</t>
  </si>
  <si>
    <t>0.84</t>
  </si>
  <si>
    <t xml:space="preserve">N Ireland </t>
  </si>
  <si>
    <t>26.1</t>
  </si>
  <si>
    <t>72.0</t>
  </si>
  <si>
    <t>0.78</t>
  </si>
  <si>
    <t>United Kingdom</t>
  </si>
  <si>
    <t>21.0</t>
  </si>
  <si>
    <t>75.9</t>
  </si>
  <si>
    <t>Table 2.14: Sampling variability of regional and UK LFS estimates</t>
  </si>
  <si>
    <t>This sheet contains 1 table of data. Explanatory notes are below and the notes referenced above are in the notes table on the notes sheet.</t>
  </si>
  <si>
    <t>Employment rates are based on working age population (16 to 64); unemployment rates are based on age 16 and over population.</t>
  </si>
  <si>
    <t>The sampling variability estimates are calculated on non seasonally adjusted data.</t>
  </si>
  <si>
    <t>Employment rate 95% confidence interval</t>
  </si>
  <si>
    <t>Unemployment rate 95% confidence interval</t>
  </si>
  <si>
    <t>±0.6</t>
  </si>
  <si>
    <t>±0.3</t>
  </si>
  <si>
    <t>±2.7</t>
  </si>
  <si>
    <t>±1.4</t>
  </si>
  <si>
    <t>±1.9</t>
  </si>
  <si>
    <t>±0.9</t>
  </si>
  <si>
    <t>±2.0</t>
  </si>
  <si>
    <t>±1.0</t>
  </si>
  <si>
    <t>±2.2</t>
  </si>
  <si>
    <t>±1.2</t>
  </si>
  <si>
    <t>±1.6</t>
  </si>
  <si>
    <t>±1.8</t>
  </si>
  <si>
    <t>±1.1</t>
  </si>
  <si>
    <t>±1.5</t>
  </si>
  <si>
    <t>±0.7</t>
  </si>
  <si>
    <t>±3.2</t>
  </si>
  <si>
    <t>±2.1</t>
  </si>
  <si>
    <t>±0.8</t>
  </si>
  <si>
    <t>Table 2.48: Confidence intervals of Northern Ireland LFS estimates</t>
  </si>
  <si>
    <t>January-March 2023</t>
  </si>
  <si>
    <t>Lower limit</t>
  </si>
  <si>
    <t>LFS estimate</t>
  </si>
  <si>
    <t>Upper limit</t>
  </si>
  <si>
    <t>Change in lower limit</t>
  </si>
  <si>
    <t>Change in LFS estimate</t>
  </si>
  <si>
    <t>Change in upper limit</t>
  </si>
  <si>
    <t>In employment</t>
  </si>
  <si>
    <t>895,000</t>
  </si>
  <si>
    <t>Unemployment</t>
  </si>
  <si>
    <t>-8,000</t>
  </si>
  <si>
    <t>0,000</t>
  </si>
  <si>
    <t>1.9</t>
  </si>
  <si>
    <t>0.7</t>
  </si>
  <si>
    <t>Economic activity rate</t>
  </si>
  <si>
    <t>59.1</t>
  </si>
  <si>
    <t>60.4</t>
  </si>
  <si>
    <t>61.7</t>
  </si>
  <si>
    <t>1.4</t>
  </si>
  <si>
    <t>3.2</t>
  </si>
  <si>
    <t>Economically inactive</t>
  </si>
  <si>
    <t>569,000</t>
  </si>
  <si>
    <t>-45,000</t>
  </si>
  <si>
    <t>Table 2.49: Seasonally adjusted sampling variability of Northern Ireland LFS estimates</t>
  </si>
  <si>
    <t>Labour market status</t>
  </si>
  <si>
    <t>Estimate</t>
  </si>
  <si>
    <t>Confidence interval: estimate</t>
  </si>
  <si>
    <t>Change over quarter</t>
  </si>
  <si>
    <t>Confidence interval: quarterly change</t>
  </si>
  <si>
    <t>Change over year</t>
  </si>
  <si>
    <t>Confidence interval: annual change</t>
  </si>
  <si>
    <t>Confidence interval around change</t>
  </si>
  <si>
    <t>Unemployment (age 16 and over)</t>
  </si>
  <si>
    <t>+/- 5,000</t>
  </si>
  <si>
    <t>0</t>
  </si>
  <si>
    <t>+/- 7,000</t>
  </si>
  <si>
    <t>+/- 8,000</t>
  </si>
  <si>
    <t>Employment (age 16 and over)</t>
  </si>
  <si>
    <t>+/- 20,000</t>
  </si>
  <si>
    <t>+/- 18,000</t>
  </si>
  <si>
    <t>+/- 26,000</t>
  </si>
  <si>
    <t>+/- 28,000</t>
  </si>
  <si>
    <t>Economically inactive (age 16 and over)</t>
  </si>
  <si>
    <t>+/- 19,000</t>
  </si>
  <si>
    <t>-4,000</t>
  </si>
  <si>
    <t>+/- 17,000</t>
  </si>
  <si>
    <t>+/- 27,000</t>
  </si>
  <si>
    <t>Unemployment rate (age 16 and over)</t>
  </si>
  <si>
    <t>2.5%</t>
  </si>
  <si>
    <t>+/- 0.6pps</t>
  </si>
  <si>
    <t>-0.1pps</t>
  </si>
  <si>
    <t>+/- 0.8pps</t>
  </si>
  <si>
    <t>+/- 0.9pps</t>
  </si>
  <si>
    <t>Employment rate (aged 16 to 64)</t>
  </si>
  <si>
    <t>72.0%</t>
  </si>
  <si>
    <t>+/- 1.6pps</t>
  </si>
  <si>
    <t>0.1pps</t>
  </si>
  <si>
    <t>+/- 1.3pps</t>
  </si>
  <si>
    <t>1.4pps</t>
  </si>
  <si>
    <t>+/- 2.1pps</t>
  </si>
  <si>
    <t>+/- 2.3pps</t>
  </si>
  <si>
    <t>Economic inactivity rate (aged 16 to 64)</t>
  </si>
  <si>
    <t>26.1%</t>
  </si>
  <si>
    <t>+/- 1.5pps</t>
  </si>
  <si>
    <t>-1.4pps</t>
  </si>
  <si>
    <t>+/- 2.2pps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</si>
  <si>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</si>
  <si>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</si>
  <si>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</si>
  <si>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</si>
  <si>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</si>
  <si>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</si>
  <si>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</si>
  <si>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</si>
  <si>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</si>
  <si>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</si>
  <si>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</si>
  <si>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</si>
  <si>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</si>
  <si>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</si>
  <si>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</si>
  <si>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</si>
  <si>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</si>
  <si>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</si>
  <si>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</si>
  <si>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</si>
  <si>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</si>
  <si>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</si>
  <si>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</si>
  <si>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</si>
  <si>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</si>
  <si>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</si>
  <si>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</si>
  <si>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</si>
  <si>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</si>
  <si>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</si>
  <si>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</si>
  <si>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</si>
  <si>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</si>
  <si>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</si>
  <si>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</si>
  <si>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</si>
  <si>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</si>
  <si>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</si>
  <si>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</si>
  <si>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</si>
  <si>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</si>
  <si>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</si>
  <si>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More information on the revision policy concerning labour market statistics can be found through the link below:</t>
  </si>
  <si>
    <t>Note 21: revisions link</t>
  </si>
  <si>
    <t>Note 22: sampling</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</si>
  <si>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</si>
  <si>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Revisions policies for labour market statistics</t>
  </si>
  <si>
    <t>0.0pps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</si>
</sst>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3" fontId="0" fillId="0" borderId="0" xfId="0" applyNumberFormat="1" applyFont="1" applyAlignment="1">
      <alignment horizontal="right"/>
    </xf>
    <xf numFmtId="164"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165" fontId="0" fillId="0" borderId="0" xfId="0" applyNumberFormat="1" applyFont="1" applyAlignment="1">
      <alignment horizontal="right"/>
    </xf>
    <xf numFmtId="0" fontId="0" fillId="0" borderId="0" xfId="0" applyFont="1" applyAlignment="1">
      <alignment horizontal="right"/>
    </xf>
    <xf numFmtId="0" fontId="1" fillId="0" borderId="0" xfId="0" applyFont="1" applyAlignment="1">
      <alignment wrapText="1"/>
    </xf>
  </cellXfs>
  <cellStyles count="1">
    <cellStyle name="Normal" xfId="0" builtinId="0"/>
  </cellStyles>
  <dxfs count="2">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id="3" name="toc" displayName="toc" ref="A2:C37" totalsRowShown="0">
  <tableColumns count="3">
    <tableColumn id="1" name="Worksheet name"/>
    <tableColumn id="2" name="Table no."/>
    <tableColumn id="3" name="Table name"/>
  </tableColumns>
  <tableStyleInfo name="none" showFirstColumn="0" showLastColumn="0" showRowStripes="0" showColumnStripes="0"/>
</table>
</file>

<file path=xl/tables/table10.xml><?xml version="1.0" encoding="utf-8"?>
<table xmlns="http://schemas.openxmlformats.org/spreadsheetml/2006/main" id="12" name="table_2_4b" displayName="table_2_4b" ref="A21:M31" totalsRowShown="0">
  <tableColumns count="13">
    <tableColumn id="1" name="Rolling monthly quarter [note 3]"/>
    <tableColumn id="2" name="Males aged 16 to 64 total economically inactive"/>
    <tableColumn id="3" name="Males, long-term sick"/>
    <tableColumn id="4" name="Males, family and home care"/>
    <tableColumn id="5" name="Males, retired"/>
    <tableColumn id="6" name="Males, student"/>
    <tableColumn id="7" name="Males, other"/>
    <tableColumn id="8" name="Males, long-term sick (%)"/>
    <tableColumn id="9" name="Males, family and home care (%)"/>
    <tableColumn id="10" name="Males, retired (%)"/>
    <tableColumn id="11" name="Males, student (%)"/>
    <tableColumn id="12" name="Males, other (%)"/>
    <tableColumn id="13" name="Small sample size cells [note 22]"/>
  </tableColumns>
  <tableStyleInfo name="none" showFirstColumn="0" showLastColumn="0" showRowStripes="0" showColumnStripes="0"/>
</table>
</file>

<file path=xl/tables/table11.xml><?xml version="1.0" encoding="utf-8"?>
<table xmlns="http://schemas.openxmlformats.org/spreadsheetml/2006/main" id="13" name="table_2_4c" displayName="table_2_4c" ref="A34:M44" totalsRowShown="0">
  <tableColumns count="13">
    <tableColumn id="1" name="Rolling monthly quarter [note 3]"/>
    <tableColumn id="2" name="Females aged 16 to 64 total economically inactive"/>
    <tableColumn id="3" name="Females, long-term sick"/>
    <tableColumn id="4" name="Females, family and home care"/>
    <tableColumn id="5" name="Females, retired"/>
    <tableColumn id="6" name="Females, student"/>
    <tableColumn id="7" name="Females, other"/>
    <tableColumn id="8" name="Females, long-term sick (%)"/>
    <tableColumn id="9" name="Females, family and home care (%)"/>
    <tableColumn id="10" name="Females, retired (%)"/>
    <tableColumn id="11" name="Females, student (%)"/>
    <tableColumn id="12" name="Females, other (%)"/>
    <tableColumn id="13" name="Small sample size cells [note 22]"/>
  </tableColumns>
  <tableStyleInfo name="none" showFirstColumn="0" showLastColumn="0" showRowStripes="0" showColumnStripes="0"/>
</table>
</file>

<file path=xl/tables/table12.xml><?xml version="1.0" encoding="utf-8"?>
<table xmlns="http://schemas.openxmlformats.org/spreadsheetml/2006/main" id="14" name="table_2_5a" displayName="table_2_5a" ref="A9:K19" totalsRowShown="0">
  <tableColumns count="11">
    <tableColumn id="1" name="Rolling monthly quarter [note 3]"/>
    <tableColumn id="2" name="Aged 16 to 64 total economically inactive"/>
    <tableColumn id="3" name="Total who do not want job"/>
    <tableColumn id="4" name="Total who d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3.xml><?xml version="1.0" encoding="utf-8"?>
<table xmlns="http://schemas.openxmlformats.org/spreadsheetml/2006/main" id="15" name="table_2_5b" displayName="table_2_5b" ref="A22:K32" totalsRowShown="0">
  <tableColumns count="11">
    <tableColumn id="1" name="Rolling monthly quarter [note 3]"/>
    <tableColumn id="2" name="Males aged 16 to 64 total economically inactive"/>
    <tableColumn id="3" name="Males who do not want job"/>
    <tableColumn id="4" nam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4.xml><?xml version="1.0" encoding="utf-8"?>
<table xmlns="http://schemas.openxmlformats.org/spreadsheetml/2006/main" id="16" name="table_2_5c" displayName="table_2_5c" ref="A35:K45" totalsRowShown="0">
  <tableColumns count="11">
    <tableColumn id="1" name="Rolling monthly quarter [note 3]"/>
    <tableColumn id="2" name="Females aged 16 to 64 total economically inactive"/>
    <tableColumn id="3" name="Females who do not want job"/>
    <tableColumn id="4" name="F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5.xml><?xml version="1.0" encoding="utf-8"?>
<table xmlns="http://schemas.openxmlformats.org/spreadsheetml/2006/main" id="17" name="table_2_6a" displayName="table_2_6a" ref="A9:O19" totalsRowShown="0">
  <tableColumns count="15">
    <tableColumn id="1" name="Rolling monthly quarter [note 3]"/>
    <tableColumn id="2" name="Aged 16 to 64 economically inactive"/>
    <tableColumn id="3" name="Total who want job"/>
    <tableColumn id="4" name="Total who do not want job"/>
    <tableColumn id="5" name="Long-term sick who do not want job"/>
    <tableColumn id="6" name="Family and home care who do not want job"/>
    <tableColumn id="7" name="Retired who do not want job"/>
    <tableColumn id="8" name="Students who do not want job"/>
    <tableColumn id="9" name="'Other' who do not want job"/>
    <tableColumn id="10" name="Long-term sick (%)"/>
    <tableColumn id="11" name="Family and home care (%)"/>
    <tableColumn id="12" name="Retired (%)"/>
    <tableColumn id="13" name="Student (%)"/>
    <tableColumn id="14" name="'Other' (%)"/>
    <tableColumn id="15" name="Small sample size cells [note 22]"/>
  </tableColumns>
  <tableStyleInfo name="none" showFirstColumn="0" showLastColumn="0" showRowStripes="0" showColumnStripes="0"/>
</table>
</file>

<file path=xl/tables/table16.xml><?xml version="1.0" encoding="utf-8"?>
<table xmlns="http://schemas.openxmlformats.org/spreadsheetml/2006/main" id="18" name="table_2_6b" displayName="table_2_6b" ref="A22:O32" totalsRowShown="0">
  <tableColumns count="15">
    <tableColumn id="1" name="Rolling monthly quarter [note 3]"/>
    <tableColumn id="2" name="Males aged 16 to 64 economically inactive"/>
    <tableColumn id="3" name="Males who want job"/>
    <tableColumn id="4" name="Males who do not want job"/>
    <tableColumn id="5" name="Long-term sick males who do not want job"/>
    <tableColumn id="6" name="Family and home care males who do not want job"/>
    <tableColumn id="7" name="Retired males who do not want job"/>
    <tableColumn id="8" name="Male students who do not want job"/>
    <tableColumn id="9" name="'Other' males who do not want job"/>
    <tableColumn id="10" name="Male long-term sick (%)"/>
    <tableColumn id="11" name="Male family and home care (%)"/>
    <tableColumn id="12" name="Retired males (%)"/>
    <tableColumn id="13" name="Student males (%)"/>
    <tableColumn id="14" name="Males 'other' (%)"/>
    <tableColumn id="15" name="Small sample size cells [note 22]"/>
  </tableColumns>
  <tableStyleInfo name="none" showFirstColumn="0" showLastColumn="0" showRowStripes="0" showColumnStripes="0"/>
</table>
</file>

<file path=xl/tables/table17.xml><?xml version="1.0" encoding="utf-8"?>
<table xmlns="http://schemas.openxmlformats.org/spreadsheetml/2006/main" id="19" name="table_2_6c" displayName="table_2_6c" ref="A35:O45" totalsRowShown="0">
  <tableColumns count="15">
    <tableColumn id="1" name="Rolling monthly quarter [note 3]"/>
    <tableColumn id="2" name="Females aged 16 to 64 economically inactive"/>
    <tableColumn id="3" name="Females who want job"/>
    <tableColumn id="4" name="Females who do not want job"/>
    <tableColumn id="5" name="Long-term sick females who do not want job"/>
    <tableColumn id="6" name="Family and home care females who do not want job"/>
    <tableColumn id="7" name="Retired females who do not want job"/>
    <tableColumn id="8" name="Female students who do not want job"/>
    <tableColumn id="9" name="'Other' females who do not want job"/>
    <tableColumn id="10" name="Females long-term sick (%)"/>
    <tableColumn id="11" name="Female family and home care (%)"/>
    <tableColumn id="12" name="Retired females (%)"/>
    <tableColumn id="13" name="Student females (%)"/>
    <tableColumn id="14" name="Females 'other' (%)"/>
    <tableColumn id="15" name="Small sample size cells [note 22]"/>
  </tableColumns>
  <tableStyleInfo name="none" showFirstColumn="0" showLastColumn="0" showRowStripes="0" showColumnStripes="0"/>
</table>
</file>

<file path=xl/tables/table18.xml><?xml version="1.0" encoding="utf-8"?>
<table xmlns="http://schemas.openxmlformats.org/spreadsheetml/2006/main" id="20" name="table_2_7a" displayName="table_2_7a" ref="A8:P18" totalsRowShown="0">
  <tableColumns count="16">
    <tableColumn id="1" name="Rolling monthly quarter [note 3]"/>
    <tableColumn id="2" name="Aged 16 and over total economically inactive"/>
    <tableColumn id="3" name="Aged 16 to 64 total economically inactive"/>
    <tableColumn id="4" name="Aged 16 to 24 total economically inactive"/>
    <tableColumn id="5" name="Aged 25 to 34 total economically inactive"/>
    <tableColumn id="6" name="Aged 35 to 49 total economically inactive"/>
    <tableColumn id="7" name="Aged 50 to 64 total economically inactive"/>
    <tableColumn id="8" name="Aged 65 and over total economically inactive"/>
    <tableColumn id="9" name="Aged 16 and over economic inactivity rate (%)"/>
    <tableColumn id="10" name="Aged 16 to 64 economic inactivity rate (%)"/>
    <tableColumn id="11" name="Aged 16 to 24 economic inactivity rate (%)"/>
    <tableColumn id="12" name="Aged 25 to 34 economic inactivity rate (%)"/>
    <tableColumn id="13" name="Aged 35 to 49 economic inactivity rate (%)"/>
    <tableColumn id="14" name="Aged 50 to 64 economic inactivity rate (%)"/>
    <tableColumn id="15" name="Aged 65 and over economic inactivity rate (%)"/>
    <tableColumn id="16" name="Small sample size cells [note 22]"/>
  </tableColumns>
  <tableStyleInfo name="none" showFirstColumn="0" showLastColumn="0" showRowStripes="0" showColumnStripes="0"/>
</table>
</file>

<file path=xl/tables/table19.xml><?xml version="1.0" encoding="utf-8"?>
<table xmlns="http://schemas.openxmlformats.org/spreadsheetml/2006/main" id="21" name="table_2_7b" displayName="table_2_7b" ref="A21:P31" totalsRowShown="0">
  <tableColumns count="16">
    <tableColumn id="1" name="Rolling monthly quarter [note 3]"/>
    <tableColumn id="2" name="Aged 16 and over economically inactive males"/>
    <tableColumn id="3" name="Aged 16 to 64 economically inactive males"/>
    <tableColumn id="4" name="Aged 16 to 24 economically inactive males"/>
    <tableColumn id="5" name="Aged 25 to 34 economically inactive males"/>
    <tableColumn id="6" name="Aged 35 to 49 economically inactive males"/>
    <tableColumn id="7" name="Aged 50 to 64 economically inactive males"/>
    <tableColumn id="8" name="Aged 65 and over economically inactive males"/>
    <tableColumn id="9" name="Aged 16 and over male economic inactivity rate (%)"/>
    <tableColumn id="10" name="Aged 16 to 64 male economic inactivity rate (%)"/>
    <tableColumn id="11" name="Aged 16 to 24 male economic inactivity rate (%)"/>
    <tableColumn id="12" name="Aged 25 to 34 male economic inactivity rate (%)"/>
    <tableColumn id="13" name="Aged 35 to 49 male economic inactivity rate (%)"/>
    <tableColumn id="14" name="Aged 50 to 64 male economic inactivity rate (%)"/>
    <tableColumn id="15" name="Aged 65 and over male economic inactivity rate (%)"/>
    <tableColumn id="16" name="Small sample size cells [note 22]"/>
  </tableColumns>
  <tableStyleInfo name="none" showFirstColumn="0" showLastColumn="0" showRowStripes="0" showColumnStripes="0"/>
</table>
</file>

<file path=xl/tables/table2.xml><?xml version="1.0" encoding="utf-8"?>
<table xmlns="http://schemas.openxmlformats.org/spreadsheetml/2006/main" id="4" name="lmsa" displayName="lmsa"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tableColumns>
  <tableStyleInfo name="none" showFirstColumn="0" showLastColumn="0" showRowStripes="0" showColumnStripes="0"/>
</table>
</file>

<file path=xl/tables/table20.xml><?xml version="1.0" encoding="utf-8"?>
<table xmlns="http://schemas.openxmlformats.org/spreadsheetml/2006/main" id="22" name="table_2_7c" displayName="table_2_7c" ref="A34:P44" totalsRowShown="0">
  <tableColumns count="16">
    <tableColumn id="1" name="Rolling monthly quarter [note 3]"/>
    <tableColumn id="2" name="Aged 16 and over economically inactive females"/>
    <tableColumn id="3" name="Aged 16 to 64 economically inactive females"/>
    <tableColumn id="4" name="Aged 16 to 24 economically inactive females"/>
    <tableColumn id="5" name="Aged 25 to 34 economically inactive females"/>
    <tableColumn id="6" name="Aged 35 to 49 economically inactive females"/>
    <tableColumn id="7" name="Aged 50 to 64 economically inactive females"/>
    <tableColumn id="8" name="Aged 65 and over economically inactive females"/>
    <tableColumn id="9" name="Aged 16 and over female economic inactivity rate (%)"/>
    <tableColumn id="10" name="Aged 16 to 64 female economic inactivity rate (%)"/>
    <tableColumn id="11" name="Aged 16 to 24 female economic inactivity rate (%)"/>
    <tableColumn id="12" name="Aged 25 to 34 female economic inactivity rate (%)"/>
    <tableColumn id="13" name="Aged 35 to 49 female economic inactivity rate (%)"/>
    <tableColumn id="14" name="Aged 50 to 64 female economic inactivity rate (%)"/>
    <tableColumn id="15" name="Aged 65 and over female economic inactivity rate (%)"/>
    <tableColumn id="16" name="Small sample size cells [note 22]"/>
  </tableColumns>
  <tableStyleInfo name="none" showFirstColumn="0" showLastColumn="0" showRowStripes="0" showColumnStripes="0"/>
</table>
</file>

<file path=xl/tables/table21.xml><?xml version="1.0" encoding="utf-8"?>
<table xmlns="http://schemas.openxmlformats.org/spreadsheetml/2006/main" id="23" name="table_2_8a" displayName="table_2_8a" ref="A9:K19" totalsRowShown="0">
  <tableColumns count="11">
    <tableColumn id="1" name="Rolling monthly quarter [note 3]"/>
    <tableColumn id="2" name="Total aged 16 and over in employment"/>
    <tableColumn id="3" name="Employees [note 13]"/>
    <tableColumn id="4" name="Self Employed [note 13]"/>
    <tableColumn id="5" name="Other"/>
    <tableColumn id="6" name="Full-time worker [note 15]"/>
    <tableColumn id="7" name="Part-time worker [note 15]"/>
    <tableColumn id="8" name="Workers with second jobs"/>
    <tableColumn id="9" name="Temporary employees [note 16]"/>
    <tableColumn id="10" name="Temporary employees [note 16] as percentage of all employees (%)"/>
    <tableColumn id="11" name="Small sample size cells [note 22]"/>
  </tableColumns>
  <tableStyleInfo name="none" showFirstColumn="0" showLastColumn="0" showRowStripes="0" showColumnStripes="0"/>
</table>
</file>

<file path=xl/tables/table22.xml><?xml version="1.0" encoding="utf-8"?>
<table xmlns="http://schemas.openxmlformats.org/spreadsheetml/2006/main" id="24" name="table_2_8b" displayName="table_2_8b" ref="A22:K32" totalsRowShown="0">
  <tableColumns count="11">
    <tableColumn id="1" name="Rolling monthly quarter [note 3]"/>
    <tableColumn id="2" name="Males aged 16 and over in employment"/>
    <tableColumn id="3" name="Male employees [note 13]"/>
    <tableColumn id="4" name="Male self employed [note 13]"/>
    <tableColumn id="5" name=" Male 'Other'"/>
    <tableColumn id="6" name="Male full-time worker [note 15]"/>
    <tableColumn id="7" name="Male part-time worker [note 15]"/>
    <tableColumn id="8" name="Male workers with second jobs"/>
    <tableColumn id="9" name="Male temporary employees [note 16]"/>
    <tableColumn id="10" name="Male temporary employees [note 16] as percentage of all employees (%)"/>
    <tableColumn id="11" name="Small sample size cells [note 22]"/>
  </tableColumns>
  <tableStyleInfo name="none" showFirstColumn="0" showLastColumn="0" showRowStripes="0" showColumnStripes="0"/>
</table>
</file>

<file path=xl/tables/table23.xml><?xml version="1.0" encoding="utf-8"?>
<table xmlns="http://schemas.openxmlformats.org/spreadsheetml/2006/main" id="25" name="table_2_8c" displayName="table_2_8c" ref="A35:K45" totalsRowShown="0">
  <tableColumns count="11">
    <tableColumn id="1" name="Rolling monthly quarter [note 3]"/>
    <tableColumn id="2" name="Females aged 16 and over in employment"/>
    <tableColumn id="3" name="Female employees [note 13]"/>
    <tableColumn id="4" name="Females self employed [note 13]"/>
    <tableColumn id="5" name="Female 'Other'"/>
    <tableColumn id="6" name="Female full-time worker [note 15]"/>
    <tableColumn id="7" name="Female part-time worker [note 15]"/>
    <tableColumn id="8" name="Female workers with second jobs"/>
    <tableColumn id="9" name="Female temporary employees [note 16]"/>
    <tableColumn id="10" name="Female temporary employees [note 16] as percentage of all employees (%)"/>
    <tableColumn id="11" name="Small sample size cells [note 22]"/>
  </tableColumns>
  <tableStyleInfo name="none" showFirstColumn="0" showLastColumn="0" showRowStripes="0" showColumnStripes="0"/>
</table>
</file>

<file path=xl/tables/table24.xml><?xml version="1.0" encoding="utf-8"?>
<table xmlns="http://schemas.openxmlformats.org/spreadsheetml/2006/main" id="26" name="table_2_9a" displayName="table_2_9a" ref="A8:G18" totalsRowShown="0">
  <tableColumns count="7">
    <tableColumn id="1" name="Rolling monthly quarter [note 3]"/>
    <tableColumn id="2" name="Total weekly hours (millions)"/>
    <tableColumn id="3" name="Total average hours"/>
    <tableColumn id="4" name="Full-time average hours (in main job) [note 15]"/>
    <tableColumn id="5" name="Part-time average hours (in main job) [note 15]"/>
    <tableColumn id="6" name="Average hours of workers with second jobs"/>
    <tableColumn id="7" name="Small sample size cells [note 22]"/>
  </tableColumns>
  <tableStyleInfo name="none" showFirstColumn="0" showLastColumn="0" showRowStripes="0" showColumnStripes="0"/>
</table>
</file>

<file path=xl/tables/table25.xml><?xml version="1.0" encoding="utf-8"?>
<table xmlns="http://schemas.openxmlformats.org/spreadsheetml/2006/main" id="27" name="table_2_9b" displayName="table_2_9b" ref="A21:G31" totalsRowShown="0">
  <tableColumns count="7">
    <tableColumn id="1" name="Rolling monthly quarter [note 3]"/>
    <tableColumn id="2" name="Total weekly hours for males (millions)"/>
    <tableColumn id="3" name="Total average hours for males"/>
    <tableColumn id="4" name="Full-time average hours for males (in main job) [note 15]"/>
    <tableColumn id="5" name="Part-time average hours for males (in main job) [note 15]"/>
    <tableColumn id="6" name="Average hours of male workers with second jobs"/>
    <tableColumn id="7" name="Small sample size cells [note 22]"/>
  </tableColumns>
  <tableStyleInfo name="none" showFirstColumn="0" showLastColumn="0" showRowStripes="0" showColumnStripes="0"/>
</table>
</file>

<file path=xl/tables/table26.xml><?xml version="1.0" encoding="utf-8"?>
<table xmlns="http://schemas.openxmlformats.org/spreadsheetml/2006/main" id="28" name="table_2_9c" displayName="table_2_9c" ref="A34:G44" totalsRowShown="0">
  <tableColumns count="7">
    <tableColumn id="1" name="Rolling monthly quarter [note 3]"/>
    <tableColumn id="2" name="Total weekly hours for females (millions)"/>
    <tableColumn id="3" name="Total average hours for females"/>
    <tableColumn id="4" name="Full-time average hours for females (in main job) [note 15]"/>
    <tableColumn id="5" name="Part-time average hours for females (in main job) [note 15]"/>
    <tableColumn id="6" name="Average hours of female workers with second jobs"/>
    <tableColumn id="7" name="Small sample size cells [note 22]"/>
  </tableColumns>
  <tableStyleInfo name="none" showFirstColumn="0" showLastColumn="0" showRowStripes="0" showColumnStripes="0"/>
</table>
</file>

<file path=xl/tables/table27.xml><?xml version="1.0" encoding="utf-8"?>
<table xmlns="http://schemas.openxmlformats.org/spreadsheetml/2006/main" id="29" name="table_2_10a" displayName="table_2_10a" ref="A8:P18" totalsRowShown="0">
  <tableColumns count="16">
    <tableColumn id="1" name="Rolling monthly quarter [note 3]"/>
    <tableColumn id="2" name="Aged 16 and over total employed"/>
    <tableColumn id="3" name="Aged 16 to 64 total employed"/>
    <tableColumn id="4" name="Aged 16 to 24 total employed"/>
    <tableColumn id="5" name="Aged 25 to 34 total employed"/>
    <tableColumn id="6" name="Aged 35 to 49 total employed"/>
    <tableColumn id="7" name="Aged 50 to 64 total employed"/>
    <tableColumn id="8" name="Aged 65 and over total employed"/>
    <tableColumn id="9" name="Aged 16 and over employment rate (%)"/>
    <tableColumn id="10" name="Aged 16 to 64 employment rate (%)"/>
    <tableColumn id="11" name="Aged 16 to 24 employment rate (%)"/>
    <tableColumn id="12" name="Aged 25 to 34 employment rate (%)"/>
    <tableColumn id="13" name="Aged 35 to 49 employment rate (%)"/>
    <tableColumn id="14" name="Aged 50 to 64 employment rate (%)"/>
    <tableColumn id="15" name="Aged 65 and over employment rate (%)"/>
    <tableColumn id="16" name="Small sample size cells [note 22]"/>
  </tableColumns>
  <tableStyleInfo name="none" showFirstColumn="0" showLastColumn="0" showRowStripes="0" showColumnStripes="0"/>
</table>
</file>

<file path=xl/tables/table28.xml><?xml version="1.0" encoding="utf-8"?>
<table xmlns="http://schemas.openxmlformats.org/spreadsheetml/2006/main" id="30" name="table_2_10b" displayName="table_2_10b" ref="A21:P31" totalsRowShown="0">
  <tableColumns count="16">
    <tableColumn id="1" name="Rolling monthly quarter [note 3]"/>
    <tableColumn id="2" name="Males aged 16 and over total employed"/>
    <tableColumn id="3" name="Males aged 16 to 64 total employed"/>
    <tableColumn id="4" name="Males aged 16 to 24 total employed"/>
    <tableColumn id="5" name="Males aged 25 to 34 total employed"/>
    <tableColumn id="6" name="Males aged 35 to 49 total employed"/>
    <tableColumn id="7" name="Males aged 50 to 64 total employed"/>
    <tableColumn id="8" name="Males aged 65 and over total employed"/>
    <tableColumn id="9" name="Males aged 16 and over employment rate (%)"/>
    <tableColumn id="10" name="Males aged 16 to 64 employment rate (%)"/>
    <tableColumn id="11" name="Males aged 16 to 24 employment rate (%)"/>
    <tableColumn id="12" name="Males aged 25 to 34 employment rate (%)"/>
    <tableColumn id="13" name="Males aged 35 to 49 employment rate (%)"/>
    <tableColumn id="14" name="Males aged 50 to 64 employment rate (%)"/>
    <tableColumn id="15" name="Males aged 65 and over employment rate (%)"/>
    <tableColumn id="16" name="Small sample size cells [note 22]"/>
  </tableColumns>
  <tableStyleInfo name="none" showFirstColumn="0" showLastColumn="0" showRowStripes="0" showColumnStripes="0"/>
</table>
</file>

<file path=xl/tables/table29.xml><?xml version="1.0" encoding="utf-8"?>
<table xmlns="http://schemas.openxmlformats.org/spreadsheetml/2006/main" id="31" name="table_2_10c" displayName="table_2_10c" ref="A34:P44" totalsRowShown="0">
  <tableColumns count="16">
    <tableColumn id="1" name="Rolling monthly quarter [note 3]"/>
    <tableColumn id="2" name="Females aged 16 and over total employed"/>
    <tableColumn id="3" name="Females aged 16 to 64 total employed"/>
    <tableColumn id="4" name="Females aged 16 to 24 total employed"/>
    <tableColumn id="5" name="Females aged 25 to 34 total employed"/>
    <tableColumn id="6" name="Females aged 35 to 49 total employed"/>
    <tableColumn id="7" name="Females aged 50 to 64 total employed"/>
    <tableColumn id="8" name="Females aged 65 and over total employed"/>
    <tableColumn id="9" name="Females aged 16 and over employment rate (%)"/>
    <tableColumn id="10" name="Females aged 16 to 64 employment rate (%)"/>
    <tableColumn id="11" name="Females aged 16 to 24 employment rate (%)"/>
    <tableColumn id="12" name="Females aged 25 to 34 employment rate (%)"/>
    <tableColumn id="13" name="Females aged 35 to 49 employment rate (%)"/>
    <tableColumn id="14" name="Females aged 50 to 64 employment rate (%)"/>
    <tableColumn id="15" name="Females aged 65 and over employment rate (%)"/>
    <tableColumn id="16" name="Small sample size cells [note 22]"/>
  </tableColumns>
  <tableStyleInfo name="none" showFirstColumn="0" showLastColumn="0" showRowStripes="0" showColumnStripes="0"/>
</table>
</file>

<file path=xl/tables/table3.xml><?xml version="1.0" encoding="utf-8"?>
<table xmlns="http://schemas.openxmlformats.org/spreadsheetml/2006/main" id="5" name="lmsb" displayName="lmsb" ref="A21:AC32"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
  </tableColumns>
  <tableStyleInfo name="none" showFirstColumn="0" showLastColumn="0" showRowStripes="0" showColumnStripes="0"/>
</table>
</file>

<file path=xl/tables/table30.xml><?xml version="1.0" encoding="utf-8"?>
<table xmlns="http://schemas.openxmlformats.org/spreadsheetml/2006/main" id="32" name="table_2_11" displayName="table_2_11" ref="A7:N17" totalsRowShown="0">
  <tableColumns count="14">
    <tableColumn id="1" name="Rolling monthly quarter [note 3]"/>
    <tableColumn id="2" name="Aged 16 and over total unemployed"/>
    <tableColumn id="3" name="Aged 16 to 24 total unemployed"/>
    <tableColumn id="4" name="Aged 25 to 34 total unemployed"/>
    <tableColumn id="5" name="Aged 35 to 49 total unemployed"/>
    <tableColumn id="6" name="Aged 50 to 64 total unemployed"/>
    <tableColumn id="7" name="Aged 65 and over total unemployed"/>
    <tableColumn id="8" name="Aged 16 and over unemployment rate (%)"/>
    <tableColumn id="9" name="Aged 16 to 24 unemployment rate (%)"/>
    <tableColumn id="10" name="Aged 25 to 34 unemployment rate (%)"/>
    <tableColumn id="11" name="Aged 35 to 49 unemployment rate (%)"/>
    <tableColumn id="12" name="Aged 50 to 64 unemployment rate (%)"/>
    <tableColumn id="13" name="Aged 65 and over unemployment rate (%)"/>
    <tableColumn id="14" name="Small sample size cells [note 22]"/>
  </tableColumns>
  <tableStyleInfo name="none" showFirstColumn="0" showLastColumn="0" showRowStripes="0" showColumnStripes="0"/>
</table>
</file>

<file path=xl/tables/table31.xml><?xml version="1.0" encoding="utf-8"?>
<table xmlns="http://schemas.openxmlformats.org/spreadsheetml/2006/main" id="33" name="table_2_12" displayName="table_2_12" ref="A8:H18" totalsRowShown="0">
  <tableColumns count="8">
    <tableColumn id="1" name="Rolling monthly quarter [note 3]"/>
    <tableColumn id="2" name="Aged 16 and over total unemployed"/>
    <tableColumn id="3" name="Up to 6 months unemployed"/>
    <tableColumn id="4" name="6 to 12 months unemployed"/>
    <tableColumn id="5" name="Over 12 months unemployed"/>
    <tableColumn id="6" name="Over 24 months unemployed"/>
    <tableColumn id="7" name="Long term unemployed as a percentage of total (%)"/>
    <tableColumn id="8" name="Small sample size cells [note 22]"/>
  </tableColumns>
  <tableStyleInfo name="none" showFirstColumn="0" showLastColumn="0" showRowStripes="0" showColumnStripes="0"/>
</table>
</file>

<file path=xl/tables/table32.xml><?xml version="1.0" encoding="utf-8"?>
<table xmlns="http://schemas.openxmlformats.org/spreadsheetml/2006/main" id="34" name="table_2_13" displayName="table_2_13" ref="A7:H22" totalsRowShown="0">
  <tableColumns count="8">
    <tableColumn id="1" name="Region"/>
    <tableColumn id="2" name="Economic inactivity rate"/>
    <tableColumn id="3" name="Economic inactivity rate annual change"/>
    <tableColumn id="4" name="Employment rate"/>
    <tableColumn id="5" name="Employment rate annual change"/>
    <tableColumn id="6" name="Unemployment rate"/>
    <tableColumn id="7" name="Unemployment rate annual change"/>
    <tableColumn id="8" name="Job density indicator"/>
  </tableColumns>
  <tableStyleInfo name="none" showFirstColumn="0" showLastColumn="0" showRowStripes="0" showColumnStripes="0"/>
</table>
</file>

<file path=xl/tables/table33.xml><?xml version="1.0" encoding="utf-8"?>
<table xmlns="http://schemas.openxmlformats.org/spreadsheetml/2006/main" id="35" name="table_2_14" displayName="table_2_14" ref="A6:E18" totalsRowShown="0">
  <tableColumns count="5">
    <tableColumn id="1" name="Region"/>
    <tableColumn id="2" name="Employment rate"/>
    <tableColumn id="3" name="Employment rate 95% confidence interval"/>
    <tableColumn id="4" name="Unemployment rate"/>
    <tableColumn id="5" name="Unemployment rate 95% confidence interval"/>
  </tableColumns>
  <tableStyleInfo name="none" showFirstColumn="0" showLastColumn="0" showRowStripes="0" showColumnStripes="0"/>
</table>
</file>

<file path=xl/tables/table34.xml><?xml version="1.0" encoding="utf-8"?>
<table xmlns="http://schemas.openxmlformats.org/spreadsheetml/2006/main" id="36" name="table_2_48" displayName="table_2_48" ref="A6:G11" totalsRowShown="0">
  <tableColumns count="7">
    <tableColumn id="1" name="January-March 2023"/>
    <tableColumn id="2" name="Lower limit"/>
    <tableColumn id="3" name="LFS estimate"/>
    <tableColumn id="4" name="Upper limit"/>
    <tableColumn id="5" name="Change in lower limit"/>
    <tableColumn id="6" name="Change in LFS estimate"/>
    <tableColumn id="7" name="Change in upper limit"/>
  </tableColumns>
  <tableStyleInfo name="none" showFirstColumn="0" showLastColumn="0" showRowStripes="0" showColumnStripes="0"/>
</table>
</file>

<file path=xl/tables/table35.xml><?xml version="1.0" encoding="utf-8"?>
<table xmlns="http://schemas.openxmlformats.org/spreadsheetml/2006/main" id="37" name="table_2_49" displayName="table_2_49" ref="A5:H11" totalsRowShown="0">
  <tableColumns count="8">
    <tableColumn id="1" name="Labour market status"/>
    <tableColumn id="2" name="Estimate"/>
    <tableColumn id="3" name="Confidence interval: estimate"/>
    <tableColumn id="4" name="Change over quarter"/>
    <tableColumn id="5" name="Confidence interval: quarterly change"/>
    <tableColumn id="6" name="Change over year"/>
    <tableColumn id="7" name="Confidence interval: annual change"/>
    <tableColumn id="8" name="Confidence interval around change"/>
  </tableColumns>
  <tableStyleInfo name="none" showFirstColumn="0" showLastColumn="0" showRowStripes="0" showColumnStripes="0"/>
</table>
</file>

<file path=xl/tables/table36.xml><?xml version="1.0" encoding="utf-8"?>
<table xmlns="http://schemas.openxmlformats.org/spreadsheetml/2006/main" id="38" name="notes" displayName="notes" ref="A2:B24" totalsRowShown="0">
  <tableColumns count="2">
    <tableColumn id="1" name="Note reference"/>
    <tableColumn id="2" name="Note or definition"/>
  </tableColumns>
  <tableStyleInfo name="none" showFirstColumn="0" showLastColumn="0" showRowStripes="0" showColumnStripes="0"/>
</table>
</file>

<file path=xl/tables/table4.xml><?xml version="1.0" encoding="utf-8"?>
<table xmlns="http://schemas.openxmlformats.org/spreadsheetml/2006/main" id="6" name="table_2_2a" displayName="table_2_2a"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dataDxfId="0"/>
  </tableColumns>
  <tableStyleInfo name="none" showFirstColumn="0" showLastColumn="0" showRowStripes="0" showColumnStripes="0"/>
</table>
</file>

<file path=xl/tables/table5.xml><?xml version="1.0" encoding="utf-8"?>
<table xmlns="http://schemas.openxmlformats.org/spreadsheetml/2006/main" id="7" name="table_2_2b" displayName="table_2_2b" ref="A21:AC32" totalsRowShown="0">
  <tableColumns count="29">
    <tableColumn id="1" name="Rolling monthly quarter [note 3]"/>
    <tableColumn id="2" name="Aged 16 to 64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to 64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to 64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 dataDxfId="1"/>
  </tableColumns>
  <tableStyleInfo name="none" showFirstColumn="0" showLastColumn="0" showRowStripes="0" showColumnStripes="0"/>
</table>
</file>

<file path=xl/tables/table6.xml><?xml version="1.0" encoding="utf-8"?>
<table xmlns="http://schemas.openxmlformats.org/spreadsheetml/2006/main" id="8" name="table_2_3a" displayName="table_2_3a" ref="A8:P18" totalsRowShown="0">
  <tableColumns count="16">
    <tableColumn id="1" name="Rolling monthly quarter [note 3]"/>
    <tableColumn id="2" name="Aged 16 and over economically active"/>
    <tableColumn id="3" name="Aged 16 to 64 economically active"/>
    <tableColumn id="4" name="Aged 16 to 24 economically active"/>
    <tableColumn id="5" name="Aged 25 to 34 economically active"/>
    <tableColumn id="6" name="Aged 35 to 49 economically active"/>
    <tableColumn id="7" name="Aged 50 to 64 economically active"/>
    <tableColumn id="8" name="Aged 65 and over total economically active"/>
    <tableColumn id="9" name="Aged 16 and over economic activity rate (%)"/>
    <tableColumn id="10" name="Aged 16 to 64 economic activity rate (%)"/>
    <tableColumn id="11" name="Aged 16 to 24 economic activity rate (%)"/>
    <tableColumn id="12" name="Aged 25 to 34 economic activity rate (%)"/>
    <tableColumn id="13" name="Aged 35 to 49 economic activity rate (%)"/>
    <tableColumn id="14" name="Aged 50 to 64 economic activity rate (%)"/>
    <tableColumn id="15" name="Aged 65 and over economic activity rate (%)"/>
    <tableColumn id="16" name="Small sample size cells [note 22]"/>
  </tableColumns>
  <tableStyleInfo name="none" showFirstColumn="0" showLastColumn="0" showRowStripes="0" showColumnStripes="0"/>
</table>
</file>

<file path=xl/tables/table7.xml><?xml version="1.0" encoding="utf-8"?>
<table xmlns="http://schemas.openxmlformats.org/spreadsheetml/2006/main" id="9" name="table_2_3b" displayName="table_2_3b" ref="A21:P31" totalsRowShown="0">
  <tableColumns count="16">
    <tableColumn id="1" name="Rolling monthly quarter [note 3]"/>
    <tableColumn id="2" name="Males aged 16 and over economically active"/>
    <tableColumn id="3" name="Males aged 16 to 64 economically active"/>
    <tableColumn id="4" name="Males aged 16 to 24 economically active"/>
    <tableColumn id="5" name="Males aged 25 to 34 economically active"/>
    <tableColumn id="6" name="Males aged 35 to 49 economically active"/>
    <tableColumn id="7" name="Males aged 50 to 64 economically active"/>
    <tableColumn id="8" name="Males aged 65 and over total economically active"/>
    <tableColumn id="9" name="Males aged 16 and over economic activity rate (%)"/>
    <tableColumn id="10" name="Males aged 16 to 64 economic activity rate (%)"/>
    <tableColumn id="11" name="Males aged 16 to 24 economic activity rate (%)"/>
    <tableColumn id="12" name="Males aged 25 to 34 economic activity rate (%)"/>
    <tableColumn id="13" name="Males aged 35 to 49 economic activity rate (%)"/>
    <tableColumn id="14" name="Males aged 50 to 64 economic activity rate (%)"/>
    <tableColumn id="15" name="Males aged 65 and over economic activity rate (%)"/>
    <tableColumn id="16" name="Small sample size cells [note 22]"/>
  </tableColumns>
  <tableStyleInfo name="none" showFirstColumn="0" showLastColumn="0" showRowStripes="0" showColumnStripes="0"/>
</table>
</file>

<file path=xl/tables/table8.xml><?xml version="1.0" encoding="utf-8"?>
<table xmlns="http://schemas.openxmlformats.org/spreadsheetml/2006/main" id="10" name="table_2_3c" displayName="table_2_3c" ref="A34:P44" totalsRowShown="0">
  <tableColumns count="16">
    <tableColumn id="1" name="Rolling monthly quarter [note 3]"/>
    <tableColumn id="2" name="Females aged 16 and over economically active"/>
    <tableColumn id="3" name="Females aged 16 to 64 economically active"/>
    <tableColumn id="4" name="Females aged 16 to 24 economically active"/>
    <tableColumn id="5" name="Females aged 25 to 34 economically active"/>
    <tableColumn id="6" name="Females aged 35 to 49 economically active"/>
    <tableColumn id="7" name="Females aged 50 to 64 economically active"/>
    <tableColumn id="8" name="Females aged 65 and over total economically active"/>
    <tableColumn id="9" name="Females aged 16 and over economic activity rate (%)"/>
    <tableColumn id="10" name="Females aged 16 to 64 economic activity rate (%)"/>
    <tableColumn id="11" name="Females aged 16 to 24 economic activity rate (%)"/>
    <tableColumn id="12" name="Females aged 25 to 34 economic activity rate (%)"/>
    <tableColumn id="13" name="Females aged 35 to 49 economic activity rate (%)"/>
    <tableColumn id="14" name="Females aged 50 to 64 economic activity rate (%)"/>
    <tableColumn id="15" name="Females aged 65 and over economic activity rate (%)"/>
    <tableColumn id="16" name="Small sample size cells [note 22]"/>
  </tableColumns>
  <tableStyleInfo name="none" showFirstColumn="0" showLastColumn="0" showRowStripes="0" showColumnStripes="0"/>
</table>
</file>

<file path=xl/tables/table9.xml><?xml version="1.0" encoding="utf-8"?>
<table xmlns="http://schemas.openxmlformats.org/spreadsheetml/2006/main" id="11" name="table_2_4a" displayName="table_2_4a" ref="A8:M18" totalsRowShown="0">
  <tableColumns count="13">
    <tableColumn id="1" name="Rolling monthly quarter [note 3]"/>
    <tableColumn id="2" name="Aged 16 to 64 total economically inactive"/>
    <tableColumn id="3" name="Long-term sick"/>
    <tableColumn id="4" name="Family and home care"/>
    <tableColumn id="5" name="Retired"/>
    <tableColumn id="6" name="Student"/>
    <tableColumn id="7" name="Other"/>
    <tableColumn id="8" name="Long-term sick (%)"/>
    <tableColumn id="9" name="Family and home care (%)"/>
    <tableColumn id="10" name="Retired (%)"/>
    <tableColumn id="11" name="Student (%)"/>
    <tableColumn id="12" name="Other (%)"/>
    <tableColumn id="13"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00.7265625" customWidth="1"/>
  </cols>
  <sheetData>
    <row r="1" spans="1:1" ht="19.2" x14ac:dyDescent="0.35">
      <c r="A1" s="2" t="s">
        <v>0</v>
      </c>
    </row>
    <row r="2" spans="1:1" x14ac:dyDescent="0.25">
      <c r="A2" t="s">
        <v>1</v>
      </c>
    </row>
    <row r="3" spans="1:1" x14ac:dyDescent="0.25">
      <c r="A3" s="1" t="s">
        <v>13</v>
      </c>
    </row>
    <row r="4" spans="1:1" ht="27" customHeight="1" x14ac:dyDescent="0.3">
      <c r="A4" s="3" t="s">
        <v>2</v>
      </c>
    </row>
    <row r="5" spans="1:1" ht="75" x14ac:dyDescent="0.25">
      <c r="A5" s="4" t="s">
        <v>3</v>
      </c>
    </row>
    <row r="6" spans="1:1" ht="90" x14ac:dyDescent="0.25">
      <c r="A6" s="4" t="s">
        <v>4</v>
      </c>
    </row>
    <row r="7" spans="1:1" ht="60" x14ac:dyDescent="0.25">
      <c r="A7" s="4" t="s">
        <v>5</v>
      </c>
    </row>
    <row r="8" spans="1:1" ht="45" x14ac:dyDescent="0.25">
      <c r="A8" s="4" t="s">
        <v>6</v>
      </c>
    </row>
    <row r="9" spans="1:1" ht="27" customHeight="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14</v>
      </c>
    </row>
  </sheetData>
  <hyperlinks>
    <hyperlink ref="A3" r:id="rId1"/>
    <hyperlink ref="A15" r:id="rId2"/>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342</v>
      </c>
    </row>
    <row r="2" spans="1:11" x14ac:dyDescent="0.25">
      <c r="A2" t="s">
        <v>143</v>
      </c>
    </row>
    <row r="3" spans="1:11" ht="30" customHeight="1" x14ac:dyDescent="0.3">
      <c r="A3" s="3" t="s">
        <v>69</v>
      </c>
    </row>
    <row r="4" spans="1:11" x14ac:dyDescent="0.25">
      <c r="A4" t="s">
        <v>144</v>
      </c>
    </row>
    <row r="5" spans="1:11" x14ac:dyDescent="0.25">
      <c r="A5" t="s">
        <v>145</v>
      </c>
    </row>
    <row r="6" spans="1:11" x14ac:dyDescent="0.25">
      <c r="A6" t="s">
        <v>343</v>
      </c>
    </row>
    <row r="7" spans="1:11" x14ac:dyDescent="0.25">
      <c r="A7" t="s">
        <v>344</v>
      </c>
    </row>
    <row r="8" spans="1:11" ht="30" customHeight="1" x14ac:dyDescent="0.3">
      <c r="A8" s="3" t="s">
        <v>345</v>
      </c>
    </row>
    <row r="9" spans="1:11" ht="78" x14ac:dyDescent="0.3">
      <c r="A9" s="5" t="s">
        <v>76</v>
      </c>
      <c r="B9" s="6" t="s">
        <v>348</v>
      </c>
      <c r="C9" s="6" t="s">
        <v>349</v>
      </c>
      <c r="D9" s="6" t="s">
        <v>350</v>
      </c>
      <c r="E9" s="6" t="s">
        <v>203</v>
      </c>
      <c r="F9" s="6" t="s">
        <v>351</v>
      </c>
      <c r="G9" s="6" t="s">
        <v>352</v>
      </c>
      <c r="H9" s="6" t="s">
        <v>353</v>
      </c>
      <c r="I9" s="6" t="s">
        <v>354</v>
      </c>
      <c r="J9" s="6" t="s">
        <v>355</v>
      </c>
      <c r="K9" s="6" t="s">
        <v>104</v>
      </c>
    </row>
    <row r="10" spans="1:11" x14ac:dyDescent="0.25">
      <c r="A10" s="11" t="s">
        <v>105</v>
      </c>
      <c r="B10" s="7">
        <v>818000</v>
      </c>
      <c r="C10" s="7">
        <v>716000</v>
      </c>
      <c r="D10" s="7">
        <v>96000</v>
      </c>
      <c r="E10" s="9">
        <v>6000</v>
      </c>
      <c r="F10" s="7">
        <v>612000</v>
      </c>
      <c r="G10" s="7">
        <v>203000</v>
      </c>
      <c r="H10" s="7">
        <v>32000</v>
      </c>
      <c r="I10" s="7">
        <v>45000</v>
      </c>
      <c r="J10" s="8">
        <v>6.2733202770026697</v>
      </c>
      <c r="K10" s="7" t="s">
        <v>356</v>
      </c>
    </row>
    <row r="11" spans="1:11" x14ac:dyDescent="0.25">
      <c r="A11" s="11" t="s">
        <v>107</v>
      </c>
      <c r="B11" s="7">
        <v>831000</v>
      </c>
      <c r="C11" s="7">
        <v>742000</v>
      </c>
      <c r="D11" s="7">
        <v>86000</v>
      </c>
      <c r="E11" s="9">
        <v>3000</v>
      </c>
      <c r="F11" s="7">
        <v>626000</v>
      </c>
      <c r="G11" s="7">
        <v>203000</v>
      </c>
      <c r="H11" s="7">
        <v>29000</v>
      </c>
      <c r="I11" s="7">
        <v>47000</v>
      </c>
      <c r="J11" s="8">
        <v>6.3501479678852402</v>
      </c>
      <c r="K11" s="7" t="s">
        <v>356</v>
      </c>
    </row>
    <row r="12" spans="1:11" x14ac:dyDescent="0.25">
      <c r="A12" s="11" t="s">
        <v>109</v>
      </c>
      <c r="B12" s="7">
        <v>832000</v>
      </c>
      <c r="C12" s="7">
        <v>737000</v>
      </c>
      <c r="D12" s="7">
        <v>93000</v>
      </c>
      <c r="E12" s="9">
        <v>2000</v>
      </c>
      <c r="F12" s="7">
        <v>632000</v>
      </c>
      <c r="G12" s="7">
        <v>200000</v>
      </c>
      <c r="H12" s="7">
        <v>25000</v>
      </c>
      <c r="I12" s="7">
        <v>48000</v>
      </c>
      <c r="J12" s="8">
        <v>6.4971667123283998</v>
      </c>
      <c r="K12" s="7" t="s">
        <v>356</v>
      </c>
    </row>
    <row r="13" spans="1:11" x14ac:dyDescent="0.25">
      <c r="A13" s="11" t="s">
        <v>111</v>
      </c>
      <c r="B13" s="7">
        <v>830000</v>
      </c>
      <c r="C13" s="7">
        <v>730000</v>
      </c>
      <c r="D13" s="7">
        <v>97000</v>
      </c>
      <c r="E13" s="9">
        <v>3000</v>
      </c>
      <c r="F13" s="7">
        <v>634000</v>
      </c>
      <c r="G13" s="7">
        <v>196000</v>
      </c>
      <c r="H13" s="7">
        <v>23000</v>
      </c>
      <c r="I13" s="7">
        <v>42000</v>
      </c>
      <c r="J13" s="8">
        <v>5.8056295768569397</v>
      </c>
      <c r="K13" s="7" t="s">
        <v>356</v>
      </c>
    </row>
    <row r="14" spans="1:11" x14ac:dyDescent="0.25">
      <c r="A14" s="11" t="s">
        <v>113</v>
      </c>
      <c r="B14" s="7">
        <v>850000</v>
      </c>
      <c r="C14" s="7">
        <v>748000</v>
      </c>
      <c r="D14" s="7">
        <v>100000</v>
      </c>
      <c r="E14" s="9">
        <v>3000</v>
      </c>
      <c r="F14" s="7">
        <v>659000</v>
      </c>
      <c r="G14" s="7">
        <v>191000</v>
      </c>
      <c r="H14" s="7">
        <v>23000</v>
      </c>
      <c r="I14" s="7">
        <v>39000</v>
      </c>
      <c r="J14" s="8">
        <v>5.2214131708334897</v>
      </c>
      <c r="K14" s="7" t="s">
        <v>356</v>
      </c>
    </row>
    <row r="15" spans="1:11" x14ac:dyDescent="0.25">
      <c r="A15" s="11" t="s">
        <v>115</v>
      </c>
      <c r="B15" s="7">
        <v>853000</v>
      </c>
      <c r="C15" s="7">
        <v>746000</v>
      </c>
      <c r="D15" s="7">
        <v>103000</v>
      </c>
      <c r="E15" s="9">
        <v>4000</v>
      </c>
      <c r="F15" s="7">
        <v>659000</v>
      </c>
      <c r="G15" s="7">
        <v>193000</v>
      </c>
      <c r="H15" s="7">
        <v>26000</v>
      </c>
      <c r="I15" s="7">
        <v>37000</v>
      </c>
      <c r="J15" s="8">
        <v>5.0030018278987702</v>
      </c>
      <c r="K15" s="7" t="s">
        <v>356</v>
      </c>
    </row>
    <row r="16" spans="1:11" x14ac:dyDescent="0.25">
      <c r="A16" s="11" t="s">
        <v>117</v>
      </c>
      <c r="B16" s="7">
        <v>856000</v>
      </c>
      <c r="C16" s="7">
        <v>746000</v>
      </c>
      <c r="D16" s="7">
        <v>105000</v>
      </c>
      <c r="E16" s="9">
        <v>5000</v>
      </c>
      <c r="F16" s="7">
        <v>664000</v>
      </c>
      <c r="G16" s="7">
        <v>190000</v>
      </c>
      <c r="H16" s="7">
        <v>24000</v>
      </c>
      <c r="I16" s="7">
        <v>36000</v>
      </c>
      <c r="J16" s="8">
        <v>4.8533497082546804</v>
      </c>
      <c r="K16" s="7" t="s">
        <v>356</v>
      </c>
    </row>
    <row r="17" spans="1:11" x14ac:dyDescent="0.25">
      <c r="A17" s="11" t="s">
        <v>120</v>
      </c>
      <c r="B17" s="7">
        <v>869000</v>
      </c>
      <c r="C17" s="7">
        <v>761000</v>
      </c>
      <c r="D17" s="7">
        <v>103000</v>
      </c>
      <c r="E17" s="9">
        <v>5000</v>
      </c>
      <c r="F17" s="7">
        <v>668000</v>
      </c>
      <c r="G17" s="7">
        <v>198000</v>
      </c>
      <c r="H17" s="7">
        <v>22000</v>
      </c>
      <c r="I17" s="7">
        <v>38000</v>
      </c>
      <c r="J17" s="8">
        <v>4.9687678202119603</v>
      </c>
      <c r="K17" s="7" t="s">
        <v>356</v>
      </c>
    </row>
    <row r="18" spans="1:11" x14ac:dyDescent="0.25">
      <c r="A18" s="11" t="s">
        <v>122</v>
      </c>
      <c r="B18" s="7">
        <v>875000</v>
      </c>
      <c r="C18" s="7">
        <v>768000</v>
      </c>
      <c r="D18" s="7">
        <v>100000</v>
      </c>
      <c r="E18" s="9">
        <v>6000</v>
      </c>
      <c r="F18" s="7">
        <v>671000</v>
      </c>
      <c r="G18" s="7">
        <v>200000</v>
      </c>
      <c r="H18" s="7">
        <v>22000</v>
      </c>
      <c r="I18" s="7">
        <v>45000</v>
      </c>
      <c r="J18" s="8">
        <v>5.8432571842952497</v>
      </c>
      <c r="K18" s="7" t="s">
        <v>356</v>
      </c>
    </row>
    <row r="19" spans="1:11" x14ac:dyDescent="0.25">
      <c r="A19" s="11" t="s">
        <v>126</v>
      </c>
      <c r="B19" s="7">
        <v>25000</v>
      </c>
      <c r="C19" s="7">
        <v>20000</v>
      </c>
      <c r="D19" s="7">
        <v>1000</v>
      </c>
      <c r="E19" s="9">
        <v>4000</v>
      </c>
      <c r="F19" s="7">
        <v>12000</v>
      </c>
      <c r="G19" s="7">
        <v>10000</v>
      </c>
      <c r="H19" s="7">
        <v>-1000</v>
      </c>
      <c r="I19" s="7">
        <v>6000</v>
      </c>
      <c r="J19" s="8">
        <v>0.62184401346175999</v>
      </c>
      <c r="K19" s="7" t="s">
        <v>356</v>
      </c>
    </row>
    <row r="20" spans="1:11" x14ac:dyDescent="0.25">
      <c r="A20" s="7"/>
      <c r="B20" s="7"/>
      <c r="C20" s="7"/>
      <c r="D20" s="7"/>
      <c r="E20" s="7"/>
      <c r="F20" s="7"/>
      <c r="G20" s="7"/>
      <c r="H20" s="7"/>
      <c r="I20" s="7"/>
      <c r="J20" s="8"/>
      <c r="K20" s="7"/>
    </row>
    <row r="21" spans="1:11" ht="30" customHeight="1" x14ac:dyDescent="0.3">
      <c r="A21" s="3" t="s">
        <v>346</v>
      </c>
    </row>
    <row r="22" spans="1:11" ht="78" x14ac:dyDescent="0.3">
      <c r="A22" s="5" t="s">
        <v>76</v>
      </c>
      <c r="B22" s="6" t="s">
        <v>358</v>
      </c>
      <c r="C22" s="6" t="s">
        <v>359</v>
      </c>
      <c r="D22" s="6" t="s">
        <v>360</v>
      </c>
      <c r="E22" s="6" t="s">
        <v>361</v>
      </c>
      <c r="F22" s="6" t="s">
        <v>362</v>
      </c>
      <c r="G22" s="6" t="s">
        <v>363</v>
      </c>
      <c r="H22" s="6" t="s">
        <v>364</v>
      </c>
      <c r="I22" s="6" t="s">
        <v>365</v>
      </c>
      <c r="J22" s="6" t="s">
        <v>366</v>
      </c>
      <c r="K22" s="6" t="s">
        <v>104</v>
      </c>
    </row>
    <row r="23" spans="1:11" x14ac:dyDescent="0.25">
      <c r="A23" s="11" t="s">
        <v>105</v>
      </c>
      <c r="B23" s="7">
        <v>419000</v>
      </c>
      <c r="C23" s="7">
        <v>355000</v>
      </c>
      <c r="D23" s="7">
        <v>63000</v>
      </c>
      <c r="E23" s="9">
        <v>2000</v>
      </c>
      <c r="F23" s="7">
        <v>366000</v>
      </c>
      <c r="G23" s="7">
        <v>52000</v>
      </c>
      <c r="H23" s="7">
        <v>17000</v>
      </c>
      <c r="I23" s="7">
        <v>21000</v>
      </c>
      <c r="J23" s="8">
        <v>5.8770787163133802</v>
      </c>
      <c r="K23" s="7" t="s">
        <v>356</v>
      </c>
    </row>
    <row r="24" spans="1:11" x14ac:dyDescent="0.25">
      <c r="A24" s="11" t="s">
        <v>107</v>
      </c>
      <c r="B24" s="7">
        <v>418000</v>
      </c>
      <c r="C24" s="7">
        <v>358000</v>
      </c>
      <c r="D24" s="7">
        <v>57000</v>
      </c>
      <c r="E24" s="9">
        <v>2000</v>
      </c>
      <c r="F24" s="7">
        <v>366000</v>
      </c>
      <c r="G24" s="7">
        <v>50000</v>
      </c>
      <c r="H24" s="7">
        <v>12000</v>
      </c>
      <c r="I24" s="7">
        <v>17000</v>
      </c>
      <c r="J24" s="8">
        <v>4.6864185402665797</v>
      </c>
      <c r="K24" s="7" t="s">
        <v>356</v>
      </c>
    </row>
    <row r="25" spans="1:11" x14ac:dyDescent="0.25">
      <c r="A25" s="11" t="s">
        <v>109</v>
      </c>
      <c r="B25" s="7">
        <v>416000</v>
      </c>
      <c r="C25" s="7">
        <v>350000</v>
      </c>
      <c r="D25" s="7">
        <v>66000</v>
      </c>
      <c r="E25" s="7" t="s">
        <v>367</v>
      </c>
      <c r="F25" s="7">
        <v>368000</v>
      </c>
      <c r="G25" s="7">
        <v>48000</v>
      </c>
      <c r="H25" s="7">
        <v>11000</v>
      </c>
      <c r="I25" s="7">
        <v>18000</v>
      </c>
      <c r="J25" s="8">
        <v>5.0383830531532396</v>
      </c>
      <c r="K25" s="7"/>
    </row>
    <row r="26" spans="1:11" x14ac:dyDescent="0.25">
      <c r="A26" s="11" t="s">
        <v>111</v>
      </c>
      <c r="B26" s="7">
        <v>426000</v>
      </c>
      <c r="C26" s="7">
        <v>355000</v>
      </c>
      <c r="D26" s="7">
        <v>71000</v>
      </c>
      <c r="E26" s="9">
        <v>1000</v>
      </c>
      <c r="F26" s="7">
        <v>378000</v>
      </c>
      <c r="G26" s="7">
        <v>48000</v>
      </c>
      <c r="H26" s="7">
        <v>11000</v>
      </c>
      <c r="I26" s="7">
        <v>18000</v>
      </c>
      <c r="J26" s="8">
        <v>5.0143734851473996</v>
      </c>
      <c r="K26" s="7" t="s">
        <v>356</v>
      </c>
    </row>
    <row r="27" spans="1:11" x14ac:dyDescent="0.25">
      <c r="A27" s="11" t="s">
        <v>113</v>
      </c>
      <c r="B27" s="7">
        <v>445000</v>
      </c>
      <c r="C27" s="7">
        <v>372000</v>
      </c>
      <c r="D27" s="7">
        <v>73000</v>
      </c>
      <c r="E27" s="9">
        <v>1000</v>
      </c>
      <c r="F27" s="7">
        <v>398000</v>
      </c>
      <c r="G27" s="7">
        <v>47000</v>
      </c>
      <c r="H27" s="7">
        <v>11000</v>
      </c>
      <c r="I27" s="7">
        <v>15000</v>
      </c>
      <c r="J27" s="8">
        <v>3.9795720681935598</v>
      </c>
      <c r="K27" s="7" t="s">
        <v>356</v>
      </c>
    </row>
    <row r="28" spans="1:11" x14ac:dyDescent="0.25">
      <c r="A28" s="11" t="s">
        <v>115</v>
      </c>
      <c r="B28" s="7">
        <v>452000</v>
      </c>
      <c r="C28" s="7">
        <v>373000</v>
      </c>
      <c r="D28" s="7">
        <v>77000</v>
      </c>
      <c r="E28" s="9">
        <v>1000</v>
      </c>
      <c r="F28" s="7">
        <v>401000</v>
      </c>
      <c r="G28" s="7">
        <v>50000</v>
      </c>
      <c r="H28" s="7">
        <v>13000</v>
      </c>
      <c r="I28" s="7">
        <v>12000</v>
      </c>
      <c r="J28" s="8">
        <v>3.3231098908457799</v>
      </c>
      <c r="K28" s="7" t="s">
        <v>356</v>
      </c>
    </row>
    <row r="29" spans="1:11" x14ac:dyDescent="0.25">
      <c r="A29" s="11" t="s">
        <v>117</v>
      </c>
      <c r="B29" s="7">
        <v>443000</v>
      </c>
      <c r="C29" s="7">
        <v>364000</v>
      </c>
      <c r="D29" s="7">
        <v>77000</v>
      </c>
      <c r="E29" s="9">
        <v>2000</v>
      </c>
      <c r="F29" s="7">
        <v>397000</v>
      </c>
      <c r="G29" s="7">
        <v>44000</v>
      </c>
      <c r="H29" s="7">
        <v>12000</v>
      </c>
      <c r="I29" s="7">
        <v>12000</v>
      </c>
      <c r="J29" s="8">
        <v>3.21044770782505</v>
      </c>
      <c r="K29" s="7" t="s">
        <v>356</v>
      </c>
    </row>
    <row r="30" spans="1:11" x14ac:dyDescent="0.25">
      <c r="A30" s="11" t="s">
        <v>120</v>
      </c>
      <c r="B30" s="7">
        <v>454000</v>
      </c>
      <c r="C30" s="7">
        <v>375000</v>
      </c>
      <c r="D30" s="7">
        <v>77000</v>
      </c>
      <c r="E30" s="9">
        <v>2000</v>
      </c>
      <c r="F30" s="7">
        <v>403000</v>
      </c>
      <c r="G30" s="7">
        <v>49000</v>
      </c>
      <c r="H30" s="7">
        <v>10000</v>
      </c>
      <c r="I30" s="7">
        <v>10000</v>
      </c>
      <c r="J30" s="8">
        <v>2.6809237252692499</v>
      </c>
      <c r="K30" s="7" t="s">
        <v>356</v>
      </c>
    </row>
    <row r="31" spans="1:11" x14ac:dyDescent="0.25">
      <c r="A31" s="11" t="s">
        <v>122</v>
      </c>
      <c r="B31" s="7">
        <v>456000</v>
      </c>
      <c r="C31" s="7">
        <v>379000</v>
      </c>
      <c r="D31" s="7">
        <v>74000</v>
      </c>
      <c r="E31" s="9">
        <v>3000</v>
      </c>
      <c r="F31" s="7">
        <v>405000</v>
      </c>
      <c r="G31" s="7">
        <v>49000</v>
      </c>
      <c r="H31" s="7">
        <v>10000</v>
      </c>
      <c r="I31" s="7">
        <v>13000</v>
      </c>
      <c r="J31" s="8">
        <v>3.3735035071989898</v>
      </c>
      <c r="K31" s="7" t="s">
        <v>356</v>
      </c>
    </row>
    <row r="32" spans="1:11" x14ac:dyDescent="0.25">
      <c r="A32" s="11" t="s">
        <v>126</v>
      </c>
      <c r="B32" s="7">
        <v>11000</v>
      </c>
      <c r="C32" s="7">
        <v>8000</v>
      </c>
      <c r="D32" s="7">
        <v>1000</v>
      </c>
      <c r="E32" s="9">
        <v>2000</v>
      </c>
      <c r="F32" s="7">
        <v>7000</v>
      </c>
      <c r="G32" s="7">
        <v>2000</v>
      </c>
      <c r="H32" s="7">
        <v>-2000</v>
      </c>
      <c r="I32" s="7">
        <v>-2000</v>
      </c>
      <c r="J32" s="8">
        <v>-0.60606856099456996</v>
      </c>
      <c r="K32" s="7" t="s">
        <v>356</v>
      </c>
    </row>
    <row r="33" spans="1:11" x14ac:dyDescent="0.25">
      <c r="A33" s="7"/>
      <c r="B33" s="7"/>
      <c r="C33" s="7"/>
      <c r="D33" s="7"/>
      <c r="E33" s="7"/>
      <c r="F33" s="7"/>
      <c r="G33" s="7"/>
      <c r="H33" s="7"/>
      <c r="I33" s="7"/>
      <c r="J33" s="8"/>
      <c r="K33" s="7"/>
    </row>
    <row r="34" spans="1:11" ht="30" customHeight="1" x14ac:dyDescent="0.3">
      <c r="A34" s="3" t="s">
        <v>347</v>
      </c>
    </row>
    <row r="35" spans="1:11" ht="78" x14ac:dyDescent="0.3">
      <c r="A35" s="5" t="s">
        <v>76</v>
      </c>
      <c r="B35" s="6" t="s">
        <v>368</v>
      </c>
      <c r="C35" s="6" t="s">
        <v>369</v>
      </c>
      <c r="D35" s="6" t="s">
        <v>370</v>
      </c>
      <c r="E35" s="6" t="s">
        <v>371</v>
      </c>
      <c r="F35" s="6" t="s">
        <v>372</v>
      </c>
      <c r="G35" s="6" t="s">
        <v>373</v>
      </c>
      <c r="H35" s="6" t="s">
        <v>374</v>
      </c>
      <c r="I35" s="6" t="s">
        <v>375</v>
      </c>
      <c r="J35" s="6" t="s">
        <v>376</v>
      </c>
      <c r="K35" s="6" t="s">
        <v>104</v>
      </c>
    </row>
    <row r="36" spans="1:11" x14ac:dyDescent="0.25">
      <c r="A36" s="11" t="s">
        <v>105</v>
      </c>
      <c r="B36" s="7">
        <v>398000</v>
      </c>
      <c r="C36" s="7">
        <v>362000</v>
      </c>
      <c r="D36" s="7">
        <v>33000</v>
      </c>
      <c r="E36" s="9">
        <v>4000</v>
      </c>
      <c r="F36" s="7">
        <v>246000</v>
      </c>
      <c r="G36" s="7">
        <v>151000</v>
      </c>
      <c r="H36" s="7">
        <v>15000</v>
      </c>
      <c r="I36" s="7">
        <v>24000</v>
      </c>
      <c r="J36" s="8">
        <v>6.6618378456085798</v>
      </c>
      <c r="K36" s="7" t="s">
        <v>356</v>
      </c>
    </row>
    <row r="37" spans="1:11" x14ac:dyDescent="0.25">
      <c r="A37" s="11" t="s">
        <v>107</v>
      </c>
      <c r="B37" s="7">
        <v>413000</v>
      </c>
      <c r="C37" s="7">
        <v>383000</v>
      </c>
      <c r="D37" s="7">
        <v>29000</v>
      </c>
      <c r="E37" s="9">
        <v>1000</v>
      </c>
      <c r="F37" s="7">
        <v>260000</v>
      </c>
      <c r="G37" s="7">
        <v>153000</v>
      </c>
      <c r="H37" s="7">
        <v>17000</v>
      </c>
      <c r="I37" s="7">
        <v>30000</v>
      </c>
      <c r="J37" s="8">
        <v>7.9049981351215299</v>
      </c>
      <c r="K37" s="7" t="s">
        <v>356</v>
      </c>
    </row>
    <row r="38" spans="1:11" x14ac:dyDescent="0.25">
      <c r="A38" s="11" t="s">
        <v>109</v>
      </c>
      <c r="B38" s="7">
        <v>416000</v>
      </c>
      <c r="C38" s="7">
        <v>387000</v>
      </c>
      <c r="D38" s="7">
        <v>27000</v>
      </c>
      <c r="E38" s="9">
        <v>2000</v>
      </c>
      <c r="F38" s="7">
        <v>264000</v>
      </c>
      <c r="G38" s="7">
        <v>152000</v>
      </c>
      <c r="H38" s="7">
        <v>14000</v>
      </c>
      <c r="I38" s="7">
        <v>30000</v>
      </c>
      <c r="J38" s="8">
        <v>7.8146779139520701</v>
      </c>
      <c r="K38" s="7" t="s">
        <v>356</v>
      </c>
    </row>
    <row r="39" spans="1:11" x14ac:dyDescent="0.25">
      <c r="A39" s="11" t="s">
        <v>111</v>
      </c>
      <c r="B39" s="7">
        <v>404000</v>
      </c>
      <c r="C39" s="7">
        <v>375000</v>
      </c>
      <c r="D39" s="7">
        <v>26000</v>
      </c>
      <c r="E39" s="9">
        <v>2000</v>
      </c>
      <c r="F39" s="7">
        <v>255000</v>
      </c>
      <c r="G39" s="7">
        <v>148000</v>
      </c>
      <c r="H39" s="7">
        <v>12000</v>
      </c>
      <c r="I39" s="7">
        <v>25000</v>
      </c>
      <c r="J39" s="8">
        <v>6.5541558354995697</v>
      </c>
      <c r="K39" s="7" t="s">
        <v>356</v>
      </c>
    </row>
    <row r="40" spans="1:11" x14ac:dyDescent="0.25">
      <c r="A40" s="11" t="s">
        <v>113</v>
      </c>
      <c r="B40" s="7">
        <v>405000</v>
      </c>
      <c r="C40" s="7">
        <v>376000</v>
      </c>
      <c r="D40" s="7">
        <v>27000</v>
      </c>
      <c r="E40" s="9">
        <v>2000</v>
      </c>
      <c r="F40" s="7">
        <v>261000</v>
      </c>
      <c r="G40" s="7">
        <v>144000</v>
      </c>
      <c r="H40" s="7">
        <v>12000</v>
      </c>
      <c r="I40" s="7">
        <v>24000</v>
      </c>
      <c r="J40" s="8">
        <v>6.44886756523867</v>
      </c>
      <c r="K40" s="7" t="s">
        <v>356</v>
      </c>
    </row>
    <row r="41" spans="1:11" x14ac:dyDescent="0.25">
      <c r="A41" s="11" t="s">
        <v>115</v>
      </c>
      <c r="B41" s="7">
        <v>401000</v>
      </c>
      <c r="C41" s="7">
        <v>373000</v>
      </c>
      <c r="D41" s="7">
        <v>26000</v>
      </c>
      <c r="E41" s="9">
        <v>2000</v>
      </c>
      <c r="F41" s="7">
        <v>258000</v>
      </c>
      <c r="G41" s="7">
        <v>142000</v>
      </c>
      <c r="H41" s="7">
        <v>12000</v>
      </c>
      <c r="I41" s="7">
        <v>25000</v>
      </c>
      <c r="J41" s="8">
        <v>6.6848669972404497</v>
      </c>
      <c r="K41" s="7" t="s">
        <v>356</v>
      </c>
    </row>
    <row r="42" spans="1:11" x14ac:dyDescent="0.25">
      <c r="A42" s="11" t="s">
        <v>117</v>
      </c>
      <c r="B42" s="7">
        <v>413000</v>
      </c>
      <c r="C42" s="7">
        <v>382000</v>
      </c>
      <c r="D42" s="7">
        <v>29000</v>
      </c>
      <c r="E42" s="9">
        <v>2000</v>
      </c>
      <c r="F42" s="7">
        <v>267000</v>
      </c>
      <c r="G42" s="7">
        <v>145000</v>
      </c>
      <c r="H42" s="7">
        <v>12000</v>
      </c>
      <c r="I42" s="7">
        <v>25000</v>
      </c>
      <c r="J42" s="8">
        <v>6.4157596398573897</v>
      </c>
      <c r="K42" s="7" t="s">
        <v>356</v>
      </c>
    </row>
    <row r="43" spans="1:11" x14ac:dyDescent="0.25">
      <c r="A43" s="11" t="s">
        <v>120</v>
      </c>
      <c r="B43" s="7">
        <v>415000</v>
      </c>
      <c r="C43" s="7">
        <v>386000</v>
      </c>
      <c r="D43" s="7">
        <v>27000</v>
      </c>
      <c r="E43" s="9">
        <v>3000</v>
      </c>
      <c r="F43" s="7">
        <v>265000</v>
      </c>
      <c r="G43" s="7">
        <v>149000</v>
      </c>
      <c r="H43" s="7">
        <v>12000</v>
      </c>
      <c r="I43" s="7">
        <v>28000</v>
      </c>
      <c r="J43" s="8">
        <v>7.19558391520453</v>
      </c>
      <c r="K43" s="7" t="s">
        <v>356</v>
      </c>
    </row>
    <row r="44" spans="1:11" x14ac:dyDescent="0.25">
      <c r="A44" s="11" t="s">
        <v>122</v>
      </c>
      <c r="B44" s="7">
        <v>418000</v>
      </c>
      <c r="C44" s="7">
        <v>389000</v>
      </c>
      <c r="D44" s="7">
        <v>26000</v>
      </c>
      <c r="E44" s="9">
        <v>3000</v>
      </c>
      <c r="F44" s="7">
        <v>267000</v>
      </c>
      <c r="G44" s="7">
        <v>151000</v>
      </c>
      <c r="H44" s="7">
        <v>12000</v>
      </c>
      <c r="I44" s="7">
        <v>32000</v>
      </c>
      <c r="J44" s="8">
        <v>8.2516669709601196</v>
      </c>
      <c r="K44" s="7" t="s">
        <v>356</v>
      </c>
    </row>
    <row r="45" spans="1:11" x14ac:dyDescent="0.25">
      <c r="A45" s="11" t="s">
        <v>126</v>
      </c>
      <c r="B45" s="7">
        <v>14000</v>
      </c>
      <c r="C45" s="7">
        <v>13000</v>
      </c>
      <c r="D45" s="7">
        <v>-1000</v>
      </c>
      <c r="E45" s="9">
        <v>1000</v>
      </c>
      <c r="F45" s="7">
        <v>6000</v>
      </c>
      <c r="G45" s="7">
        <v>7000</v>
      </c>
      <c r="H45" s="7">
        <v>0</v>
      </c>
      <c r="I45" s="7">
        <v>8000</v>
      </c>
      <c r="J45" s="8">
        <v>1.80279940572145</v>
      </c>
      <c r="K45" s="7" t="s">
        <v>356</v>
      </c>
    </row>
    <row r="46" spans="1:11" x14ac:dyDescent="0.25">
      <c r="A46" s="7"/>
      <c r="B46" s="7"/>
      <c r="C46" s="7"/>
      <c r="D46" s="7"/>
      <c r="E46" s="7"/>
      <c r="F46" s="7"/>
      <c r="G46" s="7"/>
      <c r="H46" s="7"/>
      <c r="I46" s="7"/>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50</v>
      </c>
    </row>
    <row r="2" spans="1:7" x14ac:dyDescent="0.25">
      <c r="A2" t="s">
        <v>143</v>
      </c>
    </row>
    <row r="3" spans="1:7" ht="30" customHeight="1" x14ac:dyDescent="0.3">
      <c r="A3" s="3" t="s">
        <v>69</v>
      </c>
    </row>
    <row r="4" spans="1:7" x14ac:dyDescent="0.25">
      <c r="A4" t="s">
        <v>144</v>
      </c>
    </row>
    <row r="5" spans="1:7" x14ac:dyDescent="0.25">
      <c r="A5" t="s">
        <v>145</v>
      </c>
    </row>
    <row r="6" spans="1:7" x14ac:dyDescent="0.25">
      <c r="A6" t="s">
        <v>377</v>
      </c>
    </row>
    <row r="7" spans="1:7" ht="30" customHeight="1" x14ac:dyDescent="0.3">
      <c r="A7" s="3" t="s">
        <v>378</v>
      </c>
    </row>
    <row r="8" spans="1:7" ht="46.8" x14ac:dyDescent="0.3">
      <c r="A8" s="5" t="s">
        <v>76</v>
      </c>
      <c r="B8" s="6" t="s">
        <v>381</v>
      </c>
      <c r="C8" s="6" t="s">
        <v>382</v>
      </c>
      <c r="D8" s="6" t="s">
        <v>383</v>
      </c>
      <c r="E8" s="6" t="s">
        <v>384</v>
      </c>
      <c r="F8" s="6" t="s">
        <v>385</v>
      </c>
      <c r="G8" s="6" t="s">
        <v>104</v>
      </c>
    </row>
    <row r="9" spans="1:7" x14ac:dyDescent="0.25">
      <c r="A9" s="11" t="s">
        <v>105</v>
      </c>
      <c r="B9" s="8">
        <v>25.141662510839801</v>
      </c>
      <c r="C9" s="8">
        <v>30.7529353544119</v>
      </c>
      <c r="D9" s="8">
        <v>35.553716051550502</v>
      </c>
      <c r="E9" s="8">
        <v>14.3754159443681</v>
      </c>
      <c r="F9" s="8">
        <v>11.719600696684299</v>
      </c>
      <c r="G9" s="7"/>
    </row>
    <row r="10" spans="1:7" x14ac:dyDescent="0.25">
      <c r="A10" s="11" t="s">
        <v>107</v>
      </c>
      <c r="B10" s="8">
        <v>26.550364281511101</v>
      </c>
      <c r="C10" s="8">
        <v>31.962127843760999</v>
      </c>
      <c r="D10" s="8">
        <v>36.550132534008497</v>
      </c>
      <c r="E10" s="8">
        <v>16.2095786142654</v>
      </c>
      <c r="F10" s="8">
        <v>10.9605785208044</v>
      </c>
      <c r="G10" s="7"/>
    </row>
    <row r="11" spans="1:7" x14ac:dyDescent="0.25">
      <c r="A11" s="11" t="s">
        <v>109</v>
      </c>
      <c r="B11" s="8">
        <v>26.097725302971</v>
      </c>
      <c r="C11" s="8">
        <v>31.3723225151147</v>
      </c>
      <c r="D11" s="8">
        <v>35.629895357152002</v>
      </c>
      <c r="E11" s="8">
        <v>16.513152592234398</v>
      </c>
      <c r="F11" s="8">
        <v>11.341225850504101</v>
      </c>
      <c r="G11" s="7"/>
    </row>
    <row r="12" spans="1:7" x14ac:dyDescent="0.25">
      <c r="A12" s="11" t="s">
        <v>111</v>
      </c>
      <c r="B12" s="8">
        <v>26.3405357632213</v>
      </c>
      <c r="C12" s="8">
        <v>31.7285896762777</v>
      </c>
      <c r="D12" s="8">
        <v>35.767477174588599</v>
      </c>
      <c r="E12" s="8">
        <v>17.2537639269148</v>
      </c>
      <c r="F12" s="8">
        <v>12.5315849838987</v>
      </c>
      <c r="G12" s="7"/>
    </row>
    <row r="13" spans="1:7" x14ac:dyDescent="0.25">
      <c r="A13" s="11" t="s">
        <v>113</v>
      </c>
      <c r="B13" s="8">
        <v>28.037969220814102</v>
      </c>
      <c r="C13" s="8">
        <v>32.986777533499797</v>
      </c>
      <c r="D13" s="8">
        <v>36.992848862938601</v>
      </c>
      <c r="E13" s="8">
        <v>17.6756993699465</v>
      </c>
      <c r="F13" s="8">
        <v>12.3150783289817</v>
      </c>
      <c r="G13" s="7"/>
    </row>
    <row r="14" spans="1:7" x14ac:dyDescent="0.25">
      <c r="A14" s="11" t="s">
        <v>115</v>
      </c>
      <c r="B14" s="8">
        <v>27.839843597176301</v>
      </c>
      <c r="C14" s="8">
        <v>32.643152986532598</v>
      </c>
      <c r="D14" s="8">
        <v>36.848016916271497</v>
      </c>
      <c r="E14" s="8">
        <v>16.754816670938901</v>
      </c>
      <c r="F14" s="8">
        <v>11.5675874342309</v>
      </c>
      <c r="G14" s="7"/>
    </row>
    <row r="15" spans="1:7" x14ac:dyDescent="0.25">
      <c r="A15" s="11" t="s">
        <v>117</v>
      </c>
      <c r="B15" s="8">
        <v>26.528853578000501</v>
      </c>
      <c r="C15" s="8">
        <v>30.9977350437943</v>
      </c>
      <c r="D15" s="8">
        <v>34.9033826034931</v>
      </c>
      <c r="E15" s="8">
        <v>16.1361185125423</v>
      </c>
      <c r="F15" s="8">
        <v>10.095435505462699</v>
      </c>
      <c r="G15" s="7"/>
    </row>
    <row r="16" spans="1:7" x14ac:dyDescent="0.25">
      <c r="A16" s="11" t="s">
        <v>120</v>
      </c>
      <c r="B16" s="8">
        <v>27.861194876416</v>
      </c>
      <c r="C16" s="8">
        <v>32.0548693197848</v>
      </c>
      <c r="D16" s="8">
        <v>36.287000106900798</v>
      </c>
      <c r="E16" s="8">
        <v>16.678918193873599</v>
      </c>
      <c r="F16" s="8">
        <v>10.020107541457699</v>
      </c>
      <c r="G16" s="7"/>
    </row>
    <row r="17" spans="1:7" x14ac:dyDescent="0.25">
      <c r="A17" s="11" t="s">
        <v>122</v>
      </c>
      <c r="B17" s="8">
        <v>28.889278486101901</v>
      </c>
      <c r="C17" s="8">
        <v>33.033269055894799</v>
      </c>
      <c r="D17" s="8">
        <v>37.568295574288697</v>
      </c>
      <c r="E17" s="8">
        <v>16.7539411004804</v>
      </c>
      <c r="F17" s="8">
        <v>9.7899395298936902</v>
      </c>
      <c r="G17" s="7"/>
    </row>
    <row r="18" spans="1:7" x14ac:dyDescent="0.25">
      <c r="A18" s="11" t="s">
        <v>126</v>
      </c>
      <c r="B18" s="8">
        <v>0.851309265287853</v>
      </c>
      <c r="C18" s="8">
        <v>4.6491522394973103E-2</v>
      </c>
      <c r="D18" s="8">
        <v>0.57544671135013203</v>
      </c>
      <c r="E18" s="8">
        <v>-0.92175826946611406</v>
      </c>
      <c r="F18" s="8">
        <v>-2.5251387990880301</v>
      </c>
      <c r="G18" s="7" t="s">
        <v>125</v>
      </c>
    </row>
    <row r="19" spans="1:7" x14ac:dyDescent="0.25">
      <c r="A19" s="7"/>
      <c r="B19" s="7"/>
      <c r="C19" s="7"/>
      <c r="D19" s="7"/>
      <c r="E19" s="7"/>
      <c r="F19" s="7"/>
      <c r="G19" s="7"/>
    </row>
    <row r="20" spans="1:7" ht="30" customHeight="1" x14ac:dyDescent="0.3">
      <c r="A20" s="3" t="s">
        <v>379</v>
      </c>
    </row>
    <row r="21" spans="1:7" ht="46.8" x14ac:dyDescent="0.3">
      <c r="A21" s="5" t="s">
        <v>76</v>
      </c>
      <c r="B21" s="6" t="s">
        <v>386</v>
      </c>
      <c r="C21" s="6" t="s">
        <v>387</v>
      </c>
      <c r="D21" s="6" t="s">
        <v>388</v>
      </c>
      <c r="E21" s="6" t="s">
        <v>389</v>
      </c>
      <c r="F21" s="6" t="s">
        <v>390</v>
      </c>
      <c r="G21" s="6" t="s">
        <v>104</v>
      </c>
    </row>
    <row r="22" spans="1:7" x14ac:dyDescent="0.25">
      <c r="A22" s="11" t="s">
        <v>105</v>
      </c>
      <c r="B22" s="8">
        <v>14.660245012842299</v>
      </c>
      <c r="C22" s="8">
        <v>34.956364915560897</v>
      </c>
      <c r="D22" s="8">
        <v>37.175776491454798</v>
      </c>
      <c r="E22" s="8">
        <v>14.977344388648801</v>
      </c>
      <c r="F22" s="8">
        <v>13.6814468350483</v>
      </c>
      <c r="G22" s="7"/>
    </row>
    <row r="23" spans="1:7" x14ac:dyDescent="0.25">
      <c r="A23" s="11" t="s">
        <v>107</v>
      </c>
      <c r="B23" s="8">
        <v>15.0062304469078</v>
      </c>
      <c r="C23" s="8">
        <v>35.929985842059303</v>
      </c>
      <c r="D23" s="8">
        <v>38.303764164364303</v>
      </c>
      <c r="E23" s="8">
        <v>15.958360115699801</v>
      </c>
      <c r="F23" s="8">
        <v>10.5404396852438</v>
      </c>
      <c r="G23" s="7"/>
    </row>
    <row r="24" spans="1:7" x14ac:dyDescent="0.25">
      <c r="A24" s="11" t="s">
        <v>109</v>
      </c>
      <c r="B24" s="8">
        <v>15.046097273368799</v>
      </c>
      <c r="C24" s="8">
        <v>36.181897321048702</v>
      </c>
      <c r="D24" s="8">
        <v>38.348917353940998</v>
      </c>
      <c r="E24" s="8">
        <v>16.8226787146899</v>
      </c>
      <c r="F24" s="8">
        <v>11.6551724137931</v>
      </c>
      <c r="G24" s="7"/>
    </row>
    <row r="25" spans="1:7" x14ac:dyDescent="0.25">
      <c r="A25" s="11" t="s">
        <v>111</v>
      </c>
      <c r="B25" s="8">
        <v>15.3137072342551</v>
      </c>
      <c r="C25" s="8">
        <v>35.906958153677998</v>
      </c>
      <c r="D25" s="8">
        <v>37.830633339497098</v>
      </c>
      <c r="E25" s="8">
        <v>17.989978240856999</v>
      </c>
      <c r="F25" s="8">
        <v>12.5867629690197</v>
      </c>
      <c r="G25" s="7"/>
    </row>
    <row r="26" spans="1:7" x14ac:dyDescent="0.25">
      <c r="A26" s="11" t="s">
        <v>113</v>
      </c>
      <c r="B26" s="8">
        <v>16.172417767645602</v>
      </c>
      <c r="C26" s="8">
        <v>36.317375316961801</v>
      </c>
      <c r="D26" s="8">
        <v>38.2055107081922</v>
      </c>
      <c r="E26" s="8">
        <v>17.015159051099602</v>
      </c>
      <c r="F26" s="8">
        <v>13.3516342756184</v>
      </c>
      <c r="G26" s="7"/>
    </row>
    <row r="27" spans="1:7" x14ac:dyDescent="0.25">
      <c r="A27" s="11" t="s">
        <v>115</v>
      </c>
      <c r="B27" s="8">
        <v>16.639482069889599</v>
      </c>
      <c r="C27" s="8">
        <v>36.800312436171701</v>
      </c>
      <c r="D27" s="8">
        <v>38.9285195020244</v>
      </c>
      <c r="E27" s="8">
        <v>16.376749650576301</v>
      </c>
      <c r="F27" s="8">
        <v>12.3324122479462</v>
      </c>
      <c r="G27" s="7"/>
    </row>
    <row r="28" spans="1:7" x14ac:dyDescent="0.25">
      <c r="A28" s="11" t="s">
        <v>117</v>
      </c>
      <c r="B28" s="8">
        <v>15.875904776274799</v>
      </c>
      <c r="C28" s="8">
        <v>35.875805100457299</v>
      </c>
      <c r="D28" s="8">
        <v>37.659137284435602</v>
      </c>
      <c r="E28" s="8">
        <v>16.960240744118199</v>
      </c>
      <c r="F28" s="8">
        <v>10.890833756130601</v>
      </c>
      <c r="G28" s="7"/>
    </row>
    <row r="29" spans="1:7" x14ac:dyDescent="0.25">
      <c r="A29" s="11" t="s">
        <v>120</v>
      </c>
      <c r="B29" s="8">
        <v>16.546549775418899</v>
      </c>
      <c r="C29" s="8">
        <v>36.470404928871098</v>
      </c>
      <c r="D29" s="8">
        <v>38.457800383598801</v>
      </c>
      <c r="E29" s="8">
        <v>17.7184607491021</v>
      </c>
      <c r="F29" s="8">
        <v>11.809651474530799</v>
      </c>
      <c r="G29" s="7"/>
    </row>
    <row r="30" spans="1:7" x14ac:dyDescent="0.25">
      <c r="A30" s="11" t="s">
        <v>122</v>
      </c>
      <c r="B30" s="8">
        <v>17.036809717836299</v>
      </c>
      <c r="C30" s="8">
        <v>37.349466438018403</v>
      </c>
      <c r="D30" s="8">
        <v>39.537424781028498</v>
      </c>
      <c r="E30" s="8">
        <v>16.734805937741399</v>
      </c>
      <c r="F30" s="8">
        <v>12.9225039799864</v>
      </c>
      <c r="G30" s="7"/>
    </row>
    <row r="31" spans="1:7" x14ac:dyDescent="0.25">
      <c r="A31" s="11" t="s">
        <v>126</v>
      </c>
      <c r="B31" s="8">
        <v>0.86439195019065795</v>
      </c>
      <c r="C31" s="8">
        <v>1.03209112105657</v>
      </c>
      <c r="D31" s="8">
        <v>1.3319140728362999</v>
      </c>
      <c r="E31" s="8">
        <v>-0.28035311335822799</v>
      </c>
      <c r="F31" s="8">
        <v>-0.42913029563197103</v>
      </c>
      <c r="G31" s="7" t="s">
        <v>125</v>
      </c>
    </row>
    <row r="32" spans="1:7" x14ac:dyDescent="0.25">
      <c r="A32" s="7"/>
      <c r="B32" s="7"/>
      <c r="C32" s="7"/>
      <c r="D32" s="7"/>
      <c r="E32" s="7"/>
      <c r="F32" s="7"/>
      <c r="G32" s="7"/>
    </row>
    <row r="33" spans="1:7" ht="30" customHeight="1" x14ac:dyDescent="0.3">
      <c r="A33" s="3" t="s">
        <v>380</v>
      </c>
    </row>
    <row r="34" spans="1:7" ht="46.8" x14ac:dyDescent="0.3">
      <c r="A34" s="5" t="s">
        <v>76</v>
      </c>
      <c r="B34" s="6" t="s">
        <v>391</v>
      </c>
      <c r="C34" s="6" t="s">
        <v>392</v>
      </c>
      <c r="D34" s="6" t="s">
        <v>393</v>
      </c>
      <c r="E34" s="6" t="s">
        <v>394</v>
      </c>
      <c r="F34" s="6" t="s">
        <v>395</v>
      </c>
      <c r="G34" s="6" t="s">
        <v>104</v>
      </c>
    </row>
    <row r="35" spans="1:7" x14ac:dyDescent="0.25">
      <c r="A35" s="11" t="s">
        <v>105</v>
      </c>
      <c r="B35" s="8">
        <v>10.491500111094799</v>
      </c>
      <c r="C35" s="8">
        <v>26.350621904043301</v>
      </c>
      <c r="D35" s="8">
        <v>33.1528239067435</v>
      </c>
      <c r="E35" s="8">
        <v>14.1683738367812</v>
      </c>
      <c r="F35" s="8">
        <v>9.6180439575121905</v>
      </c>
      <c r="G35" s="7"/>
    </row>
    <row r="36" spans="1:7" x14ac:dyDescent="0.25">
      <c r="A36" s="11" t="s">
        <v>107</v>
      </c>
      <c r="B36" s="8">
        <v>11.550443770522699</v>
      </c>
      <c r="C36" s="8">
        <v>27.9651448333601</v>
      </c>
      <c r="D36" s="8">
        <v>34.082302379599703</v>
      </c>
      <c r="E36" s="8">
        <v>16.2917808669362</v>
      </c>
      <c r="F36" s="8">
        <v>11.2623528726256</v>
      </c>
      <c r="G36" s="7"/>
    </row>
    <row r="37" spans="1:7" x14ac:dyDescent="0.25">
      <c r="A37" s="11" t="s">
        <v>109</v>
      </c>
      <c r="B37" s="8">
        <v>11.0630592392486</v>
      </c>
      <c r="C37" s="8">
        <v>26.592294307430201</v>
      </c>
      <c r="D37" s="8">
        <v>31.8627296438023</v>
      </c>
      <c r="E37" s="8">
        <v>16.4161561362885</v>
      </c>
      <c r="F37" s="8">
        <v>11.0919146789652</v>
      </c>
      <c r="G37" s="7"/>
    </row>
    <row r="38" spans="1:7" x14ac:dyDescent="0.25">
      <c r="A38" s="11" t="s">
        <v>111</v>
      </c>
      <c r="B38" s="8">
        <v>11.041910613424101</v>
      </c>
      <c r="C38" s="8">
        <v>27.3517726366711</v>
      </c>
      <c r="D38" s="8">
        <v>32.741767246630801</v>
      </c>
      <c r="E38" s="8">
        <v>17.0141951647933</v>
      </c>
      <c r="F38" s="8">
        <v>12.479506088149501</v>
      </c>
      <c r="G38" s="7"/>
    </row>
    <row r="39" spans="1:7" x14ac:dyDescent="0.25">
      <c r="A39" s="11" t="s">
        <v>113</v>
      </c>
      <c r="B39" s="8">
        <v>11.882403275683499</v>
      </c>
      <c r="C39" s="8">
        <v>29.363338034347901</v>
      </c>
      <c r="D39" s="8">
        <v>35.1637930041136</v>
      </c>
      <c r="E39" s="8">
        <v>17.889145109219701</v>
      </c>
      <c r="F39" s="8">
        <v>11.3087478559177</v>
      </c>
      <c r="G39" s="7"/>
    </row>
    <row r="40" spans="1:7" x14ac:dyDescent="0.25">
      <c r="A40" s="11" t="s">
        <v>115</v>
      </c>
      <c r="B40" s="8">
        <v>11.220146512611899</v>
      </c>
      <c r="C40" s="8">
        <v>28.001503657647199</v>
      </c>
      <c r="D40" s="8">
        <v>33.640122988304398</v>
      </c>
      <c r="E40" s="8">
        <v>16.886446343940399</v>
      </c>
      <c r="F40" s="8">
        <v>10.7455450313052</v>
      </c>
      <c r="G40" s="7"/>
    </row>
    <row r="41" spans="1:7" x14ac:dyDescent="0.25">
      <c r="A41" s="11" t="s">
        <v>117</v>
      </c>
      <c r="B41" s="8">
        <v>10.665036475237301</v>
      </c>
      <c r="C41" s="8">
        <v>25.804089142327999</v>
      </c>
      <c r="D41" s="8">
        <v>30.823971405758002</v>
      </c>
      <c r="E41" s="8">
        <v>15.8860161341654</v>
      </c>
      <c r="F41" s="8">
        <v>9.2652899126290702</v>
      </c>
      <c r="G41" s="7"/>
    </row>
    <row r="42" spans="1:7" x14ac:dyDescent="0.25">
      <c r="A42" s="11" t="s">
        <v>120</v>
      </c>
      <c r="B42" s="8">
        <v>11.3236420399633</v>
      </c>
      <c r="C42" s="8">
        <v>27.254754906355799</v>
      </c>
      <c r="D42" s="8">
        <v>33.002115260907402</v>
      </c>
      <c r="E42" s="8">
        <v>16.3368941348063</v>
      </c>
      <c r="F42" s="8">
        <v>8.5257048092868999</v>
      </c>
      <c r="G42" s="7"/>
    </row>
    <row r="43" spans="1:7" x14ac:dyDescent="0.25">
      <c r="A43" s="11" t="s">
        <v>122</v>
      </c>
      <c r="B43" s="8">
        <v>11.868732590411501</v>
      </c>
      <c r="C43" s="8">
        <v>28.366612708766599</v>
      </c>
      <c r="D43" s="8">
        <v>34.593597216115597</v>
      </c>
      <c r="E43" s="8">
        <v>16.760040194049399</v>
      </c>
      <c r="F43" s="8">
        <v>7.4378415300546497</v>
      </c>
      <c r="G43" s="7"/>
    </row>
    <row r="44" spans="1:7" x14ac:dyDescent="0.25">
      <c r="A44" s="11" t="s">
        <v>126</v>
      </c>
      <c r="B44" s="8">
        <v>-1.36706852720145E-2</v>
      </c>
      <c r="C44" s="8">
        <v>-0.99672532558134797</v>
      </c>
      <c r="D44" s="8">
        <v>-0.57019578799805304</v>
      </c>
      <c r="E44" s="8">
        <v>-1.1291049151703301</v>
      </c>
      <c r="F44" s="8">
        <v>-3.8709063258630101</v>
      </c>
      <c r="G44" s="7" t="s">
        <v>125</v>
      </c>
    </row>
    <row r="45" spans="1:7" x14ac:dyDescent="0.25">
      <c r="A45" s="7"/>
      <c r="B45" s="7"/>
      <c r="C45" s="7"/>
      <c r="D45" s="7"/>
      <c r="E45" s="7"/>
      <c r="F45" s="7"/>
      <c r="G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396</v>
      </c>
    </row>
    <row r="2" spans="1:16" x14ac:dyDescent="0.25">
      <c r="A2" t="s">
        <v>143</v>
      </c>
    </row>
    <row r="3" spans="1:16" ht="30" customHeight="1" x14ac:dyDescent="0.3">
      <c r="A3" s="3" t="s">
        <v>69</v>
      </c>
    </row>
    <row r="4" spans="1:16" x14ac:dyDescent="0.25">
      <c r="A4" t="s">
        <v>144</v>
      </c>
    </row>
    <row r="5" spans="1:16" x14ac:dyDescent="0.25">
      <c r="A5" t="s">
        <v>145</v>
      </c>
    </row>
    <row r="6" spans="1:16" x14ac:dyDescent="0.25">
      <c r="A6" t="s">
        <v>397</v>
      </c>
    </row>
    <row r="7" spans="1:16" ht="30" customHeight="1" x14ac:dyDescent="0.3">
      <c r="A7" s="3" t="s">
        <v>398</v>
      </c>
    </row>
    <row r="8" spans="1:16" ht="31.2" x14ac:dyDescent="0.3">
      <c r="A8" s="5" t="s">
        <v>76</v>
      </c>
      <c r="B8" s="6" t="s">
        <v>401</v>
      </c>
      <c r="C8" s="6" t="s">
        <v>402</v>
      </c>
      <c r="D8" s="6" t="s">
        <v>403</v>
      </c>
      <c r="E8" s="6" t="s">
        <v>404</v>
      </c>
      <c r="F8" s="6" t="s">
        <v>405</v>
      </c>
      <c r="G8" s="6" t="s">
        <v>406</v>
      </c>
      <c r="H8" s="6" t="s">
        <v>407</v>
      </c>
      <c r="I8" s="6" t="s">
        <v>408</v>
      </c>
      <c r="J8" s="6" t="s">
        <v>409</v>
      </c>
      <c r="K8" s="6" t="s">
        <v>410</v>
      </c>
      <c r="L8" s="6" t="s">
        <v>411</v>
      </c>
      <c r="M8" s="6" t="s">
        <v>412</v>
      </c>
      <c r="N8" s="6" t="s">
        <v>413</v>
      </c>
      <c r="O8" s="6" t="s">
        <v>414</v>
      </c>
      <c r="P8" s="6" t="s">
        <v>104</v>
      </c>
    </row>
    <row r="9" spans="1:16" x14ac:dyDescent="0.25">
      <c r="A9" s="11" t="s">
        <v>105</v>
      </c>
      <c r="B9" s="7">
        <v>818000</v>
      </c>
      <c r="C9" s="7">
        <v>789000</v>
      </c>
      <c r="D9" s="7">
        <v>83000</v>
      </c>
      <c r="E9" s="7">
        <v>196000</v>
      </c>
      <c r="F9" s="7">
        <v>293000</v>
      </c>
      <c r="G9" s="7">
        <v>217000</v>
      </c>
      <c r="H9" s="7">
        <v>29000</v>
      </c>
      <c r="I9" s="8">
        <v>55.424471220239099</v>
      </c>
      <c r="J9" s="8">
        <v>67.753714397160607</v>
      </c>
      <c r="K9" s="8">
        <v>42.327347576123202</v>
      </c>
      <c r="L9" s="8">
        <v>81.390621947519193</v>
      </c>
      <c r="M9" s="8">
        <v>81.372200003337497</v>
      </c>
      <c r="N9" s="8">
        <v>59.126574888004903</v>
      </c>
      <c r="O9" s="8">
        <v>9.3015781184713795</v>
      </c>
      <c r="P9" s="7"/>
    </row>
    <row r="10" spans="1:16" x14ac:dyDescent="0.25">
      <c r="A10" s="11" t="s">
        <v>107</v>
      </c>
      <c r="B10" s="7">
        <v>831000</v>
      </c>
      <c r="C10" s="7">
        <v>802000</v>
      </c>
      <c r="D10" s="7">
        <v>82000</v>
      </c>
      <c r="E10" s="7">
        <v>200000</v>
      </c>
      <c r="F10" s="7">
        <v>300000</v>
      </c>
      <c r="G10" s="7">
        <v>219000</v>
      </c>
      <c r="H10" s="7">
        <v>28000</v>
      </c>
      <c r="I10" s="8">
        <v>56.266688342037398</v>
      </c>
      <c r="J10" s="8">
        <v>68.956795921682101</v>
      </c>
      <c r="K10" s="8">
        <v>41.849065612824901</v>
      </c>
      <c r="L10" s="8">
        <v>83.511662208444804</v>
      </c>
      <c r="M10" s="8">
        <v>83.544420072817999</v>
      </c>
      <c r="N10" s="8">
        <v>59.712320268196301</v>
      </c>
      <c r="O10" s="8">
        <v>9.0463140323555393</v>
      </c>
      <c r="P10" s="7"/>
    </row>
    <row r="11" spans="1:16" x14ac:dyDescent="0.25">
      <c r="A11" s="11" t="s">
        <v>109</v>
      </c>
      <c r="B11" s="7">
        <v>832000</v>
      </c>
      <c r="C11" s="7">
        <v>796000</v>
      </c>
      <c r="D11" s="7">
        <v>86000</v>
      </c>
      <c r="E11" s="7">
        <v>183000</v>
      </c>
      <c r="F11" s="7">
        <v>298000</v>
      </c>
      <c r="G11" s="7">
        <v>230000</v>
      </c>
      <c r="H11" s="7">
        <v>36000</v>
      </c>
      <c r="I11" s="8">
        <v>56.223493304514299</v>
      </c>
      <c r="J11" s="8">
        <v>68.279020131971293</v>
      </c>
      <c r="K11" s="8">
        <v>43.6984424940389</v>
      </c>
      <c r="L11" s="8">
        <v>75.982520029133298</v>
      </c>
      <c r="M11" s="8">
        <v>82.680941755747</v>
      </c>
      <c r="N11" s="8">
        <v>62.338169915481899</v>
      </c>
      <c r="O11" s="8">
        <v>11.4496082785603</v>
      </c>
      <c r="P11" s="7"/>
    </row>
    <row r="12" spans="1:16" x14ac:dyDescent="0.25">
      <c r="A12" s="11" t="s">
        <v>111</v>
      </c>
      <c r="B12" s="7">
        <v>830000</v>
      </c>
      <c r="C12" s="7">
        <v>798000</v>
      </c>
      <c r="D12" s="7">
        <v>85000</v>
      </c>
      <c r="E12" s="7">
        <v>188000</v>
      </c>
      <c r="F12" s="7">
        <v>296000</v>
      </c>
      <c r="G12" s="7">
        <v>229000</v>
      </c>
      <c r="H12" s="7">
        <v>32000</v>
      </c>
      <c r="I12" s="8">
        <v>56.1221516681167</v>
      </c>
      <c r="J12" s="8">
        <v>68.488543199495496</v>
      </c>
      <c r="K12" s="8">
        <v>43.028654647309899</v>
      </c>
      <c r="L12" s="8">
        <v>78.225178685160301</v>
      </c>
      <c r="M12" s="8">
        <v>82.307801343535402</v>
      </c>
      <c r="N12" s="8">
        <v>62.261856285799603</v>
      </c>
      <c r="O12" s="8">
        <v>10.189688250929001</v>
      </c>
      <c r="P12" s="7"/>
    </row>
    <row r="13" spans="1:16" x14ac:dyDescent="0.25">
      <c r="A13" s="11" t="s">
        <v>113</v>
      </c>
      <c r="B13" s="7">
        <v>850000</v>
      </c>
      <c r="C13" s="7">
        <v>822000</v>
      </c>
      <c r="D13" s="7">
        <v>89000</v>
      </c>
      <c r="E13" s="7">
        <v>197000</v>
      </c>
      <c r="F13" s="7">
        <v>299000</v>
      </c>
      <c r="G13" s="7">
        <v>237000</v>
      </c>
      <c r="H13" s="7">
        <v>28000</v>
      </c>
      <c r="I13" s="8">
        <v>57.430733201711902</v>
      </c>
      <c r="J13" s="8">
        <v>70.468748258027205</v>
      </c>
      <c r="K13" s="8">
        <v>44.944920068165203</v>
      </c>
      <c r="L13" s="8">
        <v>81.976993322655105</v>
      </c>
      <c r="M13" s="8">
        <v>83.021923683801205</v>
      </c>
      <c r="N13" s="8">
        <v>64.356919203156096</v>
      </c>
      <c r="O13" s="8">
        <v>9.0036599466775407</v>
      </c>
      <c r="P13" s="7"/>
    </row>
    <row r="14" spans="1:16" x14ac:dyDescent="0.25">
      <c r="A14" s="11" t="s">
        <v>115</v>
      </c>
      <c r="B14" s="7">
        <v>853000</v>
      </c>
      <c r="C14" s="7">
        <v>815000</v>
      </c>
      <c r="D14" s="7">
        <v>94000</v>
      </c>
      <c r="E14" s="7">
        <v>192000</v>
      </c>
      <c r="F14" s="7">
        <v>296000</v>
      </c>
      <c r="G14" s="7">
        <v>234000</v>
      </c>
      <c r="H14" s="7">
        <v>37000</v>
      </c>
      <c r="I14" s="8">
        <v>57.5709279821682</v>
      </c>
      <c r="J14" s="8">
        <v>69.862424505693795</v>
      </c>
      <c r="K14" s="8">
        <v>47.492348851821099</v>
      </c>
      <c r="L14" s="8">
        <v>79.685746352413005</v>
      </c>
      <c r="M14" s="8">
        <v>82.050072297047905</v>
      </c>
      <c r="N14" s="8">
        <v>63.519799618320597</v>
      </c>
      <c r="O14" s="8">
        <v>11.9205361234153</v>
      </c>
      <c r="P14" s="7"/>
    </row>
    <row r="15" spans="1:16" x14ac:dyDescent="0.25">
      <c r="A15" s="11" t="s">
        <v>117</v>
      </c>
      <c r="B15" s="7">
        <v>856000</v>
      </c>
      <c r="C15" s="7">
        <v>824000</v>
      </c>
      <c r="D15" s="7">
        <v>103000</v>
      </c>
      <c r="E15" s="7">
        <v>189000</v>
      </c>
      <c r="F15" s="7">
        <v>294000</v>
      </c>
      <c r="G15" s="7">
        <v>239000</v>
      </c>
      <c r="H15" s="7">
        <v>32000</v>
      </c>
      <c r="I15" s="8">
        <v>57.631163569954801</v>
      </c>
      <c r="J15" s="8">
        <v>70.437074681668307</v>
      </c>
      <c r="K15" s="8">
        <v>52.032146377214502</v>
      </c>
      <c r="L15" s="8">
        <v>78.227695880243004</v>
      </c>
      <c r="M15" s="8">
        <v>81.310962526129302</v>
      </c>
      <c r="N15" s="8">
        <v>64.583136165874805</v>
      </c>
      <c r="O15" s="8">
        <v>10.067616901050799</v>
      </c>
      <c r="P15" s="7"/>
    </row>
    <row r="16" spans="1:16" x14ac:dyDescent="0.25">
      <c r="A16" s="11" t="s">
        <v>120</v>
      </c>
      <c r="B16" s="7">
        <v>869000</v>
      </c>
      <c r="C16" s="7">
        <v>838000</v>
      </c>
      <c r="D16" s="7">
        <v>106000</v>
      </c>
      <c r="E16" s="7">
        <v>198000</v>
      </c>
      <c r="F16" s="7">
        <v>298000</v>
      </c>
      <c r="G16" s="7">
        <v>236000</v>
      </c>
      <c r="H16" s="7">
        <v>31000</v>
      </c>
      <c r="I16" s="8">
        <v>58.547724466556602</v>
      </c>
      <c r="J16" s="8">
        <v>71.6469399340656</v>
      </c>
      <c r="K16" s="8">
        <v>53.567744675687202</v>
      </c>
      <c r="L16" s="8">
        <v>82.2588272383354</v>
      </c>
      <c r="M16" s="8">
        <v>82.541410146697601</v>
      </c>
      <c r="N16" s="8">
        <v>63.758617984912902</v>
      </c>
      <c r="O16" s="8">
        <v>9.8934599323605497</v>
      </c>
      <c r="P16" s="7"/>
    </row>
    <row r="17" spans="1:16" x14ac:dyDescent="0.25">
      <c r="A17" s="11" t="s">
        <v>122</v>
      </c>
      <c r="B17" s="7">
        <v>875000</v>
      </c>
      <c r="C17" s="7">
        <v>842000</v>
      </c>
      <c r="D17" s="7">
        <v>108000</v>
      </c>
      <c r="E17" s="7">
        <v>198000</v>
      </c>
      <c r="F17" s="7">
        <v>301000</v>
      </c>
      <c r="G17" s="7">
        <v>236000</v>
      </c>
      <c r="H17" s="7">
        <v>33000</v>
      </c>
      <c r="I17" s="8">
        <v>58.8870888244277</v>
      </c>
      <c r="J17" s="8">
        <v>71.9603213061459</v>
      </c>
      <c r="K17" s="8">
        <v>54.5079626606557</v>
      </c>
      <c r="L17" s="8">
        <v>81.959376256794499</v>
      </c>
      <c r="M17" s="8">
        <v>83.314599586934705</v>
      </c>
      <c r="N17" s="8">
        <v>63.687416688522497</v>
      </c>
      <c r="O17" s="8">
        <v>10.330346344668699</v>
      </c>
      <c r="P17" s="7"/>
    </row>
    <row r="18" spans="1:16" x14ac:dyDescent="0.25">
      <c r="A18" s="11" t="s">
        <v>126</v>
      </c>
      <c r="B18" s="7">
        <v>25000</v>
      </c>
      <c r="C18" s="7">
        <v>20000</v>
      </c>
      <c r="D18" s="7">
        <v>19000</v>
      </c>
      <c r="E18" s="7">
        <v>1000</v>
      </c>
      <c r="F18" s="7">
        <v>2000</v>
      </c>
      <c r="G18" s="7">
        <v>-2000</v>
      </c>
      <c r="H18" s="7">
        <v>4000</v>
      </c>
      <c r="I18" s="8">
        <v>1.4563556227158001</v>
      </c>
      <c r="J18" s="8">
        <v>1.49157304811868</v>
      </c>
      <c r="K18" s="8">
        <v>9.5630425924904792</v>
      </c>
      <c r="L18" s="8">
        <v>-1.7617065860633802E-2</v>
      </c>
      <c r="M18" s="8">
        <v>0.29267590313355601</v>
      </c>
      <c r="N18" s="8">
        <v>-0.66950251463361399</v>
      </c>
      <c r="O18" s="8">
        <v>1.3266863979911601</v>
      </c>
      <c r="P18" s="7" t="s">
        <v>125</v>
      </c>
    </row>
    <row r="19" spans="1:16" x14ac:dyDescent="0.25">
      <c r="A19" s="7"/>
      <c r="B19" s="7"/>
      <c r="C19" s="7"/>
      <c r="D19" s="7"/>
      <c r="E19" s="7"/>
      <c r="F19" s="7"/>
      <c r="G19" s="7"/>
      <c r="H19" s="7"/>
      <c r="I19" s="8"/>
      <c r="J19" s="8"/>
      <c r="K19" s="8"/>
      <c r="L19" s="8"/>
      <c r="M19" s="8"/>
      <c r="N19" s="8"/>
      <c r="O19" s="8"/>
      <c r="P19" s="7"/>
    </row>
    <row r="20" spans="1:16" ht="30" customHeight="1" x14ac:dyDescent="0.3">
      <c r="A20" s="3" t="s">
        <v>399</v>
      </c>
    </row>
    <row r="21" spans="1:16" ht="46.8" x14ac:dyDescent="0.3">
      <c r="A21" s="5" t="s">
        <v>76</v>
      </c>
      <c r="B21" s="6" t="s">
        <v>415</v>
      </c>
      <c r="C21" s="6" t="s">
        <v>416</v>
      </c>
      <c r="D21" s="6" t="s">
        <v>417</v>
      </c>
      <c r="E21" s="6" t="s">
        <v>418</v>
      </c>
      <c r="F21" s="6" t="s">
        <v>419</v>
      </c>
      <c r="G21" s="6" t="s">
        <v>420</v>
      </c>
      <c r="H21" s="6" t="s">
        <v>421</v>
      </c>
      <c r="I21" s="6" t="s">
        <v>422</v>
      </c>
      <c r="J21" s="6" t="s">
        <v>423</v>
      </c>
      <c r="K21" s="6" t="s">
        <v>424</v>
      </c>
      <c r="L21" s="6" t="s">
        <v>425</v>
      </c>
      <c r="M21" s="6" t="s">
        <v>426</v>
      </c>
      <c r="N21" s="6" t="s">
        <v>427</v>
      </c>
      <c r="O21" s="6" t="s">
        <v>428</v>
      </c>
      <c r="P21" s="6" t="s">
        <v>104</v>
      </c>
    </row>
    <row r="22" spans="1:16" x14ac:dyDescent="0.25">
      <c r="A22" s="11" t="s">
        <v>105</v>
      </c>
      <c r="B22" s="7">
        <v>419000</v>
      </c>
      <c r="C22" s="7">
        <v>403000</v>
      </c>
      <c r="D22" s="7">
        <v>42000</v>
      </c>
      <c r="E22" s="7">
        <v>106000</v>
      </c>
      <c r="F22" s="7">
        <v>148000</v>
      </c>
      <c r="G22" s="7">
        <v>107000</v>
      </c>
      <c r="H22" s="7">
        <v>16000</v>
      </c>
      <c r="I22" s="8">
        <v>58.1879053092213</v>
      </c>
      <c r="J22" s="8">
        <v>69.950417355314499</v>
      </c>
      <c r="K22" s="8">
        <v>41.421742209631702</v>
      </c>
      <c r="L22" s="8">
        <v>88.260433003891904</v>
      </c>
      <c r="M22" s="8">
        <v>84.525492305667299</v>
      </c>
      <c r="N22" s="8">
        <v>59.604239019977904</v>
      </c>
      <c r="O22" s="8">
        <v>11.3771089831281</v>
      </c>
      <c r="P22" s="7"/>
    </row>
    <row r="23" spans="1:16" x14ac:dyDescent="0.25">
      <c r="A23" s="11" t="s">
        <v>107</v>
      </c>
      <c r="B23" s="7">
        <v>418000</v>
      </c>
      <c r="C23" s="7">
        <v>401000</v>
      </c>
      <c r="D23" s="7">
        <v>38000</v>
      </c>
      <c r="E23" s="7">
        <v>103000</v>
      </c>
      <c r="F23" s="7">
        <v>151000</v>
      </c>
      <c r="G23" s="7">
        <v>109000</v>
      </c>
      <c r="H23" s="7">
        <v>17000</v>
      </c>
      <c r="I23" s="8">
        <v>57.883977586610698</v>
      </c>
      <c r="J23" s="8">
        <v>69.588982109123194</v>
      </c>
      <c r="K23" s="8">
        <v>37.241352116008301</v>
      </c>
      <c r="L23" s="8">
        <v>85.519986041758401</v>
      </c>
      <c r="M23" s="8">
        <v>86.271489273974595</v>
      </c>
      <c r="N23" s="8">
        <v>60.959033835801101</v>
      </c>
      <c r="O23" s="8">
        <v>11.5826562360488</v>
      </c>
      <c r="P23" s="7"/>
    </row>
    <row r="24" spans="1:16" x14ac:dyDescent="0.25">
      <c r="A24" s="11" t="s">
        <v>109</v>
      </c>
      <c r="B24" s="7">
        <v>416000</v>
      </c>
      <c r="C24" s="7">
        <v>394000</v>
      </c>
      <c r="D24" s="7">
        <v>41000</v>
      </c>
      <c r="E24" s="7">
        <v>92000</v>
      </c>
      <c r="F24" s="7">
        <v>148000</v>
      </c>
      <c r="G24" s="7">
        <v>113000</v>
      </c>
      <c r="H24" s="7">
        <v>22000</v>
      </c>
      <c r="I24" s="8">
        <v>57.500909155018199</v>
      </c>
      <c r="J24" s="8">
        <v>68.306906824676901</v>
      </c>
      <c r="K24" s="8">
        <v>39.875548904160802</v>
      </c>
      <c r="L24" s="8">
        <v>76.413599754481098</v>
      </c>
      <c r="M24" s="8">
        <v>84.763336438929301</v>
      </c>
      <c r="N24" s="8">
        <v>62.922597246691801</v>
      </c>
      <c r="O24" s="8">
        <v>14.849852931117001</v>
      </c>
      <c r="P24" s="7"/>
    </row>
    <row r="25" spans="1:16" x14ac:dyDescent="0.25">
      <c r="A25" s="11" t="s">
        <v>111</v>
      </c>
      <c r="B25" s="7">
        <v>426000</v>
      </c>
      <c r="C25" s="7">
        <v>407000</v>
      </c>
      <c r="D25" s="7">
        <v>44000</v>
      </c>
      <c r="E25" s="7">
        <v>98000</v>
      </c>
      <c r="F25" s="7">
        <v>149000</v>
      </c>
      <c r="G25" s="7">
        <v>116000</v>
      </c>
      <c r="H25" s="7">
        <v>20000</v>
      </c>
      <c r="I25" s="8">
        <v>58.9877220426471</v>
      </c>
      <c r="J25" s="8">
        <v>70.518823360139194</v>
      </c>
      <c r="K25" s="8">
        <v>43.5571223191602</v>
      </c>
      <c r="L25" s="8">
        <v>80.994739200424803</v>
      </c>
      <c r="M25" s="8">
        <v>85.328339861059504</v>
      </c>
      <c r="N25" s="8">
        <v>64.323513062812694</v>
      </c>
      <c r="O25" s="8">
        <v>13.470644587382001</v>
      </c>
      <c r="P25" s="7"/>
    </row>
    <row r="26" spans="1:16" x14ac:dyDescent="0.25">
      <c r="A26" s="11" t="s">
        <v>113</v>
      </c>
      <c r="B26" s="7">
        <v>445000</v>
      </c>
      <c r="C26" s="7">
        <v>428000</v>
      </c>
      <c r="D26" s="7">
        <v>49000</v>
      </c>
      <c r="E26" s="7">
        <v>103000</v>
      </c>
      <c r="F26" s="7">
        <v>153000</v>
      </c>
      <c r="G26" s="7">
        <v>124000</v>
      </c>
      <c r="H26" s="7">
        <v>17000</v>
      </c>
      <c r="I26" s="8">
        <v>61.5585805147714</v>
      </c>
      <c r="J26" s="8">
        <v>74.200931438115504</v>
      </c>
      <c r="K26" s="8">
        <v>47.790310832890398</v>
      </c>
      <c r="L26" s="8">
        <v>85.233708405542302</v>
      </c>
      <c r="M26" s="8">
        <v>87.430566667428593</v>
      </c>
      <c r="N26" s="8">
        <v>68.854417263469003</v>
      </c>
      <c r="O26" s="8">
        <v>11.654595566863</v>
      </c>
      <c r="P26" s="7"/>
    </row>
    <row r="27" spans="1:16" x14ac:dyDescent="0.25">
      <c r="A27" s="11" t="s">
        <v>115</v>
      </c>
      <c r="B27" s="7">
        <v>452000</v>
      </c>
      <c r="C27" s="7">
        <v>426000</v>
      </c>
      <c r="D27" s="7">
        <v>50000</v>
      </c>
      <c r="E27" s="7">
        <v>103000</v>
      </c>
      <c r="F27" s="7">
        <v>150000</v>
      </c>
      <c r="G27" s="7">
        <v>123000</v>
      </c>
      <c r="H27" s="7">
        <v>26000</v>
      </c>
      <c r="I27" s="8">
        <v>62.446103575049001</v>
      </c>
      <c r="J27" s="8">
        <v>73.793133292367301</v>
      </c>
      <c r="K27" s="8">
        <v>49.040144765051799</v>
      </c>
      <c r="L27" s="8">
        <v>85.271748135874105</v>
      </c>
      <c r="M27" s="8">
        <v>85.685906254816601</v>
      </c>
      <c r="N27" s="8">
        <v>68.509513976775693</v>
      </c>
      <c r="O27" s="8">
        <v>17.656584152665701</v>
      </c>
      <c r="P27" s="7"/>
    </row>
    <row r="28" spans="1:16" x14ac:dyDescent="0.25">
      <c r="A28" s="11" t="s">
        <v>117</v>
      </c>
      <c r="B28" s="7">
        <v>443000</v>
      </c>
      <c r="C28" s="7">
        <v>425000</v>
      </c>
      <c r="D28" s="7">
        <v>53000</v>
      </c>
      <c r="E28" s="7">
        <v>99000</v>
      </c>
      <c r="F28" s="7">
        <v>147000</v>
      </c>
      <c r="G28" s="7">
        <v>125000</v>
      </c>
      <c r="H28" s="7">
        <v>18000</v>
      </c>
      <c r="I28" s="8">
        <v>60.967827265813597</v>
      </c>
      <c r="J28" s="8">
        <v>73.330881286392199</v>
      </c>
      <c r="K28" s="8">
        <v>52.269918188774</v>
      </c>
      <c r="L28" s="8">
        <v>82.227805418271402</v>
      </c>
      <c r="M28" s="8">
        <v>83.903856011847097</v>
      </c>
      <c r="N28" s="8">
        <v>68.979722920519606</v>
      </c>
      <c r="O28" s="8">
        <v>12.171832828985</v>
      </c>
      <c r="P28" s="7"/>
    </row>
    <row r="29" spans="1:16" x14ac:dyDescent="0.25">
      <c r="A29" s="11" t="s">
        <v>120</v>
      </c>
      <c r="B29" s="7">
        <v>454000</v>
      </c>
      <c r="C29" s="7">
        <v>436000</v>
      </c>
      <c r="D29" s="7">
        <v>57000</v>
      </c>
      <c r="E29" s="7">
        <v>105000</v>
      </c>
      <c r="F29" s="7">
        <v>151000</v>
      </c>
      <c r="G29" s="7">
        <v>123000</v>
      </c>
      <c r="H29" s="7">
        <v>18000</v>
      </c>
      <c r="I29" s="8">
        <v>62.528752740899399</v>
      </c>
      <c r="J29" s="8">
        <v>75.281778091008505</v>
      </c>
      <c r="K29" s="8">
        <v>55.707767037927503</v>
      </c>
      <c r="L29" s="8">
        <v>87.152436150774307</v>
      </c>
      <c r="M29" s="8">
        <v>85.770528043027397</v>
      </c>
      <c r="N29" s="8">
        <v>68.180987354812999</v>
      </c>
      <c r="O29" s="8">
        <v>12.191995636462799</v>
      </c>
      <c r="P29" s="7"/>
    </row>
    <row r="30" spans="1:16" x14ac:dyDescent="0.25">
      <c r="A30" s="11" t="s">
        <v>122</v>
      </c>
      <c r="B30" s="7">
        <v>456000</v>
      </c>
      <c r="C30" s="7">
        <v>438000</v>
      </c>
      <c r="D30" s="7">
        <v>57000</v>
      </c>
      <c r="E30" s="7">
        <v>103000</v>
      </c>
      <c r="F30" s="7">
        <v>155000</v>
      </c>
      <c r="G30" s="7">
        <v>122000</v>
      </c>
      <c r="H30" s="7">
        <v>18000</v>
      </c>
      <c r="I30" s="8">
        <v>62.841280119029598</v>
      </c>
      <c r="J30" s="8">
        <v>75.633003190916199</v>
      </c>
      <c r="K30" s="8">
        <v>56.252574993623803</v>
      </c>
      <c r="L30" s="8">
        <v>85.363172813897194</v>
      </c>
      <c r="M30" s="8">
        <v>88.233920526708502</v>
      </c>
      <c r="N30" s="8">
        <v>67.803319713428394</v>
      </c>
      <c r="O30" s="8">
        <v>12.350912585363201</v>
      </c>
      <c r="P30" s="7"/>
    </row>
    <row r="31" spans="1:16" x14ac:dyDescent="0.25">
      <c r="A31" s="11" t="s">
        <v>126</v>
      </c>
      <c r="B31" s="7">
        <v>11000</v>
      </c>
      <c r="C31" s="7">
        <v>10000</v>
      </c>
      <c r="D31" s="7">
        <v>9000</v>
      </c>
      <c r="E31" s="7">
        <v>1000</v>
      </c>
      <c r="F31" s="7">
        <v>2000</v>
      </c>
      <c r="G31" s="7">
        <v>-1000</v>
      </c>
      <c r="H31" s="7">
        <v>1000</v>
      </c>
      <c r="I31" s="8">
        <v>1.28269960425816</v>
      </c>
      <c r="J31" s="8">
        <v>1.4320717528007001</v>
      </c>
      <c r="K31" s="8">
        <v>8.4622641607333904</v>
      </c>
      <c r="L31" s="8">
        <v>0.129464408354863</v>
      </c>
      <c r="M31" s="8">
        <v>0.80335385927988101</v>
      </c>
      <c r="N31" s="8">
        <v>-1.0510975500406401</v>
      </c>
      <c r="O31" s="8">
        <v>0.69631701850025096</v>
      </c>
      <c r="P31" s="7" t="s">
        <v>125</v>
      </c>
    </row>
    <row r="32" spans="1:16" x14ac:dyDescent="0.25">
      <c r="A32" s="7"/>
      <c r="B32" s="7"/>
      <c r="C32" s="7"/>
      <c r="D32" s="7"/>
      <c r="E32" s="7"/>
      <c r="F32" s="7"/>
      <c r="G32" s="7"/>
      <c r="H32" s="7"/>
      <c r="I32" s="8"/>
      <c r="J32" s="8"/>
      <c r="K32" s="8"/>
      <c r="L32" s="8"/>
      <c r="M32" s="8"/>
      <c r="N32" s="8"/>
      <c r="O32" s="8"/>
      <c r="P32" s="7"/>
    </row>
    <row r="33" spans="1:16" ht="30" customHeight="1" x14ac:dyDescent="0.3">
      <c r="A33" s="3" t="s">
        <v>400</v>
      </c>
    </row>
    <row r="34" spans="1:16" ht="46.8" x14ac:dyDescent="0.3">
      <c r="A34" s="5" t="s">
        <v>76</v>
      </c>
      <c r="B34" s="6" t="s">
        <v>429</v>
      </c>
      <c r="C34" s="6" t="s">
        <v>430</v>
      </c>
      <c r="D34" s="6" t="s">
        <v>431</v>
      </c>
      <c r="E34" s="6" t="s">
        <v>432</v>
      </c>
      <c r="F34" s="6" t="s">
        <v>433</v>
      </c>
      <c r="G34" s="6" t="s">
        <v>434</v>
      </c>
      <c r="H34" s="6" t="s">
        <v>435</v>
      </c>
      <c r="I34" s="6" t="s">
        <v>436</v>
      </c>
      <c r="J34" s="6" t="s">
        <v>437</v>
      </c>
      <c r="K34" s="6" t="s">
        <v>438</v>
      </c>
      <c r="L34" s="6" t="s">
        <v>439</v>
      </c>
      <c r="M34" s="6" t="s">
        <v>440</v>
      </c>
      <c r="N34" s="6" t="s">
        <v>441</v>
      </c>
      <c r="O34" s="6" t="s">
        <v>442</v>
      </c>
      <c r="P34" s="6" t="s">
        <v>104</v>
      </c>
    </row>
    <row r="35" spans="1:16" x14ac:dyDescent="0.25">
      <c r="A35" s="11" t="s">
        <v>105</v>
      </c>
      <c r="B35" s="7">
        <v>398000</v>
      </c>
      <c r="C35" s="7">
        <v>386000</v>
      </c>
      <c r="D35" s="7">
        <v>41000</v>
      </c>
      <c r="E35" s="7">
        <v>89000</v>
      </c>
      <c r="F35" s="7">
        <v>145000</v>
      </c>
      <c r="G35" s="7">
        <v>110000</v>
      </c>
      <c r="H35" s="7">
        <v>12000</v>
      </c>
      <c r="I35" s="8">
        <v>52.783968203674704</v>
      </c>
      <c r="J35" s="8">
        <v>65.601479140479199</v>
      </c>
      <c r="K35" s="8">
        <v>43.290577723839199</v>
      </c>
      <c r="L35" s="8">
        <v>74.496152436789998</v>
      </c>
      <c r="M35" s="8">
        <v>78.390823255688105</v>
      </c>
      <c r="N35" s="8">
        <v>58.670159414413497</v>
      </c>
      <c r="O35" s="8">
        <v>7.4961536612337101</v>
      </c>
      <c r="P35" s="7"/>
    </row>
    <row r="36" spans="1:16" x14ac:dyDescent="0.25">
      <c r="A36" s="11" t="s">
        <v>107</v>
      </c>
      <c r="B36" s="7">
        <v>413000</v>
      </c>
      <c r="C36" s="7">
        <v>402000</v>
      </c>
      <c r="D36" s="7">
        <v>45000</v>
      </c>
      <c r="E36" s="7">
        <v>98000</v>
      </c>
      <c r="F36" s="7">
        <v>149000</v>
      </c>
      <c r="G36" s="7">
        <v>110000</v>
      </c>
      <c r="H36" s="7">
        <v>11000</v>
      </c>
      <c r="I36" s="8">
        <v>54.720673240619703</v>
      </c>
      <c r="J36" s="8">
        <v>68.337244185195701</v>
      </c>
      <c r="K36" s="8">
        <v>46.747217739400199</v>
      </c>
      <c r="L36" s="8">
        <v>81.491387163907206</v>
      </c>
      <c r="M36" s="8">
        <v>80.965173590424101</v>
      </c>
      <c r="N36" s="8">
        <v>58.521741905967701</v>
      </c>
      <c r="O36" s="8">
        <v>6.8365686110246804</v>
      </c>
      <c r="P36" s="7"/>
    </row>
    <row r="37" spans="1:16" x14ac:dyDescent="0.25">
      <c r="A37" s="11" t="s">
        <v>109</v>
      </c>
      <c r="B37" s="7">
        <v>416000</v>
      </c>
      <c r="C37" s="7">
        <v>402000</v>
      </c>
      <c r="D37" s="7">
        <v>46000</v>
      </c>
      <c r="E37" s="7">
        <v>90000</v>
      </c>
      <c r="F37" s="7">
        <v>149000</v>
      </c>
      <c r="G37" s="7">
        <v>116000</v>
      </c>
      <c r="H37" s="7">
        <v>14000</v>
      </c>
      <c r="I37" s="8">
        <v>55.002115338850899</v>
      </c>
      <c r="J37" s="8">
        <v>68.2516871949842</v>
      </c>
      <c r="K37" s="8">
        <v>47.762287532445797</v>
      </c>
      <c r="L37" s="8">
        <v>75.548390330287205</v>
      </c>
      <c r="M37" s="8">
        <v>80.710871258003095</v>
      </c>
      <c r="N37" s="8">
        <v>61.780354670500202</v>
      </c>
      <c r="O37" s="8">
        <v>8.4851593203761908</v>
      </c>
      <c r="P37" s="7"/>
    </row>
    <row r="38" spans="1:16" x14ac:dyDescent="0.25">
      <c r="A38" s="11" t="s">
        <v>111</v>
      </c>
      <c r="B38" s="7">
        <v>404000</v>
      </c>
      <c r="C38" s="7">
        <v>391000</v>
      </c>
      <c r="D38" s="7">
        <v>41000</v>
      </c>
      <c r="E38" s="7">
        <v>90000</v>
      </c>
      <c r="F38" s="7">
        <v>147000</v>
      </c>
      <c r="G38" s="7">
        <v>114000</v>
      </c>
      <c r="H38" s="7">
        <v>12000</v>
      </c>
      <c r="I38" s="8">
        <v>53.382524066433902</v>
      </c>
      <c r="J38" s="8">
        <v>66.498754676334798</v>
      </c>
      <c r="K38" s="8">
        <v>42.466786017148799</v>
      </c>
      <c r="L38" s="8">
        <v>75.437087033154299</v>
      </c>
      <c r="M38" s="8">
        <v>79.450736065591499</v>
      </c>
      <c r="N38" s="8">
        <v>60.293945986098599</v>
      </c>
      <c r="O38" s="8">
        <v>7.3294837685966199</v>
      </c>
      <c r="P38" s="7"/>
    </row>
    <row r="39" spans="1:16" x14ac:dyDescent="0.25">
      <c r="A39" s="11" t="s">
        <v>113</v>
      </c>
      <c r="B39" s="7">
        <v>405000</v>
      </c>
      <c r="C39" s="7">
        <v>393000</v>
      </c>
      <c r="D39" s="7">
        <v>40000</v>
      </c>
      <c r="E39" s="7">
        <v>94000</v>
      </c>
      <c r="F39" s="7">
        <v>146000</v>
      </c>
      <c r="G39" s="7">
        <v>113000</v>
      </c>
      <c r="H39" s="7">
        <v>11000</v>
      </c>
      <c r="I39" s="8">
        <v>53.484145791838102</v>
      </c>
      <c r="J39" s="8">
        <v>66.810835961154098</v>
      </c>
      <c r="K39" s="8">
        <v>41.920058595793598</v>
      </c>
      <c r="L39" s="8">
        <v>78.697627039393495</v>
      </c>
      <c r="M39" s="8">
        <v>78.8516011849417</v>
      </c>
      <c r="N39" s="8">
        <v>60.0640621105496</v>
      </c>
      <c r="O39" s="8">
        <v>6.6926223154982596</v>
      </c>
      <c r="P39" s="7"/>
    </row>
    <row r="40" spans="1:16" x14ac:dyDescent="0.25">
      <c r="A40" s="11" t="s">
        <v>115</v>
      </c>
      <c r="B40" s="7">
        <v>401000</v>
      </c>
      <c r="C40" s="7">
        <v>389000</v>
      </c>
      <c r="D40" s="7">
        <v>44000</v>
      </c>
      <c r="E40" s="7">
        <v>89000</v>
      </c>
      <c r="F40" s="7">
        <v>146000</v>
      </c>
      <c r="G40" s="7">
        <v>111000</v>
      </c>
      <c r="H40" s="7">
        <v>12000</v>
      </c>
      <c r="I40" s="8">
        <v>52.909788821942499</v>
      </c>
      <c r="J40" s="8">
        <v>66.009812936653603</v>
      </c>
      <c r="K40" s="8">
        <v>45.847356648619296</v>
      </c>
      <c r="L40" s="8">
        <v>74.061066155001299</v>
      </c>
      <c r="M40" s="8">
        <v>78.609931836104195</v>
      </c>
      <c r="N40" s="8">
        <v>58.757020239482898</v>
      </c>
      <c r="O40" s="8">
        <v>6.9203142402782696</v>
      </c>
      <c r="P40" s="7"/>
    </row>
    <row r="41" spans="1:16" x14ac:dyDescent="0.25">
      <c r="A41" s="11" t="s">
        <v>117</v>
      </c>
      <c r="B41" s="7">
        <v>413000</v>
      </c>
      <c r="C41" s="7">
        <v>399000</v>
      </c>
      <c r="D41" s="7">
        <v>50000</v>
      </c>
      <c r="E41" s="7">
        <v>89000</v>
      </c>
      <c r="F41" s="7">
        <v>146000</v>
      </c>
      <c r="G41" s="7">
        <v>114000</v>
      </c>
      <c r="H41" s="7">
        <v>14000</v>
      </c>
      <c r="I41" s="8">
        <v>54.441084111361697</v>
      </c>
      <c r="J41" s="8">
        <v>67.601007280444307</v>
      </c>
      <c r="K41" s="8">
        <v>51.779402104209503</v>
      </c>
      <c r="L41" s="8">
        <v>74.199588871226794</v>
      </c>
      <c r="M41" s="8">
        <v>78.858389677558407</v>
      </c>
      <c r="N41" s="8">
        <v>60.386950846355901</v>
      </c>
      <c r="O41" s="8">
        <v>8.2330080933648695</v>
      </c>
      <c r="P41" s="7"/>
    </row>
    <row r="42" spans="1:16" x14ac:dyDescent="0.25">
      <c r="A42" s="11" t="s">
        <v>120</v>
      </c>
      <c r="B42" s="7">
        <v>415000</v>
      </c>
      <c r="C42" s="7">
        <v>402000</v>
      </c>
      <c r="D42" s="7">
        <v>49000</v>
      </c>
      <c r="E42" s="7">
        <v>93000</v>
      </c>
      <c r="F42" s="7">
        <v>148000</v>
      </c>
      <c r="G42" s="7">
        <v>113000</v>
      </c>
      <c r="H42" s="7">
        <v>13000</v>
      </c>
      <c r="I42" s="8">
        <v>54.7418211523512</v>
      </c>
      <c r="J42" s="8">
        <v>68.084843457726393</v>
      </c>
      <c r="K42" s="8">
        <v>51.292937089926703</v>
      </c>
      <c r="L42" s="8">
        <v>77.331568475645796</v>
      </c>
      <c r="M42" s="8">
        <v>79.487193304844098</v>
      </c>
      <c r="N42" s="8">
        <v>59.538106968040701</v>
      </c>
      <c r="O42" s="8">
        <v>7.8895592474812002</v>
      </c>
      <c r="P42" s="7"/>
    </row>
    <row r="43" spans="1:16" x14ac:dyDescent="0.25">
      <c r="A43" s="11" t="s">
        <v>122</v>
      </c>
      <c r="B43" s="7">
        <v>418000</v>
      </c>
      <c r="C43" s="7">
        <v>404000</v>
      </c>
      <c r="D43" s="7">
        <v>51000</v>
      </c>
      <c r="E43" s="7">
        <v>94000</v>
      </c>
      <c r="F43" s="7">
        <v>146000</v>
      </c>
      <c r="G43" s="7">
        <v>113000</v>
      </c>
      <c r="H43" s="7">
        <v>14000</v>
      </c>
      <c r="I43" s="8">
        <v>55.106801077888797</v>
      </c>
      <c r="J43" s="8">
        <v>68.361042718988799</v>
      </c>
      <c r="K43" s="8">
        <v>52.653801645138103</v>
      </c>
      <c r="L43" s="8">
        <v>78.5324413825238</v>
      </c>
      <c r="M43" s="8">
        <v>78.661358359237397</v>
      </c>
      <c r="N43" s="8">
        <v>59.758810753108698</v>
      </c>
      <c r="O43" s="8">
        <v>8.5688652284218705</v>
      </c>
      <c r="P43" s="7"/>
    </row>
    <row r="44" spans="1:16" x14ac:dyDescent="0.25">
      <c r="A44" s="11" t="s">
        <v>126</v>
      </c>
      <c r="B44" s="7">
        <v>14000</v>
      </c>
      <c r="C44" s="7">
        <v>11000</v>
      </c>
      <c r="D44" s="7">
        <v>10000</v>
      </c>
      <c r="E44" s="7">
        <v>0</v>
      </c>
      <c r="F44" s="7">
        <v>0</v>
      </c>
      <c r="G44" s="7">
        <v>0</v>
      </c>
      <c r="H44" s="7">
        <v>3000</v>
      </c>
      <c r="I44" s="8">
        <v>1.62265528605069</v>
      </c>
      <c r="J44" s="8">
        <v>1.5502067578347001</v>
      </c>
      <c r="K44" s="8">
        <v>10.733743049344399</v>
      </c>
      <c r="L44" s="8">
        <v>-0.16518565686968101</v>
      </c>
      <c r="M44" s="8">
        <v>-0.19024282570433099</v>
      </c>
      <c r="N44" s="8">
        <v>-0.30525135744086601</v>
      </c>
      <c r="O44" s="8">
        <v>1.87624291292361</v>
      </c>
      <c r="P44" s="7" t="s">
        <v>125</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defaultColWidth="10.90625" defaultRowHeight="15" x14ac:dyDescent="0.25"/>
  <cols>
    <col min="1" max="1" width="21.7265625" customWidth="1"/>
    <col min="2" max="13" width="14.7265625" customWidth="1"/>
    <col min="14" max="14" width="70.7265625" customWidth="1"/>
  </cols>
  <sheetData>
    <row r="1" spans="1:14" ht="19.2" x14ac:dyDescent="0.35">
      <c r="A1" s="2" t="s">
        <v>443</v>
      </c>
    </row>
    <row r="2" spans="1:14" x14ac:dyDescent="0.25">
      <c r="A2" t="s">
        <v>444</v>
      </c>
    </row>
    <row r="3" spans="1:14" ht="30" customHeight="1" x14ac:dyDescent="0.3">
      <c r="A3" s="3" t="s">
        <v>69</v>
      </c>
    </row>
    <row r="4" spans="1:14" x14ac:dyDescent="0.25">
      <c r="A4" t="s">
        <v>144</v>
      </c>
    </row>
    <row r="5" spans="1:14" x14ac:dyDescent="0.25">
      <c r="A5" t="s">
        <v>145</v>
      </c>
    </row>
    <row r="6" spans="1:14" x14ac:dyDescent="0.25">
      <c r="A6" t="s">
        <v>445</v>
      </c>
    </row>
    <row r="7" spans="1:14" ht="62.4" x14ac:dyDescent="0.3">
      <c r="A7" s="5" t="s">
        <v>76</v>
      </c>
      <c r="B7" s="6" t="s">
        <v>446</v>
      </c>
      <c r="C7" s="6" t="s">
        <v>447</v>
      </c>
      <c r="D7" s="6" t="s">
        <v>448</v>
      </c>
      <c r="E7" s="6" t="s">
        <v>449</v>
      </c>
      <c r="F7" s="6" t="s">
        <v>450</v>
      </c>
      <c r="G7" s="6" t="s">
        <v>451</v>
      </c>
      <c r="H7" s="6" t="s">
        <v>452</v>
      </c>
      <c r="I7" s="6" t="s">
        <v>453</v>
      </c>
      <c r="J7" s="6" t="s">
        <v>454</v>
      </c>
      <c r="K7" s="6" t="s">
        <v>455</v>
      </c>
      <c r="L7" s="6" t="s">
        <v>456</v>
      </c>
      <c r="M7" s="6" t="s">
        <v>457</v>
      </c>
      <c r="N7" s="6" t="s">
        <v>104</v>
      </c>
    </row>
    <row r="8" spans="1:14" x14ac:dyDescent="0.25">
      <c r="A8" s="11" t="s">
        <v>105</v>
      </c>
      <c r="B8" s="7">
        <v>36000</v>
      </c>
      <c r="C8" s="9">
        <v>7000</v>
      </c>
      <c r="D8" s="9">
        <v>9000</v>
      </c>
      <c r="E8" s="9">
        <v>11000</v>
      </c>
      <c r="F8" s="9">
        <v>7000</v>
      </c>
      <c r="G8" s="9">
        <v>1000</v>
      </c>
      <c r="H8" s="8">
        <v>4.1618261298721402</v>
      </c>
      <c r="I8" s="10">
        <v>8.1902855823262293</v>
      </c>
      <c r="J8" s="10">
        <v>4.2816430481348799</v>
      </c>
      <c r="K8" s="10">
        <v>3.5080833998430099</v>
      </c>
      <c r="L8" s="10">
        <v>3.2923243059925</v>
      </c>
      <c r="M8" s="10">
        <v>4.2356055592323001</v>
      </c>
      <c r="N8" s="7" t="s">
        <v>458</v>
      </c>
    </row>
    <row r="9" spans="1:14" x14ac:dyDescent="0.25">
      <c r="A9" s="11" t="s">
        <v>107</v>
      </c>
      <c r="B9" s="7">
        <v>37000</v>
      </c>
      <c r="C9" s="9">
        <v>12000</v>
      </c>
      <c r="D9" s="9">
        <v>9000</v>
      </c>
      <c r="E9" s="9">
        <v>8000</v>
      </c>
      <c r="F9" s="7">
        <v>9000</v>
      </c>
      <c r="G9" s="7" t="s">
        <v>367</v>
      </c>
      <c r="H9" s="8">
        <v>4.2956702270938898</v>
      </c>
      <c r="I9" s="10">
        <v>12.519909108284301</v>
      </c>
      <c r="J9" s="10">
        <v>4.1678221372220898</v>
      </c>
      <c r="K9" s="10">
        <v>2.5219227021760302</v>
      </c>
      <c r="L9" s="8">
        <v>3.9448456992777401</v>
      </c>
      <c r="M9" s="8" t="s">
        <v>367</v>
      </c>
      <c r="N9" s="7" t="s">
        <v>459</v>
      </c>
    </row>
    <row r="10" spans="1:14" x14ac:dyDescent="0.25">
      <c r="A10" s="11" t="s">
        <v>109</v>
      </c>
      <c r="B10" s="7">
        <v>38000</v>
      </c>
      <c r="C10" s="7">
        <v>11000</v>
      </c>
      <c r="D10" s="9">
        <v>9000</v>
      </c>
      <c r="E10" s="7">
        <v>9000</v>
      </c>
      <c r="F10" s="7">
        <v>9000</v>
      </c>
      <c r="G10" s="7" t="s">
        <v>367</v>
      </c>
      <c r="H10" s="8">
        <v>4.3305203064658198</v>
      </c>
      <c r="I10" s="8">
        <v>11.486764222295299</v>
      </c>
      <c r="J10" s="10">
        <v>4.5925113009850804</v>
      </c>
      <c r="K10" s="8">
        <v>2.8445953667575501</v>
      </c>
      <c r="L10" s="8">
        <v>3.6011080332410002</v>
      </c>
      <c r="M10" s="8" t="s">
        <v>367</v>
      </c>
      <c r="N10" s="7" t="s">
        <v>460</v>
      </c>
    </row>
    <row r="11" spans="1:14" x14ac:dyDescent="0.25">
      <c r="A11" s="11" t="s">
        <v>111</v>
      </c>
      <c r="B11" s="7">
        <v>27000</v>
      </c>
      <c r="C11" s="9">
        <v>7000</v>
      </c>
      <c r="D11" s="9">
        <v>7000</v>
      </c>
      <c r="E11" s="9">
        <v>6000</v>
      </c>
      <c r="F11" s="9">
        <v>6000</v>
      </c>
      <c r="G11" s="7" t="s">
        <v>367</v>
      </c>
      <c r="H11" s="8">
        <v>3.1998796678272301</v>
      </c>
      <c r="I11" s="10">
        <v>8.0890960329503603</v>
      </c>
      <c r="J11" s="10">
        <v>3.7329986424528099</v>
      </c>
      <c r="K11" s="10">
        <v>1.99750477369224</v>
      </c>
      <c r="L11" s="10">
        <v>2.7237717155265999</v>
      </c>
      <c r="M11" s="8" t="s">
        <v>367</v>
      </c>
      <c r="N11" s="7" t="s">
        <v>461</v>
      </c>
    </row>
    <row r="12" spans="1:14" x14ac:dyDescent="0.25">
      <c r="A12" s="11" t="s">
        <v>113</v>
      </c>
      <c r="B12" s="7">
        <v>23000</v>
      </c>
      <c r="C12" s="9">
        <v>6000</v>
      </c>
      <c r="D12" s="9">
        <v>6000</v>
      </c>
      <c r="E12" s="9">
        <v>5000</v>
      </c>
      <c r="F12" s="9">
        <v>6000</v>
      </c>
      <c r="G12" s="7" t="s">
        <v>367</v>
      </c>
      <c r="H12" s="8">
        <v>2.6204990783056399</v>
      </c>
      <c r="I12" s="10">
        <v>6.6029383866276001</v>
      </c>
      <c r="J12" s="10">
        <v>2.9846484101897501</v>
      </c>
      <c r="K12" s="10">
        <v>1.5541361829124101</v>
      </c>
      <c r="L12" s="10">
        <v>2.3153715631846898</v>
      </c>
      <c r="M12" s="8" t="s">
        <v>367</v>
      </c>
      <c r="N12" s="7" t="s">
        <v>461</v>
      </c>
    </row>
    <row r="13" spans="1:14" x14ac:dyDescent="0.25">
      <c r="A13" s="11" t="s">
        <v>115</v>
      </c>
      <c r="B13" s="7">
        <v>24000</v>
      </c>
      <c r="C13" s="9">
        <v>7000</v>
      </c>
      <c r="D13" s="9">
        <v>7000</v>
      </c>
      <c r="E13" s="9">
        <v>5000</v>
      </c>
      <c r="F13" s="9">
        <v>4000</v>
      </c>
      <c r="G13" s="7" t="s">
        <v>367</v>
      </c>
      <c r="H13" s="8">
        <v>2.71520104214077</v>
      </c>
      <c r="I13" s="10">
        <v>6.6899620703043299</v>
      </c>
      <c r="J13" s="10">
        <v>3.51561516974105</v>
      </c>
      <c r="K13" s="10">
        <v>1.82083852220839</v>
      </c>
      <c r="L13" s="10">
        <v>1.7917241205882699</v>
      </c>
      <c r="M13" s="8" t="s">
        <v>367</v>
      </c>
      <c r="N13" s="7" t="s">
        <v>461</v>
      </c>
    </row>
    <row r="14" spans="1:14" x14ac:dyDescent="0.25">
      <c r="A14" s="11" t="s">
        <v>117</v>
      </c>
      <c r="B14" s="7">
        <v>26000</v>
      </c>
      <c r="C14" s="9">
        <v>7000</v>
      </c>
      <c r="D14" s="9">
        <v>8000</v>
      </c>
      <c r="E14" s="9">
        <v>8000</v>
      </c>
      <c r="F14" s="9">
        <v>4000</v>
      </c>
      <c r="G14" s="7" t="s">
        <v>367</v>
      </c>
      <c r="H14" s="8">
        <v>2.9887814427357098</v>
      </c>
      <c r="I14" s="10">
        <v>6.3660839351658103</v>
      </c>
      <c r="J14" s="10">
        <v>3.9900249376558601</v>
      </c>
      <c r="K14" s="10">
        <v>2.5273981241163201</v>
      </c>
      <c r="L14" s="10">
        <v>1.55229835784475</v>
      </c>
      <c r="M14" s="8" t="s">
        <v>367</v>
      </c>
      <c r="N14" s="7" t="s">
        <v>461</v>
      </c>
    </row>
    <row r="15" spans="1:14" x14ac:dyDescent="0.25">
      <c r="A15" s="11" t="s">
        <v>120</v>
      </c>
      <c r="B15" s="7">
        <v>22000</v>
      </c>
      <c r="C15" s="9">
        <v>7000</v>
      </c>
      <c r="D15" s="9">
        <v>5000</v>
      </c>
      <c r="E15" s="9">
        <v>6000</v>
      </c>
      <c r="F15" s="9">
        <v>5000</v>
      </c>
      <c r="G15" s="7" t="s">
        <v>367</v>
      </c>
      <c r="H15" s="8">
        <v>2.4831034080403498</v>
      </c>
      <c r="I15" s="10">
        <v>5.7891366983246204</v>
      </c>
      <c r="J15" s="10">
        <v>2.4569843284242801</v>
      </c>
      <c r="K15" s="10">
        <v>1.8326323174366901</v>
      </c>
      <c r="L15" s="10">
        <v>2.0375511153961199</v>
      </c>
      <c r="M15" s="8" t="s">
        <v>367</v>
      </c>
      <c r="N15" s="7" t="s">
        <v>461</v>
      </c>
    </row>
    <row r="16" spans="1:14" x14ac:dyDescent="0.25">
      <c r="A16" s="11" t="s">
        <v>122</v>
      </c>
      <c r="B16" s="7">
        <v>22000</v>
      </c>
      <c r="C16" s="9">
        <v>7000</v>
      </c>
      <c r="D16" s="9">
        <v>6000</v>
      </c>
      <c r="E16" s="9">
        <v>3000</v>
      </c>
      <c r="F16" s="9">
        <v>6000</v>
      </c>
      <c r="G16" s="7" t="s">
        <v>367</v>
      </c>
      <c r="H16" s="8">
        <v>2.50028428790896</v>
      </c>
      <c r="I16" s="10">
        <v>6.09081805912317</v>
      </c>
      <c r="J16" s="10">
        <v>2.997276541453</v>
      </c>
      <c r="K16" s="10">
        <v>0.954468558489175</v>
      </c>
      <c r="L16" s="10">
        <v>2.49328349250111</v>
      </c>
      <c r="M16" s="8" t="s">
        <v>367</v>
      </c>
      <c r="N16" s="7" t="s">
        <v>461</v>
      </c>
    </row>
    <row r="17" spans="1:14" x14ac:dyDescent="0.25">
      <c r="A17" s="11" t="s">
        <v>126</v>
      </c>
      <c r="B17" s="7">
        <v>0</v>
      </c>
      <c r="C17" s="9">
        <v>1000</v>
      </c>
      <c r="D17" s="9">
        <v>0</v>
      </c>
      <c r="E17" s="9">
        <v>-2000</v>
      </c>
      <c r="F17" s="9">
        <v>0</v>
      </c>
      <c r="G17" s="7" t="s">
        <v>367</v>
      </c>
      <c r="H17" s="8">
        <v>-0.12021479039668</v>
      </c>
      <c r="I17" s="10">
        <v>-0.51212032750443104</v>
      </c>
      <c r="J17" s="10">
        <v>1.26281312632468E-2</v>
      </c>
      <c r="K17" s="10">
        <v>-0.59966762442323296</v>
      </c>
      <c r="L17" s="10">
        <v>0.17791192931642399</v>
      </c>
      <c r="M17" s="8" t="s">
        <v>367</v>
      </c>
      <c r="N17" s="7" t="s">
        <v>461</v>
      </c>
    </row>
    <row r="18" spans="1:14" x14ac:dyDescent="0.25">
      <c r="A18" s="7"/>
      <c r="B18" s="7"/>
      <c r="C18" s="7"/>
      <c r="D18" s="7"/>
      <c r="E18" s="7"/>
      <c r="F18" s="7"/>
      <c r="G18" s="7"/>
      <c r="H18" s="8"/>
      <c r="I18" s="8"/>
      <c r="J18" s="8"/>
      <c r="K18" s="8"/>
      <c r="L18" s="8"/>
      <c r="M18" s="8"/>
      <c r="N18" s="7"/>
    </row>
    <row r="19" spans="1:14" ht="15.6" x14ac:dyDescent="0.3">
      <c r="A19" s="3"/>
      <c r="B19" s="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ColWidth="10.90625" defaultRowHeight="15" x14ac:dyDescent="0.25"/>
  <cols>
    <col min="1" max="1" width="21.7265625" customWidth="1"/>
    <col min="2" max="7" width="16.7265625" customWidth="1"/>
    <col min="8" max="8" width="70.7265625" customWidth="1"/>
  </cols>
  <sheetData>
    <row r="1" spans="1:8" ht="19.2" x14ac:dyDescent="0.35">
      <c r="A1" s="2" t="s">
        <v>462</v>
      </c>
    </row>
    <row r="2" spans="1:8" x14ac:dyDescent="0.25">
      <c r="A2" t="s">
        <v>444</v>
      </c>
    </row>
    <row r="3" spans="1:8" ht="30" customHeight="1" x14ac:dyDescent="0.3">
      <c r="A3" s="3" t="s">
        <v>69</v>
      </c>
    </row>
    <row r="4" spans="1:8" x14ac:dyDescent="0.25">
      <c r="A4" t="s">
        <v>144</v>
      </c>
    </row>
    <row r="5" spans="1:8" x14ac:dyDescent="0.25">
      <c r="A5" t="s">
        <v>145</v>
      </c>
    </row>
    <row r="6" spans="1:8" x14ac:dyDescent="0.25">
      <c r="A6" t="s">
        <v>463</v>
      </c>
    </row>
    <row r="7" spans="1:8" x14ac:dyDescent="0.25">
      <c r="A7" t="s">
        <v>464</v>
      </c>
    </row>
    <row r="8" spans="1:8" ht="64.05" customHeight="1" x14ac:dyDescent="0.3">
      <c r="A8" s="5" t="s">
        <v>76</v>
      </c>
      <c r="B8" s="6" t="s">
        <v>446</v>
      </c>
      <c r="C8" s="6" t="s">
        <v>465</v>
      </c>
      <c r="D8" s="6" t="s">
        <v>466</v>
      </c>
      <c r="E8" s="6" t="s">
        <v>467</v>
      </c>
      <c r="F8" s="6" t="s">
        <v>468</v>
      </c>
      <c r="G8" s="6" t="s">
        <v>469</v>
      </c>
      <c r="H8" s="6" t="s">
        <v>104</v>
      </c>
    </row>
    <row r="9" spans="1:8" x14ac:dyDescent="0.25">
      <c r="A9" s="11" t="s">
        <v>105</v>
      </c>
      <c r="B9" s="7">
        <v>36000</v>
      </c>
      <c r="C9" s="7">
        <v>20000</v>
      </c>
      <c r="D9" s="9">
        <v>6000</v>
      </c>
      <c r="E9" s="9">
        <v>9000</v>
      </c>
      <c r="F9" s="9">
        <v>5000</v>
      </c>
      <c r="G9" s="10">
        <v>26.083037575347898</v>
      </c>
      <c r="H9" s="7" t="s">
        <v>470</v>
      </c>
    </row>
    <row r="10" spans="1:8" x14ac:dyDescent="0.25">
      <c r="A10" s="11" t="s">
        <v>107</v>
      </c>
      <c r="B10" s="7">
        <v>37000</v>
      </c>
      <c r="C10" s="7">
        <v>18000</v>
      </c>
      <c r="D10" s="9">
        <v>4000</v>
      </c>
      <c r="E10" s="7">
        <v>15000</v>
      </c>
      <c r="F10" s="9">
        <v>8000</v>
      </c>
      <c r="G10" s="8">
        <v>39.629877967010898</v>
      </c>
      <c r="H10" s="7" t="s">
        <v>471</v>
      </c>
    </row>
    <row r="11" spans="1:8" x14ac:dyDescent="0.25">
      <c r="A11" s="11" t="s">
        <v>109</v>
      </c>
      <c r="B11" s="7">
        <v>38000</v>
      </c>
      <c r="C11" s="7">
        <v>18000</v>
      </c>
      <c r="D11" s="9">
        <v>5000</v>
      </c>
      <c r="E11" s="7">
        <v>15000</v>
      </c>
      <c r="F11" s="9">
        <v>8000</v>
      </c>
      <c r="G11" s="8">
        <v>39.601646527685602</v>
      </c>
      <c r="H11" s="7" t="s">
        <v>471</v>
      </c>
    </row>
    <row r="12" spans="1:8" x14ac:dyDescent="0.25">
      <c r="A12" s="11" t="s">
        <v>111</v>
      </c>
      <c r="B12" s="7">
        <v>27000</v>
      </c>
      <c r="C12" s="7">
        <v>12000</v>
      </c>
      <c r="D12" s="9">
        <v>3000</v>
      </c>
      <c r="E12" s="7">
        <v>13000</v>
      </c>
      <c r="F12" s="9">
        <v>8000</v>
      </c>
      <c r="G12" s="8">
        <v>46.718653208468503</v>
      </c>
      <c r="H12" s="7" t="s">
        <v>471</v>
      </c>
    </row>
    <row r="13" spans="1:8" x14ac:dyDescent="0.25">
      <c r="A13" s="11" t="s">
        <v>113</v>
      </c>
      <c r="B13" s="7">
        <v>23000</v>
      </c>
      <c r="C13" s="7">
        <v>12000</v>
      </c>
      <c r="D13" s="9">
        <v>2000</v>
      </c>
      <c r="E13" s="9">
        <v>9000</v>
      </c>
      <c r="F13" s="9">
        <v>6000</v>
      </c>
      <c r="G13" s="10">
        <v>39.111616316180701</v>
      </c>
      <c r="H13" s="7" t="s">
        <v>470</v>
      </c>
    </row>
    <row r="14" spans="1:8" x14ac:dyDescent="0.25">
      <c r="A14" s="11" t="s">
        <v>115</v>
      </c>
      <c r="B14" s="7">
        <v>24000</v>
      </c>
      <c r="C14" s="7">
        <v>11000</v>
      </c>
      <c r="D14" s="9">
        <v>2000</v>
      </c>
      <c r="E14" s="7">
        <v>10000</v>
      </c>
      <c r="F14" s="9">
        <v>7000</v>
      </c>
      <c r="G14" s="8">
        <v>42.200562954249499</v>
      </c>
      <c r="H14" s="7" t="s">
        <v>471</v>
      </c>
    </row>
    <row r="15" spans="1:8" x14ac:dyDescent="0.25">
      <c r="A15" s="11" t="s">
        <v>117</v>
      </c>
      <c r="B15" s="7">
        <v>26000</v>
      </c>
      <c r="C15" s="7">
        <v>15000</v>
      </c>
      <c r="D15" s="9">
        <v>2000</v>
      </c>
      <c r="E15" s="7">
        <v>10000</v>
      </c>
      <c r="F15" s="9">
        <v>8000</v>
      </c>
      <c r="G15" s="8">
        <v>36.833921189365498</v>
      </c>
      <c r="H15" s="7" t="s">
        <v>471</v>
      </c>
    </row>
    <row r="16" spans="1:8" x14ac:dyDescent="0.25">
      <c r="A16" s="11" t="s">
        <v>120</v>
      </c>
      <c r="B16" s="7">
        <v>22000</v>
      </c>
      <c r="C16" s="7">
        <v>9000</v>
      </c>
      <c r="D16" s="9">
        <v>3000</v>
      </c>
      <c r="E16" s="9">
        <v>10000</v>
      </c>
      <c r="F16" s="9">
        <v>8000</v>
      </c>
      <c r="G16" s="10">
        <v>46.290439183083301</v>
      </c>
      <c r="H16" s="7" t="s">
        <v>470</v>
      </c>
    </row>
    <row r="17" spans="1:8" x14ac:dyDescent="0.25">
      <c r="A17" s="11" t="s">
        <v>122</v>
      </c>
      <c r="B17" s="7">
        <v>22000</v>
      </c>
      <c r="C17" s="7">
        <v>11000</v>
      </c>
      <c r="D17" s="9">
        <v>3000</v>
      </c>
      <c r="E17" s="9">
        <v>8000</v>
      </c>
      <c r="F17" s="9">
        <v>6000</v>
      </c>
      <c r="G17" s="10">
        <v>35.675747982342699</v>
      </c>
      <c r="H17" s="7" t="s">
        <v>470</v>
      </c>
    </row>
    <row r="18" spans="1:8" x14ac:dyDescent="0.25">
      <c r="A18" s="11" t="s">
        <v>126</v>
      </c>
      <c r="B18" s="7">
        <v>0</v>
      </c>
      <c r="C18" s="7">
        <v>-1000</v>
      </c>
      <c r="D18" s="9">
        <v>1000</v>
      </c>
      <c r="E18" s="9">
        <v>-1000</v>
      </c>
      <c r="F18" s="9">
        <v>0</v>
      </c>
      <c r="G18" s="10">
        <v>-3.4358683338379401</v>
      </c>
      <c r="H18" s="7" t="s">
        <v>470</v>
      </c>
    </row>
    <row r="19" spans="1:8" x14ac:dyDescent="0.25">
      <c r="A19" s="7"/>
      <c r="B19" s="7"/>
      <c r="C19" s="7"/>
      <c r="D19" s="7"/>
      <c r="E19" s="7"/>
      <c r="F19" s="7"/>
      <c r="G19" s="8"/>
      <c r="H19" s="7"/>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ColWidth="10.90625" defaultRowHeight="15" x14ac:dyDescent="0.25"/>
  <cols>
    <col min="1" max="1" width="25.7265625" customWidth="1"/>
    <col min="2" max="7" width="18.7265625" customWidth="1"/>
    <col min="8" max="8" width="12.7265625" customWidth="1"/>
  </cols>
  <sheetData>
    <row r="1" spans="1:8" ht="19.2" x14ac:dyDescent="0.35">
      <c r="A1" s="2" t="s">
        <v>472</v>
      </c>
    </row>
    <row r="2" spans="1:8" x14ac:dyDescent="0.25">
      <c r="A2" t="s">
        <v>473</v>
      </c>
    </row>
    <row r="3" spans="1:8" ht="30" customHeight="1" x14ac:dyDescent="0.3">
      <c r="A3" s="3" t="s">
        <v>69</v>
      </c>
    </row>
    <row r="4" spans="1:8" x14ac:dyDescent="0.25">
      <c r="A4" t="s">
        <v>474</v>
      </c>
    </row>
    <row r="5" spans="1:8" x14ac:dyDescent="0.25">
      <c r="A5" t="s">
        <v>475</v>
      </c>
    </row>
    <row r="6" spans="1:8" x14ac:dyDescent="0.25">
      <c r="A6" t="s">
        <v>476</v>
      </c>
    </row>
    <row r="7" spans="1:8" ht="40.049999999999997" customHeight="1" x14ac:dyDescent="0.3">
      <c r="A7" s="5" t="s">
        <v>477</v>
      </c>
      <c r="B7" s="6" t="s">
        <v>478</v>
      </c>
      <c r="C7" s="6" t="s">
        <v>479</v>
      </c>
      <c r="D7" s="6" t="s">
        <v>480</v>
      </c>
      <c r="E7" s="6" t="s">
        <v>481</v>
      </c>
      <c r="F7" s="6" t="s">
        <v>482</v>
      </c>
      <c r="G7" s="6" t="s">
        <v>483</v>
      </c>
      <c r="H7" s="6" t="s">
        <v>484</v>
      </c>
    </row>
    <row r="8" spans="1:8" x14ac:dyDescent="0.25">
      <c r="A8" t="s">
        <v>485</v>
      </c>
      <c r="B8" s="8" t="s">
        <v>486</v>
      </c>
      <c r="C8" s="8" t="s">
        <v>487</v>
      </c>
      <c r="D8" s="8" t="s">
        <v>488</v>
      </c>
      <c r="E8" s="8" t="s">
        <v>489</v>
      </c>
      <c r="F8" s="8" t="s">
        <v>490</v>
      </c>
      <c r="G8" s="8" t="s">
        <v>491</v>
      </c>
      <c r="H8" s="12" t="s">
        <v>492</v>
      </c>
    </row>
    <row r="9" spans="1:8" x14ac:dyDescent="0.25">
      <c r="A9" t="s">
        <v>493</v>
      </c>
      <c r="B9" s="8" t="s">
        <v>494</v>
      </c>
      <c r="C9" s="8" t="s">
        <v>495</v>
      </c>
      <c r="D9" s="8" t="s">
        <v>496</v>
      </c>
      <c r="E9" s="8" t="s">
        <v>497</v>
      </c>
      <c r="F9" s="8" t="s">
        <v>498</v>
      </c>
      <c r="G9" s="8" t="s">
        <v>499</v>
      </c>
      <c r="H9" s="12" t="s">
        <v>500</v>
      </c>
    </row>
    <row r="10" spans="1:8" x14ac:dyDescent="0.25">
      <c r="A10" t="s">
        <v>501</v>
      </c>
      <c r="B10" s="8" t="s">
        <v>502</v>
      </c>
      <c r="C10" s="8" t="s">
        <v>503</v>
      </c>
      <c r="D10" s="8" t="s">
        <v>504</v>
      </c>
      <c r="E10" s="8" t="s">
        <v>505</v>
      </c>
      <c r="F10" s="8" t="s">
        <v>506</v>
      </c>
      <c r="G10" s="8" t="s">
        <v>507</v>
      </c>
      <c r="H10" s="12" t="s">
        <v>508</v>
      </c>
    </row>
    <row r="11" spans="1:8" x14ac:dyDescent="0.25">
      <c r="A11" t="s">
        <v>509</v>
      </c>
      <c r="B11" s="8" t="s">
        <v>510</v>
      </c>
      <c r="C11" s="8" t="s">
        <v>511</v>
      </c>
      <c r="D11" s="8" t="s">
        <v>512</v>
      </c>
      <c r="E11" s="8" t="s">
        <v>513</v>
      </c>
      <c r="F11" s="8" t="s">
        <v>514</v>
      </c>
      <c r="G11" s="8" t="s">
        <v>515</v>
      </c>
      <c r="H11" s="12" t="s">
        <v>508</v>
      </c>
    </row>
    <row r="12" spans="1:8" x14ac:dyDescent="0.25">
      <c r="A12" t="s">
        <v>516</v>
      </c>
      <c r="B12" s="8" t="s">
        <v>517</v>
      </c>
      <c r="C12" s="8" t="s">
        <v>505</v>
      </c>
      <c r="D12" s="8" t="s">
        <v>518</v>
      </c>
      <c r="E12" s="8" t="s">
        <v>519</v>
      </c>
      <c r="F12" s="8" t="s">
        <v>520</v>
      </c>
      <c r="G12" s="8" t="s">
        <v>521</v>
      </c>
      <c r="H12" s="12" t="s">
        <v>522</v>
      </c>
    </row>
    <row r="13" spans="1:8" x14ac:dyDescent="0.25">
      <c r="A13" t="s">
        <v>523</v>
      </c>
      <c r="B13" s="8" t="s">
        <v>524</v>
      </c>
      <c r="C13" s="8" t="s">
        <v>525</v>
      </c>
      <c r="D13" s="8" t="s">
        <v>526</v>
      </c>
      <c r="E13" s="8" t="s">
        <v>527</v>
      </c>
      <c r="F13" s="8" t="s">
        <v>528</v>
      </c>
      <c r="G13" s="8" t="s">
        <v>529</v>
      </c>
      <c r="H13" s="12" t="s">
        <v>530</v>
      </c>
    </row>
    <row r="14" spans="1:8" x14ac:dyDescent="0.25">
      <c r="A14" t="s">
        <v>531</v>
      </c>
      <c r="B14" s="8" t="s">
        <v>532</v>
      </c>
      <c r="C14" s="8" t="s">
        <v>533</v>
      </c>
      <c r="D14" s="8" t="s">
        <v>534</v>
      </c>
      <c r="E14" s="8" t="s">
        <v>535</v>
      </c>
      <c r="F14" s="8" t="s">
        <v>536</v>
      </c>
      <c r="G14" s="8" t="s">
        <v>537</v>
      </c>
      <c r="H14" s="12" t="s">
        <v>538</v>
      </c>
    </row>
    <row r="15" spans="1:8" x14ac:dyDescent="0.25">
      <c r="A15" t="s">
        <v>539</v>
      </c>
      <c r="B15" s="8" t="s">
        <v>540</v>
      </c>
      <c r="C15" s="8" t="s">
        <v>499</v>
      </c>
      <c r="D15" s="8" t="s">
        <v>541</v>
      </c>
      <c r="E15" s="8" t="s">
        <v>542</v>
      </c>
      <c r="F15" s="8" t="s">
        <v>514</v>
      </c>
      <c r="G15" s="8" t="s">
        <v>542</v>
      </c>
      <c r="H15" s="12" t="s">
        <v>543</v>
      </c>
    </row>
    <row r="16" spans="1:8" x14ac:dyDescent="0.25">
      <c r="A16" t="s">
        <v>544</v>
      </c>
      <c r="B16" s="8" t="s">
        <v>545</v>
      </c>
      <c r="C16" s="8" t="s">
        <v>521</v>
      </c>
      <c r="D16" s="8" t="s">
        <v>541</v>
      </c>
      <c r="E16" s="8" t="s">
        <v>546</v>
      </c>
      <c r="F16" s="8" t="s">
        <v>33</v>
      </c>
      <c r="G16" s="8" t="s">
        <v>511</v>
      </c>
      <c r="H16" s="12" t="s">
        <v>547</v>
      </c>
    </row>
    <row r="17" spans="1:8" x14ac:dyDescent="0.25">
      <c r="A17" t="s">
        <v>548</v>
      </c>
      <c r="B17" s="8" t="s">
        <v>549</v>
      </c>
      <c r="C17" s="8" t="s">
        <v>550</v>
      </c>
      <c r="D17" s="8" t="s">
        <v>551</v>
      </c>
      <c r="E17" s="8" t="s">
        <v>552</v>
      </c>
      <c r="F17" s="8" t="s">
        <v>528</v>
      </c>
      <c r="G17" s="8" t="s">
        <v>535</v>
      </c>
      <c r="H17" s="12" t="s">
        <v>530</v>
      </c>
    </row>
    <row r="18" spans="1:8" x14ac:dyDescent="0.25">
      <c r="A18" t="s">
        <v>553</v>
      </c>
      <c r="B18" s="8" t="s">
        <v>554</v>
      </c>
      <c r="C18" s="8" t="s">
        <v>555</v>
      </c>
      <c r="D18" s="8" t="s">
        <v>556</v>
      </c>
      <c r="E18" s="8" t="s">
        <v>557</v>
      </c>
      <c r="F18" s="8" t="s">
        <v>558</v>
      </c>
      <c r="G18" s="8" t="s">
        <v>505</v>
      </c>
      <c r="H18" s="12" t="s">
        <v>559</v>
      </c>
    </row>
    <row r="19" spans="1:8" x14ac:dyDescent="0.25">
      <c r="A19" t="s">
        <v>560</v>
      </c>
      <c r="B19" s="8" t="s">
        <v>502</v>
      </c>
      <c r="C19" s="8" t="s">
        <v>561</v>
      </c>
      <c r="D19" s="8" t="s">
        <v>562</v>
      </c>
      <c r="E19" s="8" t="s">
        <v>533</v>
      </c>
      <c r="F19" s="8" t="s">
        <v>563</v>
      </c>
      <c r="G19" s="8" t="s">
        <v>507</v>
      </c>
      <c r="H19" s="12" t="s">
        <v>522</v>
      </c>
    </row>
    <row r="20" spans="1:8" x14ac:dyDescent="0.25">
      <c r="A20" t="s">
        <v>564</v>
      </c>
      <c r="B20" s="8" t="s">
        <v>565</v>
      </c>
      <c r="C20" s="8" t="s">
        <v>511</v>
      </c>
      <c r="D20" s="8" t="s">
        <v>566</v>
      </c>
      <c r="E20" s="8" t="s">
        <v>567</v>
      </c>
      <c r="F20" s="8" t="s">
        <v>506</v>
      </c>
      <c r="G20" s="8" t="s">
        <v>567</v>
      </c>
      <c r="H20" s="12" t="s">
        <v>568</v>
      </c>
    </row>
    <row r="21" spans="1:8" x14ac:dyDescent="0.25">
      <c r="A21" t="s">
        <v>569</v>
      </c>
      <c r="B21" s="8" t="s">
        <v>570</v>
      </c>
      <c r="C21" s="8" t="s">
        <v>525</v>
      </c>
      <c r="D21" s="8" t="s">
        <v>571</v>
      </c>
      <c r="E21" s="8" t="s">
        <v>555</v>
      </c>
      <c r="F21" s="8" t="s">
        <v>33</v>
      </c>
      <c r="G21" s="8" t="s">
        <v>507</v>
      </c>
      <c r="H21" s="12" t="s">
        <v>572</v>
      </c>
    </row>
    <row r="22" spans="1:8" x14ac:dyDescent="0.25">
      <c r="A22" t="s">
        <v>573</v>
      </c>
      <c r="B22" s="8" t="s">
        <v>574</v>
      </c>
      <c r="C22" s="8" t="s">
        <v>511</v>
      </c>
      <c r="D22" s="8" t="s">
        <v>575</v>
      </c>
      <c r="E22" s="8" t="s">
        <v>561</v>
      </c>
      <c r="F22" s="8" t="s">
        <v>506</v>
      </c>
      <c r="G22" s="8" t="s">
        <v>567</v>
      </c>
      <c r="H22" s="12" t="s">
        <v>568</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10.90625" defaultRowHeight="15" x14ac:dyDescent="0.25"/>
  <cols>
    <col min="1" max="1" width="20.7265625" customWidth="1"/>
    <col min="2" max="5" width="18.7265625" customWidth="1"/>
  </cols>
  <sheetData>
    <row r="1" spans="1:5" ht="19.2" x14ac:dyDescent="0.35">
      <c r="A1" s="2" t="s">
        <v>576</v>
      </c>
    </row>
    <row r="2" spans="1:5" x14ac:dyDescent="0.25">
      <c r="A2" t="s">
        <v>577</v>
      </c>
    </row>
    <row r="3" spans="1:5" ht="30" customHeight="1" x14ac:dyDescent="0.3">
      <c r="A3" s="3" t="s">
        <v>69</v>
      </c>
    </row>
    <row r="4" spans="1:5" x14ac:dyDescent="0.25">
      <c r="A4" t="s">
        <v>578</v>
      </c>
    </row>
    <row r="5" spans="1:5" x14ac:dyDescent="0.25">
      <c r="A5" t="s">
        <v>579</v>
      </c>
    </row>
    <row r="6" spans="1:5" ht="60" customHeight="1" x14ac:dyDescent="0.3">
      <c r="A6" s="5" t="s">
        <v>477</v>
      </c>
      <c r="B6" s="6" t="s">
        <v>480</v>
      </c>
      <c r="C6" s="6" t="s">
        <v>580</v>
      </c>
      <c r="D6" s="6" t="s">
        <v>482</v>
      </c>
      <c r="E6" s="6" t="s">
        <v>581</v>
      </c>
    </row>
    <row r="7" spans="1:5" x14ac:dyDescent="0.25">
      <c r="A7" t="s">
        <v>573</v>
      </c>
      <c r="B7" s="8" t="s">
        <v>575</v>
      </c>
      <c r="C7" s="13" t="s">
        <v>582</v>
      </c>
      <c r="D7" s="8" t="s">
        <v>506</v>
      </c>
      <c r="E7" s="13" t="s">
        <v>583</v>
      </c>
    </row>
    <row r="8" spans="1:5" x14ac:dyDescent="0.25">
      <c r="A8" t="s">
        <v>485</v>
      </c>
      <c r="B8" s="8" t="s">
        <v>488</v>
      </c>
      <c r="C8" s="13" t="s">
        <v>584</v>
      </c>
      <c r="D8" s="8" t="s">
        <v>490</v>
      </c>
      <c r="E8" s="13" t="s">
        <v>585</v>
      </c>
    </row>
    <row r="9" spans="1:5" x14ac:dyDescent="0.25">
      <c r="A9" t="s">
        <v>493</v>
      </c>
      <c r="B9" s="8" t="s">
        <v>496</v>
      </c>
      <c r="C9" s="13" t="s">
        <v>586</v>
      </c>
      <c r="D9" s="8" t="s">
        <v>498</v>
      </c>
      <c r="E9" s="13" t="s">
        <v>587</v>
      </c>
    </row>
    <row r="10" spans="1:5" x14ac:dyDescent="0.25">
      <c r="A10" t="s">
        <v>501</v>
      </c>
      <c r="B10" s="8" t="s">
        <v>504</v>
      </c>
      <c r="C10" s="13" t="s">
        <v>588</v>
      </c>
      <c r="D10" s="8" t="s">
        <v>506</v>
      </c>
      <c r="E10" s="13" t="s">
        <v>589</v>
      </c>
    </row>
    <row r="11" spans="1:5" x14ac:dyDescent="0.25">
      <c r="A11" t="s">
        <v>509</v>
      </c>
      <c r="B11" s="8" t="s">
        <v>512</v>
      </c>
      <c r="C11" s="13" t="s">
        <v>586</v>
      </c>
      <c r="D11" s="8" t="s">
        <v>514</v>
      </c>
      <c r="E11" s="13" t="s">
        <v>587</v>
      </c>
    </row>
    <row r="12" spans="1:5" x14ac:dyDescent="0.25">
      <c r="A12" t="s">
        <v>516</v>
      </c>
      <c r="B12" s="8" t="s">
        <v>518</v>
      </c>
      <c r="C12" s="13" t="s">
        <v>590</v>
      </c>
      <c r="D12" s="8" t="s">
        <v>520</v>
      </c>
      <c r="E12" s="13" t="s">
        <v>591</v>
      </c>
    </row>
    <row r="13" spans="1:5" x14ac:dyDescent="0.25">
      <c r="A13" t="s">
        <v>523</v>
      </c>
      <c r="B13" s="8" t="s">
        <v>526</v>
      </c>
      <c r="C13" s="13" t="s">
        <v>592</v>
      </c>
      <c r="D13" s="8" t="s">
        <v>528</v>
      </c>
      <c r="E13" s="13" t="s">
        <v>587</v>
      </c>
    </row>
    <row r="14" spans="1:5" x14ac:dyDescent="0.25">
      <c r="A14" t="s">
        <v>531</v>
      </c>
      <c r="B14" s="8" t="s">
        <v>534</v>
      </c>
      <c r="C14" s="13" t="s">
        <v>593</v>
      </c>
      <c r="D14" s="8" t="s">
        <v>536</v>
      </c>
      <c r="E14" s="13" t="s">
        <v>594</v>
      </c>
    </row>
    <row r="15" spans="1:5" x14ac:dyDescent="0.25">
      <c r="A15" t="s">
        <v>539</v>
      </c>
      <c r="B15" s="8" t="s">
        <v>541</v>
      </c>
      <c r="C15" s="13" t="s">
        <v>595</v>
      </c>
      <c r="D15" s="8" t="s">
        <v>514</v>
      </c>
      <c r="E15" s="13" t="s">
        <v>596</v>
      </c>
    </row>
    <row r="16" spans="1:5" x14ac:dyDescent="0.25">
      <c r="A16" t="s">
        <v>544</v>
      </c>
      <c r="B16" s="8" t="s">
        <v>541</v>
      </c>
      <c r="C16" s="13" t="s">
        <v>593</v>
      </c>
      <c r="D16" s="8" t="s">
        <v>33</v>
      </c>
      <c r="E16" s="13" t="s">
        <v>596</v>
      </c>
    </row>
    <row r="17" spans="1:5" x14ac:dyDescent="0.25">
      <c r="A17" t="s">
        <v>553</v>
      </c>
      <c r="B17" s="8" t="s">
        <v>556</v>
      </c>
      <c r="C17" s="13" t="s">
        <v>597</v>
      </c>
      <c r="D17" s="8" t="s">
        <v>558</v>
      </c>
      <c r="E17" s="13" t="s">
        <v>590</v>
      </c>
    </row>
    <row r="18" spans="1:5" x14ac:dyDescent="0.25">
      <c r="A18" t="s">
        <v>560</v>
      </c>
      <c r="B18" s="8" t="s">
        <v>562</v>
      </c>
      <c r="C18" s="13" t="s">
        <v>598</v>
      </c>
      <c r="D18" s="8" t="s">
        <v>563</v>
      </c>
      <c r="E18" s="13" t="s">
        <v>599</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ColWidth="10.90625" defaultRowHeight="15" x14ac:dyDescent="0.25"/>
  <cols>
    <col min="1" max="1" width="20.7265625" customWidth="1"/>
    <col min="2" max="7" width="15.7265625" customWidth="1"/>
  </cols>
  <sheetData>
    <row r="1" spans="1:7" ht="19.2" x14ac:dyDescent="0.35">
      <c r="A1" s="2" t="s">
        <v>600</v>
      </c>
    </row>
    <row r="2" spans="1:7" x14ac:dyDescent="0.25">
      <c r="A2" t="s">
        <v>577</v>
      </c>
    </row>
    <row r="3" spans="1:7" ht="30" customHeight="1" x14ac:dyDescent="0.3">
      <c r="A3" s="3" t="s">
        <v>69</v>
      </c>
    </row>
    <row r="4" spans="1:7" x14ac:dyDescent="0.25">
      <c r="A4" t="s">
        <v>474</v>
      </c>
    </row>
    <row r="5" spans="1:7" x14ac:dyDescent="0.25">
      <c r="A5" t="s">
        <v>579</v>
      </c>
    </row>
    <row r="6" spans="1:7" ht="30" customHeight="1" x14ac:dyDescent="0.3">
      <c r="A6" s="5" t="s">
        <v>601</v>
      </c>
      <c r="B6" s="6" t="s">
        <v>602</v>
      </c>
      <c r="C6" s="6" t="s">
        <v>603</v>
      </c>
      <c r="D6" s="6" t="s">
        <v>604</v>
      </c>
      <c r="E6" s="6" t="s">
        <v>605</v>
      </c>
      <c r="F6" s="6" t="s">
        <v>606</v>
      </c>
      <c r="G6" s="6" t="s">
        <v>607</v>
      </c>
    </row>
    <row r="7" spans="1:7" x14ac:dyDescent="0.25">
      <c r="A7" t="s">
        <v>608</v>
      </c>
      <c r="B7" s="13" t="s">
        <v>106</v>
      </c>
      <c r="C7" s="13" t="s">
        <v>138</v>
      </c>
      <c r="D7" s="13" t="s">
        <v>609</v>
      </c>
      <c r="E7" s="13" t="s">
        <v>221</v>
      </c>
      <c r="F7" s="13" t="s">
        <v>110</v>
      </c>
      <c r="G7" s="13" t="s">
        <v>192</v>
      </c>
    </row>
    <row r="8" spans="1:7" x14ac:dyDescent="0.25">
      <c r="A8" t="s">
        <v>610</v>
      </c>
      <c r="B8" s="13" t="s">
        <v>119</v>
      </c>
      <c r="C8" s="13" t="s">
        <v>121</v>
      </c>
      <c r="D8" s="13" t="s">
        <v>112</v>
      </c>
      <c r="E8" s="13" t="s">
        <v>611</v>
      </c>
      <c r="F8" s="13" t="s">
        <v>612</v>
      </c>
      <c r="G8" s="13" t="s">
        <v>256</v>
      </c>
    </row>
    <row r="9" spans="1:7" x14ac:dyDescent="0.25">
      <c r="A9" t="s">
        <v>482</v>
      </c>
      <c r="B9" s="13" t="s">
        <v>613</v>
      </c>
      <c r="C9" s="13" t="s">
        <v>33</v>
      </c>
      <c r="D9" s="13" t="s">
        <v>563</v>
      </c>
      <c r="E9" s="13" t="s">
        <v>495</v>
      </c>
      <c r="F9" s="13" t="s">
        <v>507</v>
      </c>
      <c r="G9" s="13" t="s">
        <v>614</v>
      </c>
    </row>
    <row r="10" spans="1:7" x14ac:dyDescent="0.25">
      <c r="A10" t="s">
        <v>615</v>
      </c>
      <c r="B10" s="13" t="s">
        <v>616</v>
      </c>
      <c r="C10" s="13" t="s">
        <v>617</v>
      </c>
      <c r="D10" s="13" t="s">
        <v>618</v>
      </c>
      <c r="E10" s="13" t="s">
        <v>546</v>
      </c>
      <c r="F10" s="13" t="s">
        <v>619</v>
      </c>
      <c r="G10" s="13" t="s">
        <v>620</v>
      </c>
    </row>
    <row r="11" spans="1:7" x14ac:dyDescent="0.25">
      <c r="A11" t="s">
        <v>621</v>
      </c>
      <c r="B11" s="13" t="s">
        <v>622</v>
      </c>
      <c r="C11" s="13" t="s">
        <v>129</v>
      </c>
      <c r="D11" s="13" t="s">
        <v>118</v>
      </c>
      <c r="E11" s="13" t="s">
        <v>623</v>
      </c>
      <c r="F11" s="13" t="s">
        <v>127</v>
      </c>
      <c r="G11" s="13" t="s">
        <v>256</v>
      </c>
    </row>
    <row r="13" spans="1:7" x14ac:dyDescent="0.25">
      <c r="B13" s="8"/>
      <c r="C13" s="8"/>
      <c r="D13" s="8"/>
      <c r="E13" s="8"/>
      <c r="F13" s="8"/>
      <c r="G13" s="8"/>
    </row>
    <row r="14" spans="1:7" x14ac:dyDescent="0.25">
      <c r="B14" s="8"/>
      <c r="C14" s="8"/>
      <c r="D14" s="8"/>
      <c r="E14" s="8"/>
      <c r="F14" s="8"/>
      <c r="G14" s="8"/>
    </row>
    <row r="15" spans="1:7" x14ac:dyDescent="0.25">
      <c r="B15" s="8"/>
      <c r="C15" s="8"/>
      <c r="D15" s="8"/>
      <c r="E15" s="8"/>
      <c r="F15" s="8"/>
      <c r="G15" s="8"/>
    </row>
    <row r="16" spans="1:7" x14ac:dyDescent="0.25">
      <c r="B16" s="8"/>
      <c r="C16" s="8"/>
      <c r="D16" s="8"/>
      <c r="E16" s="8"/>
      <c r="F16" s="8"/>
      <c r="G16" s="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ColWidth="10.90625" defaultRowHeight="15" x14ac:dyDescent="0.25"/>
  <cols>
    <col min="1" max="1" width="33.1796875" customWidth="1"/>
    <col min="2" max="8" width="15.7265625" customWidth="1"/>
  </cols>
  <sheetData>
    <row r="1" spans="1:8" ht="19.2" x14ac:dyDescent="0.35">
      <c r="A1" s="2" t="s">
        <v>624</v>
      </c>
    </row>
    <row r="2" spans="1:8" x14ac:dyDescent="0.25">
      <c r="A2" t="s">
        <v>577</v>
      </c>
    </row>
    <row r="3" spans="1:8" ht="15.6" x14ac:dyDescent="0.3">
      <c r="A3" s="3" t="s">
        <v>69</v>
      </c>
    </row>
    <row r="4" spans="1:8" x14ac:dyDescent="0.25">
      <c r="A4" t="s">
        <v>474</v>
      </c>
    </row>
    <row r="5" spans="1:8" ht="49.95" customHeight="1" x14ac:dyDescent="0.3">
      <c r="A5" s="5" t="s">
        <v>625</v>
      </c>
      <c r="B5" s="6" t="s">
        <v>626</v>
      </c>
      <c r="C5" s="6" t="s">
        <v>627</v>
      </c>
      <c r="D5" s="6" t="s">
        <v>628</v>
      </c>
      <c r="E5" s="6" t="s">
        <v>629</v>
      </c>
      <c r="F5" s="6" t="s">
        <v>630</v>
      </c>
      <c r="G5" s="6" t="s">
        <v>631</v>
      </c>
      <c r="H5" s="6" t="s">
        <v>632</v>
      </c>
    </row>
    <row r="6" spans="1:8" x14ac:dyDescent="0.25">
      <c r="A6" t="s">
        <v>633</v>
      </c>
      <c r="B6" s="13" t="s">
        <v>121</v>
      </c>
      <c r="C6" s="13" t="s">
        <v>634</v>
      </c>
      <c r="D6" s="13" t="s">
        <v>635</v>
      </c>
      <c r="E6" s="13" t="s">
        <v>634</v>
      </c>
      <c r="F6" s="13" t="s">
        <v>635</v>
      </c>
      <c r="G6" s="13" t="s">
        <v>636</v>
      </c>
      <c r="H6" s="13" t="s">
        <v>637</v>
      </c>
    </row>
    <row r="7" spans="1:8" x14ac:dyDescent="0.25">
      <c r="A7" t="s">
        <v>638</v>
      </c>
      <c r="B7" s="13" t="s">
        <v>116</v>
      </c>
      <c r="C7" s="13" t="s">
        <v>639</v>
      </c>
      <c r="D7" s="13" t="s">
        <v>357</v>
      </c>
      <c r="E7" s="13" t="s">
        <v>640</v>
      </c>
      <c r="F7" s="13" t="s">
        <v>108</v>
      </c>
      <c r="G7" s="13" t="s">
        <v>641</v>
      </c>
      <c r="H7" s="13" t="s">
        <v>642</v>
      </c>
    </row>
    <row r="8" spans="1:8" x14ac:dyDescent="0.25">
      <c r="A8" t="s">
        <v>643</v>
      </c>
      <c r="B8" s="13" t="s">
        <v>123</v>
      </c>
      <c r="C8" s="13" t="s">
        <v>644</v>
      </c>
      <c r="D8" s="13" t="s">
        <v>645</v>
      </c>
      <c r="E8" s="13" t="s">
        <v>646</v>
      </c>
      <c r="F8" s="13" t="s">
        <v>127</v>
      </c>
      <c r="G8" s="13" t="s">
        <v>641</v>
      </c>
      <c r="H8" s="13" t="s">
        <v>647</v>
      </c>
    </row>
    <row r="9" spans="1:8" x14ac:dyDescent="0.25">
      <c r="A9" t="s">
        <v>648</v>
      </c>
      <c r="B9" s="13" t="s">
        <v>649</v>
      </c>
      <c r="C9" s="13" t="s">
        <v>650</v>
      </c>
      <c r="D9" s="13" t="s">
        <v>714</v>
      </c>
      <c r="E9" s="13" t="s">
        <v>650</v>
      </c>
      <c r="F9" s="13" t="s">
        <v>651</v>
      </c>
      <c r="G9" s="13" t="s">
        <v>652</v>
      </c>
      <c r="H9" s="13" t="s">
        <v>653</v>
      </c>
    </row>
    <row r="10" spans="1:8" x14ac:dyDescent="0.25">
      <c r="A10" t="s">
        <v>654</v>
      </c>
      <c r="B10" s="13" t="s">
        <v>655</v>
      </c>
      <c r="C10" s="13" t="s">
        <v>656</v>
      </c>
      <c r="D10" s="13" t="s">
        <v>657</v>
      </c>
      <c r="E10" s="13" t="s">
        <v>658</v>
      </c>
      <c r="F10" s="13" t="s">
        <v>659</v>
      </c>
      <c r="G10" s="13" t="s">
        <v>660</v>
      </c>
      <c r="H10" s="13" t="s">
        <v>661</v>
      </c>
    </row>
    <row r="11" spans="1:8" x14ac:dyDescent="0.25">
      <c r="A11" t="s">
        <v>662</v>
      </c>
      <c r="B11" s="13" t="s">
        <v>663</v>
      </c>
      <c r="C11" s="13" t="s">
        <v>664</v>
      </c>
      <c r="D11" s="13" t="s">
        <v>651</v>
      </c>
      <c r="E11" s="13" t="s">
        <v>658</v>
      </c>
      <c r="F11" s="13" t="s">
        <v>665</v>
      </c>
      <c r="G11" s="13" t="s">
        <v>660</v>
      </c>
      <c r="H11" s="13" t="s">
        <v>666</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ColWidth="10.90625" defaultRowHeight="15" x14ac:dyDescent="0.25"/>
  <cols>
    <col min="1" max="1" width="25.7265625" customWidth="1"/>
    <col min="2" max="2" width="100.7265625" customWidth="1"/>
  </cols>
  <sheetData>
    <row r="1" spans="1:2" ht="19.2" x14ac:dyDescent="0.35">
      <c r="A1" s="2" t="s">
        <v>667</v>
      </c>
    </row>
    <row r="2" spans="1:2" ht="15.6" x14ac:dyDescent="0.3">
      <c r="A2" s="5" t="s">
        <v>668</v>
      </c>
      <c r="B2" s="5" t="s">
        <v>669</v>
      </c>
    </row>
    <row r="3" spans="1:2" ht="75" customHeight="1" x14ac:dyDescent="0.25">
      <c r="A3" t="s">
        <v>670</v>
      </c>
      <c r="B3" s="4" t="s">
        <v>671</v>
      </c>
    </row>
    <row r="4" spans="1:2" ht="60" x14ac:dyDescent="0.25">
      <c r="A4" t="s">
        <v>672</v>
      </c>
      <c r="B4" s="4" t="s">
        <v>673</v>
      </c>
    </row>
    <row r="5" spans="1:2" ht="45" x14ac:dyDescent="0.25">
      <c r="A5" t="s">
        <v>674</v>
      </c>
      <c r="B5" s="4" t="s">
        <v>675</v>
      </c>
    </row>
    <row r="6" spans="1:2" x14ac:dyDescent="0.25">
      <c r="A6" t="s">
        <v>676</v>
      </c>
      <c r="B6" s="4" t="s">
        <v>677</v>
      </c>
    </row>
    <row r="7" spans="1:2" ht="90" x14ac:dyDescent="0.25">
      <c r="A7" t="s">
        <v>678</v>
      </c>
      <c r="B7" s="4" t="s">
        <v>679</v>
      </c>
    </row>
    <row r="8" spans="1:2" ht="75" x14ac:dyDescent="0.25">
      <c r="A8" t="s">
        <v>680</v>
      </c>
      <c r="B8" s="4" t="s">
        <v>681</v>
      </c>
    </row>
    <row r="9" spans="1:2" x14ac:dyDescent="0.25">
      <c r="A9" t="s">
        <v>682</v>
      </c>
      <c r="B9" s="4" t="s">
        <v>683</v>
      </c>
    </row>
    <row r="10" spans="1:2" ht="45" x14ac:dyDescent="0.25">
      <c r="A10" t="s">
        <v>684</v>
      </c>
      <c r="B10" s="4" t="s">
        <v>685</v>
      </c>
    </row>
    <row r="11" spans="1:2" x14ac:dyDescent="0.25">
      <c r="A11" t="s">
        <v>686</v>
      </c>
      <c r="B11" s="4" t="s">
        <v>687</v>
      </c>
    </row>
    <row r="12" spans="1:2" x14ac:dyDescent="0.25">
      <c r="A12" t="s">
        <v>688</v>
      </c>
      <c r="B12" s="4" t="s">
        <v>689</v>
      </c>
    </row>
    <row r="13" spans="1:2" x14ac:dyDescent="0.25">
      <c r="A13" t="s">
        <v>690</v>
      </c>
      <c r="B13" s="4" t="s">
        <v>691</v>
      </c>
    </row>
    <row r="14" spans="1:2" x14ac:dyDescent="0.25">
      <c r="A14" t="s">
        <v>692</v>
      </c>
      <c r="B14" s="4" t="s">
        <v>693</v>
      </c>
    </row>
    <row r="15" spans="1:2" ht="60" x14ac:dyDescent="0.25">
      <c r="A15" t="s">
        <v>694</v>
      </c>
      <c r="B15" s="4" t="s">
        <v>695</v>
      </c>
    </row>
    <row r="16" spans="1:2" ht="30" x14ac:dyDescent="0.25">
      <c r="A16" t="s">
        <v>696</v>
      </c>
      <c r="B16" s="4" t="s">
        <v>697</v>
      </c>
    </row>
    <row r="17" spans="1:2" ht="60" x14ac:dyDescent="0.25">
      <c r="A17" t="s">
        <v>698</v>
      </c>
      <c r="B17" s="4" t="s">
        <v>699</v>
      </c>
    </row>
    <row r="18" spans="1:2" ht="30" x14ac:dyDescent="0.25">
      <c r="A18" t="s">
        <v>700</v>
      </c>
      <c r="B18" s="4" t="s">
        <v>701</v>
      </c>
    </row>
    <row r="19" spans="1:2" x14ac:dyDescent="0.25">
      <c r="A19" t="s">
        <v>702</v>
      </c>
      <c r="B19" s="4" t="s">
        <v>703</v>
      </c>
    </row>
    <row r="20" spans="1:2" ht="45" x14ac:dyDescent="0.25">
      <c r="A20" t="s">
        <v>704</v>
      </c>
      <c r="B20" s="4" t="s">
        <v>705</v>
      </c>
    </row>
    <row r="21" spans="1:2" ht="45" x14ac:dyDescent="0.25">
      <c r="A21" t="s">
        <v>706</v>
      </c>
      <c r="B21" s="4" t="s">
        <v>707</v>
      </c>
    </row>
    <row r="22" spans="1:2" ht="180" x14ac:dyDescent="0.25">
      <c r="A22" t="s">
        <v>708</v>
      </c>
      <c r="B22" s="4" t="s">
        <v>709</v>
      </c>
    </row>
    <row r="23" spans="1:2" x14ac:dyDescent="0.25">
      <c r="A23" t="s">
        <v>710</v>
      </c>
      <c r="B23" s="14" t="s">
        <v>713</v>
      </c>
    </row>
    <row r="24" spans="1:2" ht="45" x14ac:dyDescent="0.25">
      <c r="A24" t="s">
        <v>711</v>
      </c>
      <c r="B24" s="4" t="s">
        <v>712</v>
      </c>
    </row>
    <row r="25" spans="1:2" x14ac:dyDescent="0.25">
      <c r="B25" s="4"/>
    </row>
    <row r="26" spans="1:2" x14ac:dyDescent="0.25">
      <c r="B26" s="4"/>
    </row>
  </sheetData>
  <hyperlinks>
    <hyperlink ref="B23" r:id="rId1"/>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ColWidth="10.90625" defaultRowHeight="15" x14ac:dyDescent="0.25"/>
  <cols>
    <col min="3" max="3" width="84.7265625" customWidth="1"/>
  </cols>
  <sheetData>
    <row r="1" spans="1:3" ht="19.2" x14ac:dyDescent="0.35">
      <c r="A1" s="2" t="s">
        <v>15</v>
      </c>
    </row>
    <row r="2" spans="1:3" ht="31.2" x14ac:dyDescent="0.3">
      <c r="A2" s="5" t="s">
        <v>16</v>
      </c>
      <c r="B2" s="5" t="s">
        <v>17</v>
      </c>
      <c r="C2" s="5" t="s">
        <v>18</v>
      </c>
    </row>
    <row r="3" spans="1:3" x14ac:dyDescent="0.25">
      <c r="A3" t="s">
        <v>19</v>
      </c>
      <c r="B3" s="1" t="str">
        <f>HYPERLINK("#2.1!A7", "2.1a")</f>
        <v>2.1a</v>
      </c>
      <c r="C3" t="s">
        <v>20</v>
      </c>
    </row>
    <row r="4" spans="1:3" x14ac:dyDescent="0.25">
      <c r="A4" t="s">
        <v>19</v>
      </c>
      <c r="B4" s="1" t="str">
        <f>HYPERLINK("#2.1!A19", "2.1b")</f>
        <v>2.1b</v>
      </c>
      <c r="C4" t="s">
        <v>21</v>
      </c>
    </row>
    <row r="5" spans="1:3" x14ac:dyDescent="0.25">
      <c r="A5" t="s">
        <v>22</v>
      </c>
      <c r="B5" s="1" t="str">
        <f>HYPERLINK("#2.2!A7", "2.2a")</f>
        <v>2.2a</v>
      </c>
      <c r="C5" t="s">
        <v>23</v>
      </c>
    </row>
    <row r="6" spans="1:3" x14ac:dyDescent="0.25">
      <c r="A6" t="s">
        <v>22</v>
      </c>
      <c r="B6" s="1" t="str">
        <f>HYPERLINK("#2.2!A19", "2.2b")</f>
        <v>2.2b</v>
      </c>
      <c r="C6" s="4" t="s">
        <v>24</v>
      </c>
    </row>
    <row r="7" spans="1:3" x14ac:dyDescent="0.25">
      <c r="A7" t="s">
        <v>25</v>
      </c>
      <c r="B7" s="1" t="str">
        <f>HYPERLINK("#2.3!A8", "2.3a")</f>
        <v>2.3a</v>
      </c>
      <c r="C7" s="4" t="s">
        <v>26</v>
      </c>
    </row>
    <row r="8" spans="1:3" x14ac:dyDescent="0.25">
      <c r="A8" t="s">
        <v>25</v>
      </c>
      <c r="B8" s="1" t="str">
        <f>HYPERLINK("#2.3!A21", "2.3b")</f>
        <v>2.3b</v>
      </c>
      <c r="C8" s="4" t="s">
        <v>27</v>
      </c>
    </row>
    <row r="9" spans="1:3" x14ac:dyDescent="0.25">
      <c r="A9" t="s">
        <v>25</v>
      </c>
      <c r="B9" s="1" t="str">
        <f>HYPERLINK("#2.3!A34", "2.3c")</f>
        <v>2.3c</v>
      </c>
      <c r="C9" s="4" t="s">
        <v>28</v>
      </c>
    </row>
    <row r="10" spans="1:3" x14ac:dyDescent="0.25">
      <c r="A10" t="s">
        <v>29</v>
      </c>
      <c r="B10" s="1" t="str">
        <f>HYPERLINK("#2.4!A9", "2.4a")</f>
        <v>2.4a</v>
      </c>
      <c r="C10" t="s">
        <v>30</v>
      </c>
    </row>
    <row r="11" spans="1:3" x14ac:dyDescent="0.25">
      <c r="A11" t="s">
        <v>29</v>
      </c>
      <c r="B11" s="1" t="str">
        <f>HYPERLINK("#2.4!A22", "2.4b")</f>
        <v>2.4b</v>
      </c>
      <c r="C11" t="s">
        <v>31</v>
      </c>
    </row>
    <row r="12" spans="1:3" x14ac:dyDescent="0.25">
      <c r="A12" t="s">
        <v>29</v>
      </c>
      <c r="B12" s="1" t="str">
        <f>HYPERLINK("#2.4!A35", "2.4c")</f>
        <v>2.4c</v>
      </c>
      <c r="C12" t="s">
        <v>32</v>
      </c>
    </row>
    <row r="13" spans="1:3" x14ac:dyDescent="0.25">
      <c r="A13" t="s">
        <v>33</v>
      </c>
      <c r="B13" s="1" t="str">
        <f>HYPERLINK("#2.5!A10", "2.5a")</f>
        <v>2.5a</v>
      </c>
      <c r="C13" t="s">
        <v>34</v>
      </c>
    </row>
    <row r="14" spans="1:3" x14ac:dyDescent="0.25">
      <c r="A14" t="s">
        <v>33</v>
      </c>
      <c r="B14" s="1" t="str">
        <f>HYPERLINK("#2.5!A23", "2.5b")</f>
        <v>2.5b</v>
      </c>
      <c r="C14" t="s">
        <v>35</v>
      </c>
    </row>
    <row r="15" spans="1:3" x14ac:dyDescent="0.25">
      <c r="A15" t="s">
        <v>33</v>
      </c>
      <c r="B15" s="1" t="str">
        <f>HYPERLINK("#2.5!A36", "2.5c")</f>
        <v>2.5c</v>
      </c>
      <c r="C15" t="s">
        <v>36</v>
      </c>
    </row>
    <row r="16" spans="1:3" x14ac:dyDescent="0.25">
      <c r="A16" t="s">
        <v>37</v>
      </c>
      <c r="B16" s="1" t="str">
        <f>HYPERLINK("#2.6!A10", "2.6a")</f>
        <v>2.6a</v>
      </c>
      <c r="C16" t="s">
        <v>38</v>
      </c>
    </row>
    <row r="17" spans="1:3" x14ac:dyDescent="0.25">
      <c r="A17" t="s">
        <v>37</v>
      </c>
      <c r="B17" s="1" t="str">
        <f>HYPERLINK("#2.6!A23", "2.6b")</f>
        <v>2.6b</v>
      </c>
      <c r="C17" t="s">
        <v>39</v>
      </c>
    </row>
    <row r="18" spans="1:3" x14ac:dyDescent="0.25">
      <c r="A18" t="s">
        <v>37</v>
      </c>
      <c r="B18" s="1" t="str">
        <f>HYPERLINK("#2.6!A36", "2.6c")</f>
        <v>2.6c</v>
      </c>
      <c r="C18" t="s">
        <v>40</v>
      </c>
    </row>
    <row r="19" spans="1:3" x14ac:dyDescent="0.25">
      <c r="A19" t="s">
        <v>41</v>
      </c>
      <c r="B19" s="1" t="str">
        <f>HYPERLINK("#2.7!A8", "2.7a")</f>
        <v>2.7a</v>
      </c>
      <c r="C19" t="s">
        <v>42</v>
      </c>
    </row>
    <row r="20" spans="1:3" x14ac:dyDescent="0.25">
      <c r="A20" t="s">
        <v>41</v>
      </c>
      <c r="B20" s="1" t="str">
        <f>HYPERLINK("#2.7!A21", "2.7b")</f>
        <v>2.7b</v>
      </c>
      <c r="C20" t="s">
        <v>43</v>
      </c>
    </row>
    <row r="21" spans="1:3" x14ac:dyDescent="0.25">
      <c r="A21" t="s">
        <v>41</v>
      </c>
      <c r="B21" s="1" t="str">
        <f>HYPERLINK("#2.7!A34", "2.7c")</f>
        <v>2.7c</v>
      </c>
      <c r="C21" t="s">
        <v>44</v>
      </c>
    </row>
    <row r="22" spans="1:3" x14ac:dyDescent="0.25">
      <c r="A22" t="s">
        <v>45</v>
      </c>
      <c r="B22" s="1" t="str">
        <f>HYPERLINK("#2.8!A9", "2.8a")</f>
        <v>2.8a</v>
      </c>
      <c r="C22" t="s">
        <v>46</v>
      </c>
    </row>
    <row r="23" spans="1:3" x14ac:dyDescent="0.25">
      <c r="A23" t="s">
        <v>45</v>
      </c>
      <c r="B23" s="1" t="str">
        <f>HYPERLINK("#2.8!A22", "2.8b")</f>
        <v>2.8b</v>
      </c>
      <c r="C23" t="s">
        <v>47</v>
      </c>
    </row>
    <row r="24" spans="1:3" x14ac:dyDescent="0.25">
      <c r="A24" t="s">
        <v>45</v>
      </c>
      <c r="B24" s="1" t="str">
        <f>HYPERLINK("#2.6!A35", "2.8c")</f>
        <v>2.8c</v>
      </c>
      <c r="C24" t="s">
        <v>48</v>
      </c>
    </row>
    <row r="25" spans="1:3" x14ac:dyDescent="0.25">
      <c r="A25" t="s">
        <v>49</v>
      </c>
      <c r="B25" s="1" t="str">
        <f>HYPERLINK("#2.9!A8", "2.9a")</f>
        <v>2.9a</v>
      </c>
      <c r="C25" t="s">
        <v>50</v>
      </c>
    </row>
    <row r="26" spans="1:3" x14ac:dyDescent="0.25">
      <c r="A26" t="s">
        <v>49</v>
      </c>
      <c r="B26" s="1" t="str">
        <f>HYPERLINK("#2.9!A21", "2.9b")</f>
        <v>2.9b</v>
      </c>
      <c r="C26" t="s">
        <v>51</v>
      </c>
    </row>
    <row r="27" spans="1:3" x14ac:dyDescent="0.25">
      <c r="A27" t="s">
        <v>49</v>
      </c>
      <c r="B27" s="1" t="str">
        <f>HYPERLINK("#2.9!A34", "2.9c")</f>
        <v>2.9c</v>
      </c>
      <c r="C27" t="s">
        <v>52</v>
      </c>
    </row>
    <row r="28" spans="1:3" x14ac:dyDescent="0.25">
      <c r="A28" t="s">
        <v>53</v>
      </c>
      <c r="B28" s="1" t="str">
        <f>HYPERLINK("#2.10!A8", "2.10a")</f>
        <v>2.10a</v>
      </c>
      <c r="C28" t="s">
        <v>54</v>
      </c>
    </row>
    <row r="29" spans="1:3" x14ac:dyDescent="0.25">
      <c r="A29" t="s">
        <v>53</v>
      </c>
      <c r="B29" s="1" t="str">
        <f>HYPERLINK("#2.10!A21", "2.10b")</f>
        <v>2.10b</v>
      </c>
      <c r="C29" t="s">
        <v>55</v>
      </c>
    </row>
    <row r="30" spans="1:3" x14ac:dyDescent="0.25">
      <c r="A30" t="s">
        <v>53</v>
      </c>
      <c r="B30" s="1" t="str">
        <f>HYPERLINK("#2.10!A34", "2.10c")</f>
        <v>2.10c</v>
      </c>
      <c r="C30" t="s">
        <v>56</v>
      </c>
    </row>
    <row r="31" spans="1:3" x14ac:dyDescent="0.25">
      <c r="A31" t="s">
        <v>57</v>
      </c>
      <c r="B31" s="1" t="str">
        <f>HYPERLINK("#2.11!A7", "2.11")</f>
        <v>2.11</v>
      </c>
      <c r="C31" t="s">
        <v>58</v>
      </c>
    </row>
    <row r="32" spans="1:3" x14ac:dyDescent="0.25">
      <c r="A32" t="s">
        <v>59</v>
      </c>
      <c r="B32" s="1" t="str">
        <f>HYPERLINK("#2.12!A8", "2.12")</f>
        <v>2.12</v>
      </c>
      <c r="C32" t="s">
        <v>60</v>
      </c>
    </row>
    <row r="33" spans="1:3" x14ac:dyDescent="0.25">
      <c r="A33" t="s">
        <v>61</v>
      </c>
      <c r="B33" s="1" t="str">
        <f>HYPERLINK("#2.13!A7", "2.13")</f>
        <v>2.13</v>
      </c>
      <c r="C33" t="s">
        <v>62</v>
      </c>
    </row>
    <row r="34" spans="1:3" x14ac:dyDescent="0.25">
      <c r="A34" t="s">
        <v>63</v>
      </c>
      <c r="B34" s="1" t="str">
        <f>HYPERLINK("#2.14!A6", "2.14")</f>
        <v>2.14</v>
      </c>
      <c r="C34" t="s">
        <v>64</v>
      </c>
    </row>
    <row r="35" spans="1:3" x14ac:dyDescent="0.25">
      <c r="A35" t="s">
        <v>65</v>
      </c>
      <c r="B35" s="1" t="str">
        <f>HYPERLINK("#2.48!A3", "2.48")</f>
        <v>2.48</v>
      </c>
      <c r="C35" t="s">
        <v>66</v>
      </c>
    </row>
    <row r="36" spans="1:3" x14ac:dyDescent="0.25">
      <c r="A36" t="s">
        <v>67</v>
      </c>
      <c r="B36" s="1" t="str">
        <f>HYPERLINK("#2.49!A3", "2.49")</f>
        <v>2.49</v>
      </c>
      <c r="C36" t="s">
        <v>68</v>
      </c>
    </row>
    <row r="37" spans="1:3" x14ac:dyDescent="0.25">
      <c r="A37" t="s">
        <v>69</v>
      </c>
      <c r="B37" s="1" t="str">
        <f>HYPERLINK("#Notes!A2", "Notes")</f>
        <v>Notes</v>
      </c>
      <c r="C37" t="s">
        <v>69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Normal="100"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70</v>
      </c>
    </row>
    <row r="2" spans="1:29" x14ac:dyDescent="0.25">
      <c r="A2" t="s">
        <v>71</v>
      </c>
    </row>
    <row r="3" spans="1:29" ht="30" customHeight="1" x14ac:dyDescent="0.3">
      <c r="A3" s="3" t="s">
        <v>69</v>
      </c>
    </row>
    <row r="4" spans="1:29" x14ac:dyDescent="0.25">
      <c r="A4" t="s">
        <v>72</v>
      </c>
    </row>
    <row r="5" spans="1:29" x14ac:dyDescent="0.25">
      <c r="A5" t="s">
        <v>73</v>
      </c>
    </row>
    <row r="6" spans="1:29" ht="30" customHeight="1" x14ac:dyDescent="0.3">
      <c r="A6" s="3" t="s">
        <v>74</v>
      </c>
    </row>
    <row r="7" spans="1:29" ht="62.4" x14ac:dyDescent="0.3">
      <c r="A7" s="5" t="s">
        <v>76</v>
      </c>
      <c r="B7" s="6" t="s">
        <v>77</v>
      </c>
      <c r="C7" s="6" t="s">
        <v>78</v>
      </c>
      <c r="D7" s="6" t="s">
        <v>79</v>
      </c>
      <c r="E7" s="6" t="s">
        <v>80</v>
      </c>
      <c r="F7" s="6" t="s">
        <v>81</v>
      </c>
      <c r="G7" s="6" t="s">
        <v>82</v>
      </c>
      <c r="H7" s="6" t="s">
        <v>83</v>
      </c>
      <c r="I7" s="6" t="s">
        <v>84</v>
      </c>
      <c r="J7" s="6" t="s">
        <v>85</v>
      </c>
      <c r="K7" s="6" t="s">
        <v>86</v>
      </c>
      <c r="L7" s="6" t="s">
        <v>87</v>
      </c>
      <c r="M7" s="6" t="s">
        <v>88</v>
      </c>
      <c r="N7" s="6" t="s">
        <v>89</v>
      </c>
      <c r="O7" s="6" t="s">
        <v>90</v>
      </c>
      <c r="P7" s="6" t="s">
        <v>91</v>
      </c>
      <c r="Q7" s="6" t="s">
        <v>92</v>
      </c>
      <c r="R7" s="6" t="s">
        <v>93</v>
      </c>
      <c r="S7" s="6" t="s">
        <v>94</v>
      </c>
      <c r="T7" s="6" t="s">
        <v>95</v>
      </c>
      <c r="U7" s="6" t="s">
        <v>96</v>
      </c>
      <c r="V7" s="6" t="s">
        <v>97</v>
      </c>
      <c r="W7" s="6" t="s">
        <v>98</v>
      </c>
      <c r="X7" s="6" t="s">
        <v>99</v>
      </c>
      <c r="Y7" s="6" t="s">
        <v>100</v>
      </c>
      <c r="Z7" s="6" t="s">
        <v>101</v>
      </c>
      <c r="AA7" s="6" t="s">
        <v>102</v>
      </c>
      <c r="AB7" s="6" t="s">
        <v>103</v>
      </c>
      <c r="AC7" s="6" t="s">
        <v>104</v>
      </c>
    </row>
    <row r="8" spans="1:29" x14ac:dyDescent="0.25">
      <c r="A8" s="11" t="s">
        <v>105</v>
      </c>
      <c r="B8" s="7">
        <v>1475000</v>
      </c>
      <c r="C8" s="7">
        <v>855000</v>
      </c>
      <c r="D8" s="7">
        <v>819000</v>
      </c>
      <c r="E8" s="7">
        <v>36000</v>
      </c>
      <c r="F8" s="7">
        <v>620000</v>
      </c>
      <c r="G8" s="8">
        <v>57.936846741527603</v>
      </c>
      <c r="H8" s="8">
        <v>55.521961674786198</v>
      </c>
      <c r="I8" s="8">
        <v>4.1681334117386504</v>
      </c>
      <c r="J8" s="8">
        <v>42.063153258472397</v>
      </c>
      <c r="K8" s="7">
        <v>721000</v>
      </c>
      <c r="L8" s="7">
        <v>441000</v>
      </c>
      <c r="M8" s="7">
        <v>421000</v>
      </c>
      <c r="N8" s="7">
        <v>20000</v>
      </c>
      <c r="O8" s="7">
        <v>280000</v>
      </c>
      <c r="P8" s="8">
        <v>61.1904300478663</v>
      </c>
      <c r="Q8" s="8">
        <v>58.353033589582701</v>
      </c>
      <c r="R8" s="8">
        <v>4.6369938176019501</v>
      </c>
      <c r="S8" s="8">
        <v>38.8095699521337</v>
      </c>
      <c r="T8" s="7">
        <v>754000</v>
      </c>
      <c r="U8" s="7">
        <v>414000</v>
      </c>
      <c r="V8" s="7">
        <v>398000</v>
      </c>
      <c r="W8" s="7">
        <v>15000</v>
      </c>
      <c r="X8" s="7">
        <v>341000</v>
      </c>
      <c r="Y8" s="8">
        <v>54.827998743566098</v>
      </c>
      <c r="Z8" s="8">
        <v>52.816829693916603</v>
      </c>
      <c r="AA8" s="8">
        <v>3.6681423647356901</v>
      </c>
      <c r="AB8" s="8">
        <v>45.172001256433802</v>
      </c>
      <c r="AC8" s="7"/>
    </row>
    <row r="9" spans="1:29" x14ac:dyDescent="0.25">
      <c r="A9" s="11" t="s">
        <v>107</v>
      </c>
      <c r="B9" s="7">
        <v>1476000</v>
      </c>
      <c r="C9" s="7">
        <v>868000</v>
      </c>
      <c r="D9" s="7">
        <v>830000</v>
      </c>
      <c r="E9" s="7">
        <v>37000</v>
      </c>
      <c r="F9" s="7">
        <v>609000</v>
      </c>
      <c r="G9" s="8">
        <v>58.775043483477099</v>
      </c>
      <c r="H9" s="8">
        <v>56.243431855816098</v>
      </c>
      <c r="I9" s="8">
        <v>4.3072900973228796</v>
      </c>
      <c r="J9" s="8">
        <v>41.224956516522901</v>
      </c>
      <c r="K9" s="7">
        <v>722000</v>
      </c>
      <c r="L9" s="7">
        <v>440000</v>
      </c>
      <c r="M9" s="7">
        <v>416000</v>
      </c>
      <c r="N9" s="7">
        <v>24000</v>
      </c>
      <c r="O9" s="7">
        <v>281000</v>
      </c>
      <c r="P9" s="8">
        <v>60.989253403327098</v>
      </c>
      <c r="Q9" s="8">
        <v>57.616565067838202</v>
      </c>
      <c r="R9" s="8">
        <v>5.5299715069227497</v>
      </c>
      <c r="S9" s="8">
        <v>39.010746596672902</v>
      </c>
      <c r="T9" s="7">
        <v>755000</v>
      </c>
      <c r="U9" s="7">
        <v>428000</v>
      </c>
      <c r="V9" s="7">
        <v>415000</v>
      </c>
      <c r="W9" s="7">
        <v>13000</v>
      </c>
      <c r="X9" s="7">
        <v>327000</v>
      </c>
      <c r="Y9" s="8">
        <v>56.658414077028603</v>
      </c>
      <c r="Z9" s="8">
        <v>54.930812799473898</v>
      </c>
      <c r="AA9" s="8">
        <v>3.04915219689352</v>
      </c>
      <c r="AB9" s="8">
        <v>43.341585922971397</v>
      </c>
      <c r="AC9" s="7"/>
    </row>
    <row r="10" spans="1:29" x14ac:dyDescent="0.25">
      <c r="A10" s="11" t="s">
        <v>109</v>
      </c>
      <c r="B10" s="7">
        <v>1480000</v>
      </c>
      <c r="C10" s="7">
        <v>866000</v>
      </c>
      <c r="D10" s="7">
        <v>829000</v>
      </c>
      <c r="E10" s="7">
        <v>37000</v>
      </c>
      <c r="F10" s="7">
        <v>613000</v>
      </c>
      <c r="G10" s="8">
        <v>58.535583221736097</v>
      </c>
      <c r="H10" s="8">
        <v>56.0091564221662</v>
      </c>
      <c r="I10" s="8">
        <v>4.3160530065953404</v>
      </c>
      <c r="J10" s="8">
        <v>41.464416778264003</v>
      </c>
      <c r="K10" s="7">
        <v>723000</v>
      </c>
      <c r="L10" s="7">
        <v>441000</v>
      </c>
      <c r="M10" s="7">
        <v>415000</v>
      </c>
      <c r="N10" s="7">
        <v>25000</v>
      </c>
      <c r="O10" s="7">
        <v>283000</v>
      </c>
      <c r="P10" s="8">
        <v>60.927719850655798</v>
      </c>
      <c r="Q10" s="8">
        <v>57.437416782478202</v>
      </c>
      <c r="R10" s="8">
        <v>5.7285962394996597</v>
      </c>
      <c r="S10" s="8">
        <v>39.072280149344202</v>
      </c>
      <c r="T10" s="7">
        <v>756000</v>
      </c>
      <c r="U10" s="7">
        <v>425000</v>
      </c>
      <c r="V10" s="7">
        <v>413000</v>
      </c>
      <c r="W10" s="7">
        <v>12000</v>
      </c>
      <c r="X10" s="7">
        <v>331000</v>
      </c>
      <c r="Y10" s="8">
        <v>56.248385228798497</v>
      </c>
      <c r="Z10" s="8">
        <v>54.643551218013101</v>
      </c>
      <c r="AA10" s="8">
        <v>2.8531201460405602</v>
      </c>
      <c r="AB10" s="8">
        <v>43.751614771201503</v>
      </c>
      <c r="AC10" s="7"/>
    </row>
    <row r="11" spans="1:29" x14ac:dyDescent="0.25">
      <c r="A11" s="11" t="s">
        <v>111</v>
      </c>
      <c r="B11" s="7">
        <v>1479000</v>
      </c>
      <c r="C11" s="7">
        <v>861000</v>
      </c>
      <c r="D11" s="7">
        <v>833000</v>
      </c>
      <c r="E11" s="7">
        <v>28000</v>
      </c>
      <c r="F11" s="7">
        <v>618000</v>
      </c>
      <c r="G11" s="8">
        <v>58.210972441216299</v>
      </c>
      <c r="H11" s="8">
        <v>56.343269999122199</v>
      </c>
      <c r="I11" s="8">
        <v>3.2085058259079502</v>
      </c>
      <c r="J11" s="8">
        <v>41.789027558783701</v>
      </c>
      <c r="K11" s="7">
        <v>723000</v>
      </c>
      <c r="L11" s="7">
        <v>446000</v>
      </c>
      <c r="M11" s="7">
        <v>428000</v>
      </c>
      <c r="N11" s="7">
        <v>18000</v>
      </c>
      <c r="O11" s="7">
        <v>277000</v>
      </c>
      <c r="P11" s="8">
        <v>61.739672876317798</v>
      </c>
      <c r="Q11" s="8">
        <v>59.242306497255001</v>
      </c>
      <c r="R11" s="8">
        <v>4.0449945111722698</v>
      </c>
      <c r="S11" s="8">
        <v>38.260327123682202</v>
      </c>
      <c r="T11" s="7">
        <v>756000</v>
      </c>
      <c r="U11" s="7">
        <v>415000</v>
      </c>
      <c r="V11" s="7">
        <v>405000</v>
      </c>
      <c r="W11" s="7">
        <v>10000</v>
      </c>
      <c r="X11" s="7">
        <v>342000</v>
      </c>
      <c r="Y11" s="8">
        <v>54.837359566097703</v>
      </c>
      <c r="Z11" s="8">
        <v>53.571647121121103</v>
      </c>
      <c r="AA11" s="8">
        <v>2.30812069543747</v>
      </c>
      <c r="AB11" s="8">
        <v>45.162640433902297</v>
      </c>
      <c r="AC11" s="7"/>
    </row>
    <row r="12" spans="1:29" x14ac:dyDescent="0.25">
      <c r="A12" s="11" t="s">
        <v>113</v>
      </c>
      <c r="B12" s="7">
        <v>1480000</v>
      </c>
      <c r="C12" s="7">
        <v>874000</v>
      </c>
      <c r="D12" s="7">
        <v>851000</v>
      </c>
      <c r="E12" s="7">
        <v>23000</v>
      </c>
      <c r="F12" s="7">
        <v>606000</v>
      </c>
      <c r="G12" s="8">
        <v>59.076443597781399</v>
      </c>
      <c r="H12" s="8">
        <v>57.524021928918202</v>
      </c>
      <c r="I12" s="8">
        <v>2.6278184235881099</v>
      </c>
      <c r="J12" s="8">
        <v>40.923556402218601</v>
      </c>
      <c r="K12" s="7">
        <v>723000</v>
      </c>
      <c r="L12" s="7">
        <v>462000</v>
      </c>
      <c r="M12" s="7">
        <v>447000</v>
      </c>
      <c r="N12" s="7">
        <v>15000</v>
      </c>
      <c r="O12" s="7">
        <v>261000</v>
      </c>
      <c r="P12" s="8">
        <v>63.859760358046401</v>
      </c>
      <c r="Q12" s="8">
        <v>61.728226036608199</v>
      </c>
      <c r="R12" s="8">
        <v>3.3378363925689398</v>
      </c>
      <c r="S12" s="8">
        <v>36.140239641953599</v>
      </c>
      <c r="T12" s="7">
        <v>757000</v>
      </c>
      <c r="U12" s="7">
        <v>412000</v>
      </c>
      <c r="V12" s="7">
        <v>405000</v>
      </c>
      <c r="W12" s="9">
        <v>8000</v>
      </c>
      <c r="X12" s="7">
        <v>344000</v>
      </c>
      <c r="Y12" s="8">
        <v>54.503169377154201</v>
      </c>
      <c r="Z12" s="8">
        <v>53.504430664615597</v>
      </c>
      <c r="AA12" s="10">
        <v>1.8324415331288699</v>
      </c>
      <c r="AB12" s="8">
        <v>45.496830622845799</v>
      </c>
      <c r="AC12" s="7" t="s">
        <v>114</v>
      </c>
    </row>
    <row r="13" spans="1:29" x14ac:dyDescent="0.25">
      <c r="A13" s="11" t="s">
        <v>115</v>
      </c>
      <c r="B13" s="7">
        <v>1481000</v>
      </c>
      <c r="C13" s="7">
        <v>876000</v>
      </c>
      <c r="D13" s="7">
        <v>852000</v>
      </c>
      <c r="E13" s="7">
        <v>24000</v>
      </c>
      <c r="F13" s="7">
        <v>605000</v>
      </c>
      <c r="G13" s="8">
        <v>59.152853037714401</v>
      </c>
      <c r="H13" s="8">
        <v>57.540686111815198</v>
      </c>
      <c r="I13" s="8">
        <v>2.72542547503393</v>
      </c>
      <c r="J13" s="8">
        <v>40.847146962285599</v>
      </c>
      <c r="K13" s="7">
        <v>724000</v>
      </c>
      <c r="L13" s="7">
        <v>463000</v>
      </c>
      <c r="M13" s="7">
        <v>450000</v>
      </c>
      <c r="N13" s="7">
        <v>14000</v>
      </c>
      <c r="O13" s="7">
        <v>261000</v>
      </c>
      <c r="P13" s="8">
        <v>63.977498997032797</v>
      </c>
      <c r="Q13" s="8">
        <v>62.087100015316601</v>
      </c>
      <c r="R13" s="8">
        <v>2.9547872476288402</v>
      </c>
      <c r="S13" s="8">
        <v>36.022501002967203</v>
      </c>
      <c r="T13" s="7">
        <v>757000</v>
      </c>
      <c r="U13" s="7">
        <v>413000</v>
      </c>
      <c r="V13" s="7">
        <v>403000</v>
      </c>
      <c r="W13" s="7">
        <v>10000</v>
      </c>
      <c r="X13" s="7">
        <v>344000</v>
      </c>
      <c r="Y13" s="8">
        <v>54.540025091979899</v>
      </c>
      <c r="Z13" s="8">
        <v>53.193874908717</v>
      </c>
      <c r="AA13" s="8">
        <v>2.4681876860024499</v>
      </c>
      <c r="AB13" s="8">
        <v>45.459974908020101</v>
      </c>
      <c r="AC13" s="7"/>
    </row>
    <row r="14" spans="1:29" x14ac:dyDescent="0.25">
      <c r="A14" s="11" t="s">
        <v>117</v>
      </c>
      <c r="B14" s="7">
        <v>1485000</v>
      </c>
      <c r="C14" s="7">
        <v>877000</v>
      </c>
      <c r="D14" s="7">
        <v>851000</v>
      </c>
      <c r="E14" s="7">
        <v>26000</v>
      </c>
      <c r="F14" s="7">
        <v>608000</v>
      </c>
      <c r="G14" s="8">
        <v>59.066784208810098</v>
      </c>
      <c r="H14" s="8">
        <v>57.3070509567983</v>
      </c>
      <c r="I14" s="8">
        <v>2.9792264393315802</v>
      </c>
      <c r="J14" s="8">
        <v>40.933215791189902</v>
      </c>
      <c r="K14" s="7">
        <v>726000</v>
      </c>
      <c r="L14" s="7">
        <v>460000</v>
      </c>
      <c r="M14" s="7">
        <v>443000</v>
      </c>
      <c r="N14" s="7">
        <v>17000</v>
      </c>
      <c r="O14" s="7">
        <v>266000</v>
      </c>
      <c r="P14" s="8">
        <v>63.3663569504618</v>
      </c>
      <c r="Q14" s="8">
        <v>60.977967097417199</v>
      </c>
      <c r="R14" s="8">
        <v>3.7691765283457599</v>
      </c>
      <c r="S14" s="8">
        <v>36.6336430495382</v>
      </c>
      <c r="T14" s="7">
        <v>759000</v>
      </c>
      <c r="U14" s="7">
        <v>417000</v>
      </c>
      <c r="V14" s="7">
        <v>408000</v>
      </c>
      <c r="W14" s="7">
        <v>9000</v>
      </c>
      <c r="X14" s="7">
        <v>342000</v>
      </c>
      <c r="Y14" s="8">
        <v>54.9560976266133</v>
      </c>
      <c r="Z14" s="8">
        <v>53.797403224262197</v>
      </c>
      <c r="AA14" s="8">
        <v>2.1084000727699999</v>
      </c>
      <c r="AB14" s="8">
        <v>45.0439023733867</v>
      </c>
      <c r="AC14" s="7"/>
    </row>
    <row r="15" spans="1:29" x14ac:dyDescent="0.25">
      <c r="A15" s="11" t="s">
        <v>120</v>
      </c>
      <c r="B15" s="7">
        <v>1485000</v>
      </c>
      <c r="C15" s="7">
        <v>894000</v>
      </c>
      <c r="D15" s="7">
        <v>872000</v>
      </c>
      <c r="E15" s="7">
        <v>22000</v>
      </c>
      <c r="F15" s="7">
        <v>591000</v>
      </c>
      <c r="G15" s="8">
        <v>60.216563509269598</v>
      </c>
      <c r="H15" s="8">
        <v>58.726788450027001</v>
      </c>
      <c r="I15" s="8">
        <v>2.4740286931407298</v>
      </c>
      <c r="J15" s="8">
        <v>39.783436490730402</v>
      </c>
      <c r="K15" s="7">
        <v>726000</v>
      </c>
      <c r="L15" s="7">
        <v>471000</v>
      </c>
      <c r="M15" s="7">
        <v>455000</v>
      </c>
      <c r="N15" s="7">
        <v>16000</v>
      </c>
      <c r="O15" s="7">
        <v>254000</v>
      </c>
      <c r="P15" s="8">
        <v>64.939953165942399</v>
      </c>
      <c r="Q15" s="8">
        <v>62.6957521692499</v>
      </c>
      <c r="R15" s="8">
        <v>3.4558093858766301</v>
      </c>
      <c r="S15" s="8">
        <v>35.060046834057601</v>
      </c>
      <c r="T15" s="7">
        <v>759000</v>
      </c>
      <c r="U15" s="7">
        <v>423000</v>
      </c>
      <c r="V15" s="7">
        <v>417000</v>
      </c>
      <c r="W15" s="9">
        <v>6000</v>
      </c>
      <c r="X15" s="7">
        <v>336000</v>
      </c>
      <c r="Y15" s="8">
        <v>55.700955201619003</v>
      </c>
      <c r="Z15" s="8">
        <v>54.932418972597098</v>
      </c>
      <c r="AA15" s="10">
        <v>1.3797541285243</v>
      </c>
      <c r="AB15" s="8">
        <v>44.299044798380997</v>
      </c>
      <c r="AC15" s="7" t="s">
        <v>114</v>
      </c>
    </row>
    <row r="16" spans="1:29" x14ac:dyDescent="0.25">
      <c r="A16" s="11" t="s">
        <v>122</v>
      </c>
      <c r="B16" s="7">
        <v>1485000</v>
      </c>
      <c r="C16" s="7">
        <v>898000</v>
      </c>
      <c r="D16" s="7">
        <v>876000</v>
      </c>
      <c r="E16" s="7">
        <v>22000</v>
      </c>
      <c r="F16" s="7">
        <v>587000</v>
      </c>
      <c r="G16" s="8">
        <v>60.477084035328602</v>
      </c>
      <c r="H16" s="8">
        <v>58.963491226703198</v>
      </c>
      <c r="I16" s="8">
        <v>2.5027542791930899</v>
      </c>
      <c r="J16" s="8">
        <v>39.522915964671398</v>
      </c>
      <c r="K16" s="7">
        <v>726000</v>
      </c>
      <c r="L16" s="7">
        <v>472000</v>
      </c>
      <c r="M16" s="7">
        <v>456000</v>
      </c>
      <c r="N16" s="7">
        <v>16000</v>
      </c>
      <c r="O16" s="7">
        <v>254000</v>
      </c>
      <c r="P16" s="8">
        <v>65.057237418962401</v>
      </c>
      <c r="Q16" s="8">
        <v>62.8818164090492</v>
      </c>
      <c r="R16" s="8">
        <v>3.34385703454284</v>
      </c>
      <c r="S16" s="8">
        <v>34.942762581037599</v>
      </c>
      <c r="T16" s="7">
        <v>759000</v>
      </c>
      <c r="U16" s="7">
        <v>426000</v>
      </c>
      <c r="V16" s="7">
        <v>419000</v>
      </c>
      <c r="W16" s="9">
        <v>7000</v>
      </c>
      <c r="X16" s="7">
        <v>333000</v>
      </c>
      <c r="Y16" s="8">
        <v>56.0983637298499</v>
      </c>
      <c r="Z16" s="8">
        <v>55.217492216994401</v>
      </c>
      <c r="AA16" s="10">
        <v>1.5702267486758099</v>
      </c>
      <c r="AB16" s="8">
        <v>43.9016362701501</v>
      </c>
      <c r="AC16" s="7" t="s">
        <v>114</v>
      </c>
    </row>
    <row r="17" spans="1:29" x14ac:dyDescent="0.25">
      <c r="A17" s="11" t="s">
        <v>124</v>
      </c>
      <c r="B17" s="7">
        <v>1000</v>
      </c>
      <c r="C17" s="7">
        <v>4000</v>
      </c>
      <c r="D17" s="7">
        <v>4000</v>
      </c>
      <c r="E17" s="7">
        <v>0</v>
      </c>
      <c r="F17" s="7">
        <v>-4000</v>
      </c>
      <c r="G17" s="8">
        <v>0.260520526058933</v>
      </c>
      <c r="H17" s="8">
        <v>0.236702776676189</v>
      </c>
      <c r="I17" s="8">
        <v>2.8725586052362299E-2</v>
      </c>
      <c r="J17" s="8">
        <v>-0.26052052605893999</v>
      </c>
      <c r="K17" s="7">
        <v>0</v>
      </c>
      <c r="L17" s="7">
        <v>1000</v>
      </c>
      <c r="M17" s="7">
        <v>2000</v>
      </c>
      <c r="N17" s="7">
        <v>0</v>
      </c>
      <c r="O17" s="7">
        <v>-1000</v>
      </c>
      <c r="P17" s="8">
        <v>0.117284253019989</v>
      </c>
      <c r="Q17" s="8">
        <v>0.18606423979932199</v>
      </c>
      <c r="R17" s="8">
        <v>-0.111952351333797</v>
      </c>
      <c r="S17" s="8">
        <v>-0.11728425301998199</v>
      </c>
      <c r="T17" s="7">
        <v>0</v>
      </c>
      <c r="U17" s="7">
        <v>3000</v>
      </c>
      <c r="V17" s="7">
        <v>2000</v>
      </c>
      <c r="W17" s="9">
        <v>1000</v>
      </c>
      <c r="X17" s="7">
        <v>-3000</v>
      </c>
      <c r="Y17" s="8">
        <v>0.397408528230976</v>
      </c>
      <c r="Z17" s="8">
        <v>0.28507324439723197</v>
      </c>
      <c r="AA17" s="10">
        <v>0.190472620151515</v>
      </c>
      <c r="AB17" s="8">
        <v>-0.39740852823098299</v>
      </c>
      <c r="AC17" s="7" t="s">
        <v>114</v>
      </c>
    </row>
    <row r="18" spans="1:29" x14ac:dyDescent="0.25">
      <c r="A18" s="11" t="s">
        <v>126</v>
      </c>
      <c r="B18" s="7">
        <v>5000</v>
      </c>
      <c r="C18" s="7">
        <v>24000</v>
      </c>
      <c r="D18" s="7">
        <v>24000</v>
      </c>
      <c r="E18" s="7">
        <v>0</v>
      </c>
      <c r="F18" s="7">
        <v>-19000</v>
      </c>
      <c r="G18" s="8">
        <v>1.4006404375472099</v>
      </c>
      <c r="H18" s="8">
        <v>1.4394692977849699</v>
      </c>
      <c r="I18" s="8">
        <v>-0.12506414439502</v>
      </c>
      <c r="J18" s="8">
        <v>-1.4006404375472099</v>
      </c>
      <c r="K18" s="7">
        <v>2000</v>
      </c>
      <c r="L18" s="7">
        <v>10000</v>
      </c>
      <c r="M18" s="7">
        <v>10000</v>
      </c>
      <c r="N18" s="7">
        <v>0</v>
      </c>
      <c r="O18" s="7">
        <v>-8000</v>
      </c>
      <c r="P18" s="8">
        <v>1.1974770609160099</v>
      </c>
      <c r="Q18" s="8">
        <v>1.1535903724409999</v>
      </c>
      <c r="R18" s="8">
        <v>6.0206419738975097E-3</v>
      </c>
      <c r="S18" s="8">
        <v>-1.1974770609160099</v>
      </c>
      <c r="T18" s="7">
        <v>3000</v>
      </c>
      <c r="U18" s="7">
        <v>14000</v>
      </c>
      <c r="V18" s="7">
        <v>14000</v>
      </c>
      <c r="W18" s="9">
        <v>-1000</v>
      </c>
      <c r="X18" s="7">
        <v>-11000</v>
      </c>
      <c r="Y18" s="8">
        <v>1.5951943526957599</v>
      </c>
      <c r="Z18" s="8">
        <v>1.71306155237876</v>
      </c>
      <c r="AA18" s="10">
        <v>-0.26221478445305801</v>
      </c>
      <c r="AB18" s="8">
        <v>-1.5951943526957599</v>
      </c>
      <c r="AC18" s="7" t="s">
        <v>114</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75</v>
      </c>
    </row>
    <row r="21" spans="1:29" ht="62.4" x14ac:dyDescent="0.3">
      <c r="A21" s="5" t="s">
        <v>76</v>
      </c>
      <c r="B21" s="6" t="s">
        <v>77</v>
      </c>
      <c r="C21" s="6" t="s">
        <v>78</v>
      </c>
      <c r="D21" s="6" t="s">
        <v>79</v>
      </c>
      <c r="E21" s="6" t="s">
        <v>80</v>
      </c>
      <c r="F21" s="6" t="s">
        <v>81</v>
      </c>
      <c r="G21" s="6" t="s">
        <v>82</v>
      </c>
      <c r="H21" s="6" t="s">
        <v>83</v>
      </c>
      <c r="I21" s="6" t="s">
        <v>84</v>
      </c>
      <c r="J21" s="6" t="s">
        <v>85</v>
      </c>
      <c r="K21" s="6" t="s">
        <v>86</v>
      </c>
      <c r="L21" s="6" t="s">
        <v>87</v>
      </c>
      <c r="M21" s="6" t="s">
        <v>88</v>
      </c>
      <c r="N21" s="6" t="s">
        <v>89</v>
      </c>
      <c r="O21" s="6" t="s">
        <v>90</v>
      </c>
      <c r="P21" s="6" t="s">
        <v>91</v>
      </c>
      <c r="Q21" s="6" t="s">
        <v>92</v>
      </c>
      <c r="R21" s="6" t="s">
        <v>93</v>
      </c>
      <c r="S21" s="6" t="s">
        <v>94</v>
      </c>
      <c r="T21" s="6" t="s">
        <v>95</v>
      </c>
      <c r="U21" s="6" t="s">
        <v>96</v>
      </c>
      <c r="V21" s="6" t="s">
        <v>97</v>
      </c>
      <c r="W21" s="6" t="s">
        <v>98</v>
      </c>
      <c r="X21" s="6" t="s">
        <v>99</v>
      </c>
      <c r="Y21" s="6" t="s">
        <v>100</v>
      </c>
      <c r="Z21" s="6" t="s">
        <v>101</v>
      </c>
      <c r="AA21" s="6" t="s">
        <v>102</v>
      </c>
      <c r="AB21" s="6" t="s">
        <v>103</v>
      </c>
      <c r="AC21" s="6" t="s">
        <v>128</v>
      </c>
    </row>
    <row r="22" spans="1:29" x14ac:dyDescent="0.25">
      <c r="A22" s="11" t="s">
        <v>105</v>
      </c>
      <c r="B22" s="7">
        <v>1164000</v>
      </c>
      <c r="C22" s="7">
        <v>824000</v>
      </c>
      <c r="D22" s="7">
        <v>790000</v>
      </c>
      <c r="E22" s="7">
        <v>34000</v>
      </c>
      <c r="F22" s="7">
        <v>340000</v>
      </c>
      <c r="G22" s="8">
        <v>70.814728090202394</v>
      </c>
      <c r="H22" s="8">
        <v>67.865405693191605</v>
      </c>
      <c r="I22" s="8">
        <v>4.16484321348244</v>
      </c>
      <c r="J22" s="8">
        <v>29.185271909797599</v>
      </c>
      <c r="K22" s="7">
        <v>576000</v>
      </c>
      <c r="L22" s="7">
        <v>424000</v>
      </c>
      <c r="M22" s="7">
        <v>404000</v>
      </c>
      <c r="N22" s="7">
        <v>20000</v>
      </c>
      <c r="O22" s="7">
        <v>152000</v>
      </c>
      <c r="P22" s="8">
        <v>73.602529263212801</v>
      </c>
      <c r="Q22" s="8">
        <v>70.151313012579905</v>
      </c>
      <c r="R22" s="8">
        <v>4.6889913773082803</v>
      </c>
      <c r="S22" s="8">
        <v>26.397470736787199</v>
      </c>
      <c r="T22" s="7">
        <v>588000</v>
      </c>
      <c r="U22" s="7">
        <v>400000</v>
      </c>
      <c r="V22" s="7">
        <v>386000</v>
      </c>
      <c r="W22" s="7">
        <v>14000</v>
      </c>
      <c r="X22" s="7">
        <v>188000</v>
      </c>
      <c r="Y22" s="8">
        <v>68.083360177713701</v>
      </c>
      <c r="Z22" s="8">
        <v>65.625771832804503</v>
      </c>
      <c r="AA22" s="8">
        <v>3.6096754603388801</v>
      </c>
      <c r="AB22" s="8">
        <v>31.916639822286299</v>
      </c>
      <c r="AC22" s="8"/>
    </row>
    <row r="23" spans="1:29" x14ac:dyDescent="0.25">
      <c r="A23" s="11" t="s">
        <v>107</v>
      </c>
      <c r="B23" s="7">
        <v>1164000</v>
      </c>
      <c r="C23" s="7">
        <v>837000</v>
      </c>
      <c r="D23" s="7">
        <v>800000</v>
      </c>
      <c r="E23" s="7">
        <v>37000</v>
      </c>
      <c r="F23" s="7">
        <v>327000</v>
      </c>
      <c r="G23" s="8">
        <v>71.915947267966402</v>
      </c>
      <c r="H23" s="8">
        <v>68.710137717928404</v>
      </c>
      <c r="I23" s="8">
        <v>4.4577171987915696</v>
      </c>
      <c r="J23" s="8">
        <v>28.084052732033602</v>
      </c>
      <c r="K23" s="7">
        <v>576000</v>
      </c>
      <c r="L23" s="7">
        <v>423000</v>
      </c>
      <c r="M23" s="7">
        <v>398000</v>
      </c>
      <c r="N23" s="7">
        <v>24000</v>
      </c>
      <c r="O23" s="7">
        <v>153000</v>
      </c>
      <c r="P23" s="8">
        <v>73.414571178167193</v>
      </c>
      <c r="Q23" s="8">
        <v>69.1830347435953</v>
      </c>
      <c r="R23" s="8">
        <v>5.7638917815137001</v>
      </c>
      <c r="S23" s="8">
        <v>26.585428821832799</v>
      </c>
      <c r="T23" s="7">
        <v>588000</v>
      </c>
      <c r="U23" s="7">
        <v>414000</v>
      </c>
      <c r="V23" s="7">
        <v>401000</v>
      </c>
      <c r="W23" s="7">
        <v>13000</v>
      </c>
      <c r="X23" s="7">
        <v>174000</v>
      </c>
      <c r="Y23" s="8">
        <v>70.447273854421695</v>
      </c>
      <c r="Z23" s="8">
        <v>68.246691696405705</v>
      </c>
      <c r="AA23" s="8">
        <v>3.1237293334635501</v>
      </c>
      <c r="AB23" s="8">
        <v>29.552726145578301</v>
      </c>
      <c r="AC23" s="8"/>
    </row>
    <row r="24" spans="1:29" x14ac:dyDescent="0.25">
      <c r="A24" s="11" t="s">
        <v>109</v>
      </c>
      <c r="B24" s="7">
        <v>1166000</v>
      </c>
      <c r="C24" s="7">
        <v>831000</v>
      </c>
      <c r="D24" s="7">
        <v>794000</v>
      </c>
      <c r="E24" s="7">
        <v>37000</v>
      </c>
      <c r="F24" s="7">
        <v>335000</v>
      </c>
      <c r="G24" s="8">
        <v>71.269575033610806</v>
      </c>
      <c r="H24" s="8">
        <v>68.088865221060502</v>
      </c>
      <c r="I24" s="8">
        <v>4.4629279900297902</v>
      </c>
      <c r="J24" s="8">
        <v>28.730424966389201</v>
      </c>
      <c r="K24" s="7">
        <v>577000</v>
      </c>
      <c r="L24" s="7">
        <v>418000</v>
      </c>
      <c r="M24" s="7">
        <v>393000</v>
      </c>
      <c r="N24" s="7">
        <v>25000</v>
      </c>
      <c r="O24" s="7">
        <v>159000</v>
      </c>
      <c r="P24" s="8">
        <v>72.494100786848193</v>
      </c>
      <c r="Q24" s="8">
        <v>68.175079373936597</v>
      </c>
      <c r="R24" s="8">
        <v>5.9577556877498496</v>
      </c>
      <c r="S24" s="8">
        <v>27.5058992131518</v>
      </c>
      <c r="T24" s="7">
        <v>589000</v>
      </c>
      <c r="U24" s="7">
        <v>412000</v>
      </c>
      <c r="V24" s="7">
        <v>400000</v>
      </c>
      <c r="W24" s="7">
        <v>12000</v>
      </c>
      <c r="X24" s="7">
        <v>176000</v>
      </c>
      <c r="Y24" s="8">
        <v>70.069365112497096</v>
      </c>
      <c r="Z24" s="8">
        <v>68.004363052487307</v>
      </c>
      <c r="AA24" s="8">
        <v>2.9470825897942801</v>
      </c>
      <c r="AB24" s="8">
        <v>29.930634887502901</v>
      </c>
      <c r="AC24" s="8"/>
    </row>
    <row r="25" spans="1:29" x14ac:dyDescent="0.25">
      <c r="A25" s="11" t="s">
        <v>111</v>
      </c>
      <c r="B25" s="7">
        <v>1165000</v>
      </c>
      <c r="C25" s="7">
        <v>829000</v>
      </c>
      <c r="D25" s="7">
        <v>802000</v>
      </c>
      <c r="E25" s="7">
        <v>27000</v>
      </c>
      <c r="F25" s="7">
        <v>337000</v>
      </c>
      <c r="G25" s="8">
        <v>71.123853096771796</v>
      </c>
      <c r="H25" s="8">
        <v>68.775729205390903</v>
      </c>
      <c r="I25" s="8">
        <v>3.3014576532939501</v>
      </c>
      <c r="J25" s="8">
        <v>28.8761469032282</v>
      </c>
      <c r="K25" s="7">
        <v>577000</v>
      </c>
      <c r="L25" s="7">
        <v>426000</v>
      </c>
      <c r="M25" s="7">
        <v>408000</v>
      </c>
      <c r="N25" s="7">
        <v>18000</v>
      </c>
      <c r="O25" s="7">
        <v>151000</v>
      </c>
      <c r="P25" s="8">
        <v>73.899055962874996</v>
      </c>
      <c r="Q25" s="8">
        <v>70.8078827224371</v>
      </c>
      <c r="R25" s="8">
        <v>4.1829671572405296</v>
      </c>
      <c r="S25" s="8">
        <v>26.100944037125</v>
      </c>
      <c r="T25" s="7">
        <v>589000</v>
      </c>
      <c r="U25" s="7">
        <v>403000</v>
      </c>
      <c r="V25" s="7">
        <v>393000</v>
      </c>
      <c r="W25" s="7">
        <v>10000</v>
      </c>
      <c r="X25" s="7">
        <v>186000</v>
      </c>
      <c r="Y25" s="8">
        <v>68.403998507509698</v>
      </c>
      <c r="Z25" s="8">
        <v>66.784104687798703</v>
      </c>
      <c r="AA25" s="8">
        <v>2.3681273829821601</v>
      </c>
      <c r="AB25" s="8">
        <v>31.596001492490299</v>
      </c>
      <c r="AC25" s="8"/>
    </row>
    <row r="26" spans="1:29" x14ac:dyDescent="0.25">
      <c r="A26" s="11" t="s">
        <v>113</v>
      </c>
      <c r="B26" s="7">
        <v>1166000</v>
      </c>
      <c r="C26" s="7">
        <v>846000</v>
      </c>
      <c r="D26" s="7">
        <v>823000</v>
      </c>
      <c r="E26" s="7">
        <v>23000</v>
      </c>
      <c r="F26" s="7">
        <v>320000</v>
      </c>
      <c r="G26" s="8">
        <v>72.518264432866005</v>
      </c>
      <c r="H26" s="8">
        <v>70.566697860598396</v>
      </c>
      <c r="I26" s="8">
        <v>2.6911380016192998</v>
      </c>
      <c r="J26" s="8">
        <v>27.481735567133999</v>
      </c>
      <c r="K26" s="7">
        <v>577000</v>
      </c>
      <c r="L26" s="7">
        <v>444000</v>
      </c>
      <c r="M26" s="7">
        <v>429000</v>
      </c>
      <c r="N26" s="7">
        <v>15000</v>
      </c>
      <c r="O26" s="7">
        <v>133000</v>
      </c>
      <c r="P26" s="8">
        <v>76.994696605937605</v>
      </c>
      <c r="Q26" s="8">
        <v>74.361865527562898</v>
      </c>
      <c r="R26" s="8">
        <v>3.4194966594252998</v>
      </c>
      <c r="S26" s="8">
        <v>23.005303394062501</v>
      </c>
      <c r="T26" s="7">
        <v>589000</v>
      </c>
      <c r="U26" s="7">
        <v>401000</v>
      </c>
      <c r="V26" s="7">
        <v>394000</v>
      </c>
      <c r="W26" s="9">
        <v>8000</v>
      </c>
      <c r="X26" s="7">
        <v>188000</v>
      </c>
      <c r="Y26" s="8">
        <v>68.130913785299597</v>
      </c>
      <c r="Z26" s="8">
        <v>66.847054475528395</v>
      </c>
      <c r="AA26" s="10">
        <v>1.8844005436606299</v>
      </c>
      <c r="AB26" s="8">
        <v>31.869086214700499</v>
      </c>
      <c r="AC26" s="8" t="s">
        <v>114</v>
      </c>
    </row>
    <row r="27" spans="1:29" x14ac:dyDescent="0.25">
      <c r="A27" s="11" t="s">
        <v>115</v>
      </c>
      <c r="B27" s="7">
        <v>1167000</v>
      </c>
      <c r="C27" s="7">
        <v>837000</v>
      </c>
      <c r="D27" s="7">
        <v>813000</v>
      </c>
      <c r="E27" s="7">
        <v>24000</v>
      </c>
      <c r="F27" s="7">
        <v>330000</v>
      </c>
      <c r="G27" s="8">
        <v>71.693419495022795</v>
      </c>
      <c r="H27" s="8">
        <v>69.678103094426902</v>
      </c>
      <c r="I27" s="8">
        <v>2.8110200556632998</v>
      </c>
      <c r="J27" s="8">
        <v>28.306580504977202</v>
      </c>
      <c r="K27" s="7">
        <v>578000</v>
      </c>
      <c r="L27" s="7">
        <v>438000</v>
      </c>
      <c r="M27" s="7">
        <v>424000</v>
      </c>
      <c r="N27" s="7">
        <v>14000</v>
      </c>
      <c r="O27" s="7">
        <v>140000</v>
      </c>
      <c r="P27" s="8">
        <v>75.741380568382496</v>
      </c>
      <c r="Q27" s="8">
        <v>73.390457364895099</v>
      </c>
      <c r="R27" s="8">
        <v>3.1038821656610001</v>
      </c>
      <c r="S27" s="8">
        <v>24.2586194316175</v>
      </c>
      <c r="T27" s="7">
        <v>589000</v>
      </c>
      <c r="U27" s="7">
        <v>399000</v>
      </c>
      <c r="V27" s="7">
        <v>389000</v>
      </c>
      <c r="W27" s="7">
        <v>10000</v>
      </c>
      <c r="X27" s="7">
        <v>190000</v>
      </c>
      <c r="Y27" s="8">
        <v>67.725885264269493</v>
      </c>
      <c r="Z27" s="8">
        <v>66.039507668769502</v>
      </c>
      <c r="AA27" s="8">
        <v>2.49000450702068</v>
      </c>
      <c r="AB27" s="8">
        <v>32.2741147357305</v>
      </c>
      <c r="AC27" s="8"/>
    </row>
    <row r="28" spans="1:29" x14ac:dyDescent="0.25">
      <c r="A28" s="11" t="s">
        <v>117</v>
      </c>
      <c r="B28" s="7">
        <v>1170000</v>
      </c>
      <c r="C28" s="7">
        <v>846000</v>
      </c>
      <c r="D28" s="7">
        <v>820000</v>
      </c>
      <c r="E28" s="7">
        <v>26000</v>
      </c>
      <c r="F28" s="7">
        <v>324000</v>
      </c>
      <c r="G28" s="8">
        <v>72.281488934184907</v>
      </c>
      <c r="H28" s="8">
        <v>70.057817284637693</v>
      </c>
      <c r="I28" s="8">
        <v>3.0764054287425</v>
      </c>
      <c r="J28" s="8">
        <v>27.7185110658151</v>
      </c>
      <c r="K28" s="7">
        <v>579000</v>
      </c>
      <c r="L28" s="7">
        <v>441000</v>
      </c>
      <c r="M28" s="7">
        <v>424000</v>
      </c>
      <c r="N28" s="7">
        <v>17000</v>
      </c>
      <c r="O28" s="7">
        <v>138000</v>
      </c>
      <c r="P28" s="8">
        <v>76.173330902604704</v>
      </c>
      <c r="Q28" s="8">
        <v>73.202504116959901</v>
      </c>
      <c r="R28" s="8">
        <v>3.9000878003396799</v>
      </c>
      <c r="S28" s="8">
        <v>23.8266690973953</v>
      </c>
      <c r="T28" s="7">
        <v>591000</v>
      </c>
      <c r="U28" s="7">
        <v>405000</v>
      </c>
      <c r="V28" s="7">
        <v>396000</v>
      </c>
      <c r="W28" s="7">
        <v>9000</v>
      </c>
      <c r="X28" s="7">
        <v>186000</v>
      </c>
      <c r="Y28" s="8">
        <v>68.467299651689899</v>
      </c>
      <c r="Z28" s="8">
        <v>66.975875389264203</v>
      </c>
      <c r="AA28" s="8">
        <v>2.1783015687970901</v>
      </c>
      <c r="AB28" s="8">
        <v>31.532700348310101</v>
      </c>
      <c r="AC28" s="8"/>
    </row>
    <row r="29" spans="1:29" x14ac:dyDescent="0.25">
      <c r="A29" s="11" t="s">
        <v>120</v>
      </c>
      <c r="B29" s="7">
        <v>1170000</v>
      </c>
      <c r="C29" s="7">
        <v>862000</v>
      </c>
      <c r="D29" s="7">
        <v>841000</v>
      </c>
      <c r="E29" s="7">
        <v>22000</v>
      </c>
      <c r="F29" s="7">
        <v>307000</v>
      </c>
      <c r="G29" s="8">
        <v>73.737377747050402</v>
      </c>
      <c r="H29" s="8">
        <v>71.863707335046598</v>
      </c>
      <c r="I29" s="8">
        <v>2.5410049411185902</v>
      </c>
      <c r="J29" s="8">
        <v>26.262622252949601</v>
      </c>
      <c r="K29" s="7">
        <v>579000</v>
      </c>
      <c r="L29" s="7">
        <v>453000</v>
      </c>
      <c r="M29" s="7">
        <v>437000</v>
      </c>
      <c r="N29" s="7">
        <v>16000</v>
      </c>
      <c r="O29" s="7">
        <v>126000</v>
      </c>
      <c r="P29" s="8">
        <v>78.197932115968896</v>
      </c>
      <c r="Q29" s="8">
        <v>75.420241608798705</v>
      </c>
      <c r="R29" s="8">
        <v>3.5521278274351999</v>
      </c>
      <c r="S29" s="8">
        <v>21.8020678840311</v>
      </c>
      <c r="T29" s="7">
        <v>591000</v>
      </c>
      <c r="U29" s="7">
        <v>410000</v>
      </c>
      <c r="V29" s="7">
        <v>404000</v>
      </c>
      <c r="W29" s="9">
        <v>6000</v>
      </c>
      <c r="X29" s="7">
        <v>181000</v>
      </c>
      <c r="Y29" s="8">
        <v>69.366089586752395</v>
      </c>
      <c r="Z29" s="8">
        <v>68.3783476965951</v>
      </c>
      <c r="AA29" s="10">
        <v>1.4239549844047299</v>
      </c>
      <c r="AB29" s="8">
        <v>30.633910413247701</v>
      </c>
      <c r="AC29" s="8" t="s">
        <v>114</v>
      </c>
    </row>
    <row r="30" spans="1:29" x14ac:dyDescent="0.25">
      <c r="A30" s="11" t="s">
        <v>122</v>
      </c>
      <c r="B30" s="7">
        <v>1170000</v>
      </c>
      <c r="C30" s="7">
        <v>864000</v>
      </c>
      <c r="D30" s="7">
        <v>842000</v>
      </c>
      <c r="E30" s="7">
        <v>22000</v>
      </c>
      <c r="F30" s="7">
        <v>306000</v>
      </c>
      <c r="G30" s="8">
        <v>73.874918452508794</v>
      </c>
      <c r="H30" s="8">
        <v>71.988596967747597</v>
      </c>
      <c r="I30" s="8">
        <v>2.55339907545723</v>
      </c>
      <c r="J30" s="8">
        <v>26.125081547491199</v>
      </c>
      <c r="K30" s="7">
        <v>579000</v>
      </c>
      <c r="L30" s="7">
        <v>453000</v>
      </c>
      <c r="M30" s="7">
        <v>438000</v>
      </c>
      <c r="N30" s="7">
        <v>15000</v>
      </c>
      <c r="O30" s="7">
        <v>126000</v>
      </c>
      <c r="P30" s="8">
        <v>78.209237262294593</v>
      </c>
      <c r="Q30" s="8">
        <v>75.550318400515096</v>
      </c>
      <c r="R30" s="8">
        <v>3.39975040654353</v>
      </c>
      <c r="S30" s="8">
        <v>21.7907627377054</v>
      </c>
      <c r="T30" s="7">
        <v>591000</v>
      </c>
      <c r="U30" s="7">
        <v>411000</v>
      </c>
      <c r="V30" s="7">
        <v>405000</v>
      </c>
      <c r="W30" s="9">
        <v>7000</v>
      </c>
      <c r="X30" s="7">
        <v>179000</v>
      </c>
      <c r="Y30" s="8">
        <v>69.627226610025701</v>
      </c>
      <c r="Z30" s="8">
        <v>68.498061144446893</v>
      </c>
      <c r="AA30" s="10">
        <v>1.62172977519719</v>
      </c>
      <c r="AB30" s="8">
        <v>30.372773389974299</v>
      </c>
      <c r="AC30" s="8" t="s">
        <v>114</v>
      </c>
    </row>
    <row r="31" spans="1:29" x14ac:dyDescent="0.25">
      <c r="A31" s="11" t="s">
        <v>124</v>
      </c>
      <c r="B31" s="7">
        <v>0</v>
      </c>
      <c r="C31" s="7">
        <v>2000</v>
      </c>
      <c r="D31" s="7">
        <v>2000</v>
      </c>
      <c r="E31" s="7">
        <v>0</v>
      </c>
      <c r="F31" s="7">
        <v>-1000</v>
      </c>
      <c r="G31" s="8">
        <v>0.13754070545832101</v>
      </c>
      <c r="H31" s="8">
        <v>0.124889632701013</v>
      </c>
      <c r="I31" s="8">
        <v>1.2394134338645099E-2</v>
      </c>
      <c r="J31" s="8">
        <v>-0.137540705458324</v>
      </c>
      <c r="K31" s="7">
        <v>0</v>
      </c>
      <c r="L31" s="7">
        <v>0</v>
      </c>
      <c r="M31" s="7">
        <v>1000</v>
      </c>
      <c r="N31" s="7">
        <v>-1000</v>
      </c>
      <c r="O31" s="7">
        <v>0</v>
      </c>
      <c r="P31" s="8">
        <v>1.13051463256397E-2</v>
      </c>
      <c r="Q31" s="8">
        <v>0.130076791716419</v>
      </c>
      <c r="R31" s="8">
        <v>-0.15237742089167</v>
      </c>
      <c r="S31" s="8">
        <v>-1.13051463256468E-2</v>
      </c>
      <c r="T31" s="7">
        <v>0</v>
      </c>
      <c r="U31" s="7">
        <v>2000</v>
      </c>
      <c r="V31" s="7">
        <v>1000</v>
      </c>
      <c r="W31" s="9">
        <v>1000</v>
      </c>
      <c r="X31" s="7">
        <v>-1000</v>
      </c>
      <c r="Y31" s="8">
        <v>0.26113702327334898</v>
      </c>
      <c r="Z31" s="8">
        <v>0.119713447851751</v>
      </c>
      <c r="AA31" s="10">
        <v>0.19777479079246499</v>
      </c>
      <c r="AB31" s="8">
        <v>-0.26113702327334598</v>
      </c>
      <c r="AC31" s="7" t="s">
        <v>114</v>
      </c>
    </row>
    <row r="32" spans="1:29" x14ac:dyDescent="0.25">
      <c r="A32" s="11" t="s">
        <v>126</v>
      </c>
      <c r="B32" s="7">
        <v>4000</v>
      </c>
      <c r="C32" s="7">
        <v>19000</v>
      </c>
      <c r="D32" s="7">
        <v>19000</v>
      </c>
      <c r="E32" s="7">
        <v>-1000</v>
      </c>
      <c r="F32" s="7">
        <v>-15000</v>
      </c>
      <c r="G32" s="8">
        <v>1.3566540196427599</v>
      </c>
      <c r="H32" s="8">
        <v>1.4218991071492599</v>
      </c>
      <c r="I32" s="8">
        <v>-0.13773892616206501</v>
      </c>
      <c r="J32" s="8">
        <v>-1.3566540196427801</v>
      </c>
      <c r="K32" s="7">
        <v>2000</v>
      </c>
      <c r="L32" s="7">
        <v>9000</v>
      </c>
      <c r="M32" s="7">
        <v>8000</v>
      </c>
      <c r="N32" s="7">
        <v>0</v>
      </c>
      <c r="O32" s="7">
        <v>-7000</v>
      </c>
      <c r="P32" s="8">
        <v>1.214540656357</v>
      </c>
      <c r="Q32" s="8">
        <v>1.1884528729522399</v>
      </c>
      <c r="R32" s="8">
        <v>-1.97462528817649E-2</v>
      </c>
      <c r="S32" s="8">
        <v>-1.21454065635702</v>
      </c>
      <c r="T32" s="7">
        <v>2000</v>
      </c>
      <c r="U32" s="7">
        <v>10000</v>
      </c>
      <c r="V32" s="7">
        <v>11000</v>
      </c>
      <c r="W32" s="9">
        <v>-1000</v>
      </c>
      <c r="X32" s="7">
        <v>-8000</v>
      </c>
      <c r="Y32" s="8">
        <v>1.4963128247261499</v>
      </c>
      <c r="Z32" s="8">
        <v>1.6510066689184399</v>
      </c>
      <c r="AA32" s="10">
        <v>-0.26267076846343401</v>
      </c>
      <c r="AB32" s="8">
        <v>-1.4963128247261499</v>
      </c>
      <c r="AC32" s="7" t="s">
        <v>114</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Normal="100"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130</v>
      </c>
    </row>
    <row r="2" spans="1:29" x14ac:dyDescent="0.25">
      <c r="A2" t="s">
        <v>131</v>
      </c>
    </row>
    <row r="3" spans="1:29" ht="30" customHeight="1" x14ac:dyDescent="0.3">
      <c r="A3" s="3" t="s">
        <v>69</v>
      </c>
    </row>
    <row r="4" spans="1:29" x14ac:dyDescent="0.25">
      <c r="A4" t="s">
        <v>72</v>
      </c>
    </row>
    <row r="5" spans="1:29" x14ac:dyDescent="0.25">
      <c r="A5" t="s">
        <v>73</v>
      </c>
    </row>
    <row r="6" spans="1:29" ht="30" customHeight="1" x14ac:dyDescent="0.3">
      <c r="A6" s="3" t="s">
        <v>132</v>
      </c>
    </row>
    <row r="7" spans="1:29" ht="62.4" x14ac:dyDescent="0.3">
      <c r="A7" s="5" t="s">
        <v>76</v>
      </c>
      <c r="B7" s="6" t="s">
        <v>77</v>
      </c>
      <c r="C7" s="6" t="s">
        <v>78</v>
      </c>
      <c r="D7" s="6" t="s">
        <v>79</v>
      </c>
      <c r="E7" s="6" t="s">
        <v>80</v>
      </c>
      <c r="F7" s="6" t="s">
        <v>81</v>
      </c>
      <c r="G7" s="6" t="s">
        <v>82</v>
      </c>
      <c r="H7" s="6" t="s">
        <v>83</v>
      </c>
      <c r="I7" s="6" t="s">
        <v>134</v>
      </c>
      <c r="J7" s="6" t="s">
        <v>85</v>
      </c>
      <c r="K7" s="6" t="s">
        <v>135</v>
      </c>
      <c r="L7" s="6" t="s">
        <v>87</v>
      </c>
      <c r="M7" s="6" t="s">
        <v>88</v>
      </c>
      <c r="N7" s="6" t="s">
        <v>89</v>
      </c>
      <c r="O7" s="6" t="s">
        <v>90</v>
      </c>
      <c r="P7" s="6" t="s">
        <v>91</v>
      </c>
      <c r="Q7" s="6" t="s">
        <v>92</v>
      </c>
      <c r="R7" s="6" t="s">
        <v>93</v>
      </c>
      <c r="S7" s="6" t="s">
        <v>94</v>
      </c>
      <c r="T7" s="6" t="s">
        <v>136</v>
      </c>
      <c r="U7" s="6" t="s">
        <v>96</v>
      </c>
      <c r="V7" s="6" t="s">
        <v>97</v>
      </c>
      <c r="W7" s="6" t="s">
        <v>98</v>
      </c>
      <c r="X7" s="6" t="s">
        <v>99</v>
      </c>
      <c r="Y7" s="6" t="s">
        <v>100</v>
      </c>
      <c r="Z7" s="6" t="s">
        <v>101</v>
      </c>
      <c r="AA7" s="6" t="s">
        <v>137</v>
      </c>
      <c r="AB7" s="6" t="s">
        <v>103</v>
      </c>
      <c r="AC7" s="6" t="s">
        <v>104</v>
      </c>
    </row>
    <row r="8" spans="1:29" x14ac:dyDescent="0.25">
      <c r="A8" s="11" t="s">
        <v>105</v>
      </c>
      <c r="B8" s="7">
        <v>1475000</v>
      </c>
      <c r="C8" s="7">
        <v>853000</v>
      </c>
      <c r="D8" s="7">
        <v>818000</v>
      </c>
      <c r="E8" s="7">
        <v>36000</v>
      </c>
      <c r="F8" s="7">
        <v>622000</v>
      </c>
      <c r="G8" s="8">
        <v>57.831309781993397</v>
      </c>
      <c r="H8" s="8">
        <v>55.424471220239099</v>
      </c>
      <c r="I8" s="8">
        <v>4.1618261298721402</v>
      </c>
      <c r="J8" s="8">
        <v>42.168690218006603</v>
      </c>
      <c r="K8" s="7">
        <v>721000</v>
      </c>
      <c r="L8" s="7">
        <v>440000</v>
      </c>
      <c r="M8" s="7">
        <v>419000</v>
      </c>
      <c r="N8" s="7">
        <v>20000</v>
      </c>
      <c r="O8" s="7">
        <v>281000</v>
      </c>
      <c r="P8" s="8">
        <v>61.0201097196516</v>
      </c>
      <c r="Q8" s="8">
        <v>58.1879053092213</v>
      </c>
      <c r="R8" s="8">
        <v>4.64142792178263</v>
      </c>
      <c r="S8" s="8">
        <v>38.9798902803484</v>
      </c>
      <c r="T8" s="7">
        <v>754000</v>
      </c>
      <c r="U8" s="7">
        <v>413000</v>
      </c>
      <c r="V8" s="7">
        <v>398000</v>
      </c>
      <c r="W8" s="7">
        <v>15000</v>
      </c>
      <c r="X8" s="7">
        <v>341000</v>
      </c>
      <c r="Y8" s="8">
        <v>54.784363271426102</v>
      </c>
      <c r="Z8" s="8">
        <v>52.783968203674704</v>
      </c>
      <c r="AA8" s="8">
        <v>3.6513978593501601</v>
      </c>
      <c r="AB8" s="8">
        <v>45.215636728573898</v>
      </c>
      <c r="AC8" s="7"/>
    </row>
    <row r="9" spans="1:29" x14ac:dyDescent="0.25">
      <c r="A9" s="11" t="s">
        <v>107</v>
      </c>
      <c r="B9" s="7">
        <v>1476000</v>
      </c>
      <c r="C9" s="7">
        <v>868000</v>
      </c>
      <c r="D9" s="7">
        <v>831000</v>
      </c>
      <c r="E9" s="7">
        <v>37000</v>
      </c>
      <c r="F9" s="7">
        <v>608000</v>
      </c>
      <c r="G9" s="8">
        <v>58.792207704239601</v>
      </c>
      <c r="H9" s="8">
        <v>56.266688342037398</v>
      </c>
      <c r="I9" s="8">
        <v>4.2956702270938898</v>
      </c>
      <c r="J9" s="8">
        <v>41.207792295760399</v>
      </c>
      <c r="K9" s="7">
        <v>722000</v>
      </c>
      <c r="L9" s="7">
        <v>442000</v>
      </c>
      <c r="M9" s="7">
        <v>418000</v>
      </c>
      <c r="N9" s="7">
        <v>24000</v>
      </c>
      <c r="O9" s="7">
        <v>279000</v>
      </c>
      <c r="P9" s="8">
        <v>61.264834733823697</v>
      </c>
      <c r="Q9" s="8">
        <v>57.883977586610698</v>
      </c>
      <c r="R9" s="8">
        <v>5.5184302086208197</v>
      </c>
      <c r="S9" s="8">
        <v>38.735165266176303</v>
      </c>
      <c r="T9" s="7">
        <v>755000</v>
      </c>
      <c r="U9" s="7">
        <v>426000</v>
      </c>
      <c r="V9" s="7">
        <v>413000</v>
      </c>
      <c r="W9" s="7">
        <v>13000</v>
      </c>
      <c r="X9" s="7">
        <v>329000</v>
      </c>
      <c r="Y9" s="8">
        <v>56.428549663021997</v>
      </c>
      <c r="Z9" s="8">
        <v>54.720673240619703</v>
      </c>
      <c r="AA9" s="8">
        <v>3.0266176121863002</v>
      </c>
      <c r="AB9" s="8">
        <v>43.571450336978003</v>
      </c>
      <c r="AC9" s="7"/>
    </row>
    <row r="10" spans="1:29" x14ac:dyDescent="0.25">
      <c r="A10" s="11" t="s">
        <v>109</v>
      </c>
      <c r="B10" s="7">
        <v>1480000</v>
      </c>
      <c r="C10" s="7">
        <v>870000</v>
      </c>
      <c r="D10" s="7">
        <v>832000</v>
      </c>
      <c r="E10" s="7">
        <v>38000</v>
      </c>
      <c r="F10" s="7">
        <v>610000</v>
      </c>
      <c r="G10" s="8">
        <v>58.768474005105503</v>
      </c>
      <c r="H10" s="8">
        <v>56.223493304514299</v>
      </c>
      <c r="I10" s="8">
        <v>4.3305203064658198</v>
      </c>
      <c r="J10" s="8">
        <v>41.231525994894497</v>
      </c>
      <c r="K10" s="7">
        <v>723000</v>
      </c>
      <c r="L10" s="7">
        <v>441000</v>
      </c>
      <c r="M10" s="7">
        <v>416000</v>
      </c>
      <c r="N10" s="7">
        <v>25000</v>
      </c>
      <c r="O10" s="7">
        <v>282000</v>
      </c>
      <c r="P10" s="8">
        <v>61.0038177597038</v>
      </c>
      <c r="Q10" s="8">
        <v>57.500909155018199</v>
      </c>
      <c r="R10" s="8">
        <v>5.7421137452145299</v>
      </c>
      <c r="S10" s="8">
        <v>38.9961822402962</v>
      </c>
      <c r="T10" s="7">
        <v>756000</v>
      </c>
      <c r="U10" s="7">
        <v>428000</v>
      </c>
      <c r="V10" s="7">
        <v>416000</v>
      </c>
      <c r="W10" s="7">
        <v>12000</v>
      </c>
      <c r="X10" s="7">
        <v>328000</v>
      </c>
      <c r="Y10" s="8">
        <v>56.631190671355697</v>
      </c>
      <c r="Z10" s="8">
        <v>55.002115338850899</v>
      </c>
      <c r="AA10" s="8">
        <v>2.87663973367387</v>
      </c>
      <c r="AB10" s="8">
        <v>43.368809328644303</v>
      </c>
      <c r="AC10" s="7"/>
    </row>
    <row r="11" spans="1:29" x14ac:dyDescent="0.25">
      <c r="A11" s="11" t="s">
        <v>111</v>
      </c>
      <c r="B11" s="7">
        <v>1479000</v>
      </c>
      <c r="C11" s="7">
        <v>858000</v>
      </c>
      <c r="D11" s="7">
        <v>830000</v>
      </c>
      <c r="E11" s="7">
        <v>27000</v>
      </c>
      <c r="F11" s="7">
        <v>622000</v>
      </c>
      <c r="G11" s="8">
        <v>57.977357337503001</v>
      </c>
      <c r="H11" s="8">
        <v>56.1221516681167</v>
      </c>
      <c r="I11" s="8">
        <v>3.1998796678272301</v>
      </c>
      <c r="J11" s="8">
        <v>42.022642662496999</v>
      </c>
      <c r="K11" s="7">
        <v>723000</v>
      </c>
      <c r="L11" s="7">
        <v>444000</v>
      </c>
      <c r="M11" s="7">
        <v>426000</v>
      </c>
      <c r="N11" s="7">
        <v>18000</v>
      </c>
      <c r="O11" s="7">
        <v>279000</v>
      </c>
      <c r="P11" s="8">
        <v>61.464060315102401</v>
      </c>
      <c r="Q11" s="8">
        <v>58.9877220426471</v>
      </c>
      <c r="R11" s="8">
        <v>4.0289207380053904</v>
      </c>
      <c r="S11" s="8">
        <v>38.535939684897599</v>
      </c>
      <c r="T11" s="7">
        <v>756000</v>
      </c>
      <c r="U11" s="7">
        <v>413000</v>
      </c>
      <c r="V11" s="7">
        <v>404000</v>
      </c>
      <c r="W11" s="7">
        <v>10000</v>
      </c>
      <c r="X11" s="7">
        <v>343000</v>
      </c>
      <c r="Y11" s="8">
        <v>54.643896117634597</v>
      </c>
      <c r="Z11" s="8">
        <v>53.382524066433902</v>
      </c>
      <c r="AA11" s="8">
        <v>2.3083494055498099</v>
      </c>
      <c r="AB11" s="8">
        <v>45.356103882365403</v>
      </c>
      <c r="AC11" s="7"/>
    </row>
    <row r="12" spans="1:29" x14ac:dyDescent="0.25">
      <c r="A12" s="11" t="s">
        <v>113</v>
      </c>
      <c r="B12" s="7">
        <v>1480000</v>
      </c>
      <c r="C12" s="7">
        <v>873000</v>
      </c>
      <c r="D12" s="7">
        <v>850000</v>
      </c>
      <c r="E12" s="7">
        <v>23000</v>
      </c>
      <c r="F12" s="7">
        <v>607000</v>
      </c>
      <c r="G12" s="8">
        <v>58.9762040862107</v>
      </c>
      <c r="H12" s="8">
        <v>57.430733201711902</v>
      </c>
      <c r="I12" s="8">
        <v>2.6204990783056399</v>
      </c>
      <c r="J12" s="8">
        <v>41.0237959137893</v>
      </c>
      <c r="K12" s="7">
        <v>723000</v>
      </c>
      <c r="L12" s="7">
        <v>461000</v>
      </c>
      <c r="M12" s="7">
        <v>445000</v>
      </c>
      <c r="N12" s="7">
        <v>15000</v>
      </c>
      <c r="O12" s="7">
        <v>263000</v>
      </c>
      <c r="P12" s="8">
        <v>63.687448938261397</v>
      </c>
      <c r="Q12" s="8">
        <v>61.5585805147714</v>
      </c>
      <c r="R12" s="8">
        <v>3.3426812644885699</v>
      </c>
      <c r="S12" s="8">
        <v>36.312551061738603</v>
      </c>
      <c r="T12" s="7">
        <v>757000</v>
      </c>
      <c r="U12" s="7">
        <v>412000</v>
      </c>
      <c r="V12" s="7">
        <v>405000</v>
      </c>
      <c r="W12" s="9">
        <v>7000</v>
      </c>
      <c r="X12" s="7">
        <v>344000</v>
      </c>
      <c r="Y12" s="8">
        <v>54.471836989319499</v>
      </c>
      <c r="Z12" s="8">
        <v>53.484145791838102</v>
      </c>
      <c r="AA12" s="10">
        <v>1.81321440963166</v>
      </c>
      <c r="AB12" s="8">
        <v>45.528163010680501</v>
      </c>
      <c r="AC12" s="7" t="s">
        <v>114</v>
      </c>
    </row>
    <row r="13" spans="1:29" x14ac:dyDescent="0.25">
      <c r="A13" s="11" t="s">
        <v>115</v>
      </c>
      <c r="B13" s="7">
        <v>1481000</v>
      </c>
      <c r="C13" s="7">
        <v>877000</v>
      </c>
      <c r="D13" s="7">
        <v>853000</v>
      </c>
      <c r="E13" s="7">
        <v>24000</v>
      </c>
      <c r="F13" s="7">
        <v>605000</v>
      </c>
      <c r="G13" s="8">
        <v>59.177722109603302</v>
      </c>
      <c r="H13" s="8">
        <v>57.5709279821682</v>
      </c>
      <c r="I13" s="8">
        <v>2.71520104214077</v>
      </c>
      <c r="J13" s="8">
        <v>40.822277890396698</v>
      </c>
      <c r="K13" s="7">
        <v>724000</v>
      </c>
      <c r="L13" s="7">
        <v>466000</v>
      </c>
      <c r="M13" s="7">
        <v>452000</v>
      </c>
      <c r="N13" s="7">
        <v>14000</v>
      </c>
      <c r="O13" s="7">
        <v>258000</v>
      </c>
      <c r="P13" s="8">
        <v>64.342042387932693</v>
      </c>
      <c r="Q13" s="8">
        <v>62.446103575049001</v>
      </c>
      <c r="R13" s="8">
        <v>2.9466562491950801</v>
      </c>
      <c r="S13" s="8">
        <v>35.6579576120673</v>
      </c>
      <c r="T13" s="7">
        <v>757000</v>
      </c>
      <c r="U13" s="7">
        <v>411000</v>
      </c>
      <c r="V13" s="7">
        <v>401000</v>
      </c>
      <c r="W13" s="7">
        <v>10000</v>
      </c>
      <c r="X13" s="7">
        <v>347000</v>
      </c>
      <c r="Y13" s="8">
        <v>54.240132677866598</v>
      </c>
      <c r="Z13" s="8">
        <v>52.909788821942499</v>
      </c>
      <c r="AA13" s="8">
        <v>2.4526928498221601</v>
      </c>
      <c r="AB13" s="8">
        <v>45.759867322133402</v>
      </c>
      <c r="AC13" s="7"/>
    </row>
    <row r="14" spans="1:29" x14ac:dyDescent="0.25">
      <c r="A14" s="11" t="s">
        <v>117</v>
      </c>
      <c r="B14" s="7">
        <v>1485000</v>
      </c>
      <c r="C14" s="7">
        <v>882000</v>
      </c>
      <c r="D14" s="7">
        <v>856000</v>
      </c>
      <c r="E14" s="7">
        <v>26000</v>
      </c>
      <c r="F14" s="7">
        <v>603000</v>
      </c>
      <c r="G14" s="8">
        <v>59.406699995151598</v>
      </c>
      <c r="H14" s="8">
        <v>57.631163569954801</v>
      </c>
      <c r="I14" s="8">
        <v>2.9887814427357098</v>
      </c>
      <c r="J14" s="8">
        <v>40.593300004848402</v>
      </c>
      <c r="K14" s="7">
        <v>726000</v>
      </c>
      <c r="L14" s="7">
        <v>460000</v>
      </c>
      <c r="M14" s="7">
        <v>443000</v>
      </c>
      <c r="N14" s="7">
        <v>17000</v>
      </c>
      <c r="O14" s="7">
        <v>266000</v>
      </c>
      <c r="P14" s="8">
        <v>63.3675561286909</v>
      </c>
      <c r="Q14" s="8">
        <v>60.967827265813597</v>
      </c>
      <c r="R14" s="8">
        <v>3.7869992303377402</v>
      </c>
      <c r="S14" s="8">
        <v>36.6324438713091</v>
      </c>
      <c r="T14" s="7">
        <v>759000</v>
      </c>
      <c r="U14" s="7">
        <v>422000</v>
      </c>
      <c r="V14" s="7">
        <v>413000</v>
      </c>
      <c r="W14" s="7">
        <v>9000</v>
      </c>
      <c r="X14" s="7">
        <v>337000</v>
      </c>
      <c r="Y14" s="8">
        <v>55.619849733397999</v>
      </c>
      <c r="Z14" s="8">
        <v>54.441084111361697</v>
      </c>
      <c r="AA14" s="8">
        <v>2.1193254345102601</v>
      </c>
      <c r="AB14" s="8">
        <v>44.380150266602001</v>
      </c>
      <c r="AC14" s="7"/>
    </row>
    <row r="15" spans="1:29" x14ac:dyDescent="0.25">
      <c r="A15" s="11" t="s">
        <v>120</v>
      </c>
      <c r="B15" s="7">
        <v>1485000</v>
      </c>
      <c r="C15" s="7">
        <v>891000</v>
      </c>
      <c r="D15" s="7">
        <v>869000</v>
      </c>
      <c r="E15" s="7">
        <v>22000</v>
      </c>
      <c r="F15" s="7">
        <v>593000</v>
      </c>
      <c r="G15" s="8">
        <v>60.038543588541501</v>
      </c>
      <c r="H15" s="8">
        <v>58.547724466556602</v>
      </c>
      <c r="I15" s="8">
        <v>2.4831034080403498</v>
      </c>
      <c r="J15" s="8">
        <v>39.961456411458499</v>
      </c>
      <c r="K15" s="7">
        <v>726000</v>
      </c>
      <c r="L15" s="7">
        <v>470000</v>
      </c>
      <c r="M15" s="7">
        <v>454000</v>
      </c>
      <c r="N15" s="7">
        <v>16000</v>
      </c>
      <c r="O15" s="7">
        <v>256000</v>
      </c>
      <c r="P15" s="8">
        <v>64.767917660694906</v>
      </c>
      <c r="Q15" s="8">
        <v>62.528752740899399</v>
      </c>
      <c r="R15" s="8">
        <v>3.4572130781261601</v>
      </c>
      <c r="S15" s="8">
        <v>35.232082339305101</v>
      </c>
      <c r="T15" s="7">
        <v>759000</v>
      </c>
      <c r="U15" s="7">
        <v>421000</v>
      </c>
      <c r="V15" s="7">
        <v>415000</v>
      </c>
      <c r="W15" s="9">
        <v>6000</v>
      </c>
      <c r="X15" s="7">
        <v>338000</v>
      </c>
      <c r="Y15" s="8">
        <v>55.517214119135097</v>
      </c>
      <c r="Z15" s="8">
        <v>54.7418211523512</v>
      </c>
      <c r="AA15" s="10">
        <v>1.3966712470838401</v>
      </c>
      <c r="AB15" s="8">
        <v>44.482785880864903</v>
      </c>
      <c r="AC15" s="7" t="s">
        <v>114</v>
      </c>
    </row>
    <row r="16" spans="1:29" x14ac:dyDescent="0.25">
      <c r="A16" s="11" t="s">
        <v>122</v>
      </c>
      <c r="B16" s="7">
        <v>1485000</v>
      </c>
      <c r="C16" s="7">
        <v>897000</v>
      </c>
      <c r="D16" s="7">
        <v>875000</v>
      </c>
      <c r="E16" s="7">
        <v>22000</v>
      </c>
      <c r="F16" s="7">
        <v>588000</v>
      </c>
      <c r="G16" s="8">
        <v>60.397190283422603</v>
      </c>
      <c r="H16" s="8">
        <v>58.8870888244277</v>
      </c>
      <c r="I16" s="8">
        <v>2.50028428790896</v>
      </c>
      <c r="J16" s="8">
        <v>39.602809716577397</v>
      </c>
      <c r="K16" s="7">
        <v>726000</v>
      </c>
      <c r="L16" s="7">
        <v>472000</v>
      </c>
      <c r="M16" s="7">
        <v>456000</v>
      </c>
      <c r="N16" s="7">
        <v>16000</v>
      </c>
      <c r="O16" s="7">
        <v>254000</v>
      </c>
      <c r="P16" s="8">
        <v>65.015774174438903</v>
      </c>
      <c r="Q16" s="8">
        <v>62.841280119029598</v>
      </c>
      <c r="R16" s="8">
        <v>3.34456381242981</v>
      </c>
      <c r="S16" s="8">
        <v>34.984225825560998</v>
      </c>
      <c r="T16" s="7">
        <v>759000</v>
      </c>
      <c r="U16" s="7">
        <v>425000</v>
      </c>
      <c r="V16" s="7">
        <v>418000</v>
      </c>
      <c r="W16" s="9">
        <v>7000</v>
      </c>
      <c r="X16" s="7">
        <v>334000</v>
      </c>
      <c r="Y16" s="8">
        <v>55.981729626927198</v>
      </c>
      <c r="Z16" s="8">
        <v>55.106801077888797</v>
      </c>
      <c r="AA16" s="10">
        <v>1.5628823097626601</v>
      </c>
      <c r="AB16" s="8">
        <v>44.018270373072802</v>
      </c>
      <c r="AC16" s="7" t="s">
        <v>114</v>
      </c>
    </row>
    <row r="17" spans="1:29" x14ac:dyDescent="0.25">
      <c r="A17" s="11" t="s">
        <v>124</v>
      </c>
      <c r="B17" s="7">
        <v>1000</v>
      </c>
      <c r="C17" s="7">
        <v>6000</v>
      </c>
      <c r="D17" s="7">
        <v>5000</v>
      </c>
      <c r="E17" s="7">
        <v>0</v>
      </c>
      <c r="F17" s="7">
        <v>-5000</v>
      </c>
      <c r="G17" s="8">
        <v>0.35864669488110201</v>
      </c>
      <c r="H17" s="8">
        <v>0.33936435787109798</v>
      </c>
      <c r="I17" s="8">
        <v>1.7180879868610201E-2</v>
      </c>
      <c r="J17" s="8">
        <v>-0.35864669488110201</v>
      </c>
      <c r="K17" s="7">
        <v>0</v>
      </c>
      <c r="L17" s="7">
        <v>2000</v>
      </c>
      <c r="M17" s="7">
        <v>2000</v>
      </c>
      <c r="N17" s="7">
        <v>0</v>
      </c>
      <c r="O17" s="7">
        <v>-2000</v>
      </c>
      <c r="P17" s="8">
        <v>0.247856513743997</v>
      </c>
      <c r="Q17" s="8">
        <v>0.31252737813019799</v>
      </c>
      <c r="R17" s="8">
        <v>-0.11264926569635</v>
      </c>
      <c r="S17" s="8">
        <v>-0.247856513744104</v>
      </c>
      <c r="T17" s="7">
        <v>0</v>
      </c>
      <c r="U17" s="7">
        <v>4000</v>
      </c>
      <c r="V17" s="7">
        <v>3000</v>
      </c>
      <c r="W17" s="9">
        <v>1000</v>
      </c>
      <c r="X17" s="7">
        <v>-3000</v>
      </c>
      <c r="Y17" s="8">
        <v>0.46451550779209999</v>
      </c>
      <c r="Z17" s="8">
        <v>0.36497992553759701</v>
      </c>
      <c r="AA17" s="10">
        <v>0.16621106267881999</v>
      </c>
      <c r="AB17" s="8">
        <v>-0.46451550779209999</v>
      </c>
      <c r="AC17" s="7" t="s">
        <v>114</v>
      </c>
    </row>
    <row r="18" spans="1:29" x14ac:dyDescent="0.25">
      <c r="A18" s="11" t="s">
        <v>126</v>
      </c>
      <c r="B18" s="7">
        <v>5000</v>
      </c>
      <c r="C18" s="7">
        <v>24000</v>
      </c>
      <c r="D18" s="7">
        <v>25000</v>
      </c>
      <c r="E18" s="7">
        <v>0</v>
      </c>
      <c r="F18" s="7">
        <v>-19000</v>
      </c>
      <c r="G18" s="8">
        <v>1.42098619721191</v>
      </c>
      <c r="H18" s="8">
        <v>1.4563556227158001</v>
      </c>
      <c r="I18" s="8">
        <v>-0.12021479039668</v>
      </c>
      <c r="J18" s="8">
        <v>-1.42098619721191</v>
      </c>
      <c r="K18" s="7">
        <v>2000</v>
      </c>
      <c r="L18" s="7">
        <v>11000</v>
      </c>
      <c r="M18" s="7">
        <v>11000</v>
      </c>
      <c r="N18" s="7">
        <v>0</v>
      </c>
      <c r="O18" s="7">
        <v>-9000</v>
      </c>
      <c r="P18" s="8">
        <v>1.32832523617746</v>
      </c>
      <c r="Q18" s="8">
        <v>1.28269960425816</v>
      </c>
      <c r="R18" s="8">
        <v>1.8825479412401E-3</v>
      </c>
      <c r="S18" s="8">
        <v>-1.3283252361775699</v>
      </c>
      <c r="T18" s="7">
        <v>3000</v>
      </c>
      <c r="U18" s="7">
        <v>13000</v>
      </c>
      <c r="V18" s="7">
        <v>14000</v>
      </c>
      <c r="W18" s="9">
        <v>-1000</v>
      </c>
      <c r="X18" s="7">
        <v>-10000</v>
      </c>
      <c r="Y18" s="8">
        <v>1.50989263760768</v>
      </c>
      <c r="Z18" s="8">
        <v>1.62265528605069</v>
      </c>
      <c r="AA18" s="10">
        <v>-0.25033209986899502</v>
      </c>
      <c r="AB18" s="8">
        <v>-1.50989263760769</v>
      </c>
      <c r="AC18" s="7" t="s">
        <v>114</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133</v>
      </c>
    </row>
    <row r="21" spans="1:29" ht="62.4" x14ac:dyDescent="0.3">
      <c r="A21" s="5" t="s">
        <v>76</v>
      </c>
      <c r="B21" s="6" t="s">
        <v>139</v>
      </c>
      <c r="C21" s="6" t="s">
        <v>78</v>
      </c>
      <c r="D21" s="6" t="s">
        <v>79</v>
      </c>
      <c r="E21" s="6" t="s">
        <v>80</v>
      </c>
      <c r="F21" s="6" t="s">
        <v>81</v>
      </c>
      <c r="G21" s="6" t="s">
        <v>82</v>
      </c>
      <c r="H21" s="6" t="s">
        <v>83</v>
      </c>
      <c r="I21" s="6" t="s">
        <v>134</v>
      </c>
      <c r="J21" s="6" t="s">
        <v>85</v>
      </c>
      <c r="K21" s="6" t="s">
        <v>140</v>
      </c>
      <c r="L21" s="6" t="s">
        <v>87</v>
      </c>
      <c r="M21" s="6" t="s">
        <v>88</v>
      </c>
      <c r="N21" s="6" t="s">
        <v>89</v>
      </c>
      <c r="O21" s="6" t="s">
        <v>90</v>
      </c>
      <c r="P21" s="6" t="s">
        <v>91</v>
      </c>
      <c r="Q21" s="6" t="s">
        <v>92</v>
      </c>
      <c r="R21" s="6" t="s">
        <v>93</v>
      </c>
      <c r="S21" s="6" t="s">
        <v>94</v>
      </c>
      <c r="T21" s="6" t="s">
        <v>141</v>
      </c>
      <c r="U21" s="6" t="s">
        <v>96</v>
      </c>
      <c r="V21" s="6" t="s">
        <v>97</v>
      </c>
      <c r="W21" s="6" t="s">
        <v>98</v>
      </c>
      <c r="X21" s="6" t="s">
        <v>99</v>
      </c>
      <c r="Y21" s="6" t="s">
        <v>100</v>
      </c>
      <c r="Z21" s="6" t="s">
        <v>101</v>
      </c>
      <c r="AA21" s="6" t="s">
        <v>137</v>
      </c>
      <c r="AB21" s="6" t="s">
        <v>103</v>
      </c>
      <c r="AC21" s="6" t="s">
        <v>128</v>
      </c>
    </row>
    <row r="22" spans="1:29" x14ac:dyDescent="0.25">
      <c r="A22" s="11" t="s">
        <v>105</v>
      </c>
      <c r="B22" s="7">
        <v>1164000</v>
      </c>
      <c r="C22" s="7">
        <v>823000</v>
      </c>
      <c r="D22" s="7">
        <v>789000</v>
      </c>
      <c r="E22" s="7">
        <v>34000</v>
      </c>
      <c r="F22" s="7">
        <v>341000</v>
      </c>
      <c r="G22" s="8">
        <v>70.693958417997194</v>
      </c>
      <c r="H22" s="8">
        <v>67.753714397160607</v>
      </c>
      <c r="I22" s="8">
        <v>4.1591164034860597</v>
      </c>
      <c r="J22" s="8">
        <v>29.306041582002798</v>
      </c>
      <c r="K22" s="7">
        <v>576000</v>
      </c>
      <c r="L22" s="7">
        <v>423000</v>
      </c>
      <c r="M22" s="7">
        <v>403000</v>
      </c>
      <c r="N22" s="7">
        <v>20000</v>
      </c>
      <c r="O22" s="7">
        <v>153000</v>
      </c>
      <c r="P22" s="8">
        <v>73.398633352314505</v>
      </c>
      <c r="Q22" s="8">
        <v>69.950417355314499</v>
      </c>
      <c r="R22" s="8">
        <v>4.6979294293512996</v>
      </c>
      <c r="S22" s="8">
        <v>26.601366647685499</v>
      </c>
      <c r="T22" s="7">
        <v>588000</v>
      </c>
      <c r="U22" s="7">
        <v>400000</v>
      </c>
      <c r="V22" s="7">
        <v>386000</v>
      </c>
      <c r="W22" s="7">
        <v>14000</v>
      </c>
      <c r="X22" s="7">
        <v>188000</v>
      </c>
      <c r="Y22" s="8">
        <v>68.044034025673994</v>
      </c>
      <c r="Z22" s="8">
        <v>65.601479140479199</v>
      </c>
      <c r="AA22" s="8">
        <v>3.5896679557140998</v>
      </c>
      <c r="AB22" s="8">
        <v>31.955965974325999</v>
      </c>
      <c r="AC22" s="8"/>
    </row>
    <row r="23" spans="1:29" x14ac:dyDescent="0.25">
      <c r="A23" s="11" t="s">
        <v>107</v>
      </c>
      <c r="B23" s="7">
        <v>1164000</v>
      </c>
      <c r="C23" s="7">
        <v>840000</v>
      </c>
      <c r="D23" s="7">
        <v>802000</v>
      </c>
      <c r="E23" s="7">
        <v>37000</v>
      </c>
      <c r="F23" s="7">
        <v>324000</v>
      </c>
      <c r="G23" s="8">
        <v>72.161028929622006</v>
      </c>
      <c r="H23" s="8">
        <v>68.956795921682101</v>
      </c>
      <c r="I23" s="8">
        <v>4.4403926266973803</v>
      </c>
      <c r="J23" s="8">
        <v>27.838971070378001</v>
      </c>
      <c r="K23" s="7">
        <v>576000</v>
      </c>
      <c r="L23" s="7">
        <v>425000</v>
      </c>
      <c r="M23" s="7">
        <v>401000</v>
      </c>
      <c r="N23" s="7">
        <v>24000</v>
      </c>
      <c r="O23" s="7">
        <v>151000</v>
      </c>
      <c r="P23" s="8">
        <v>73.824522169129907</v>
      </c>
      <c r="Q23" s="8">
        <v>69.588982109123194</v>
      </c>
      <c r="R23" s="8">
        <v>5.7373077881942303</v>
      </c>
      <c r="S23" s="8">
        <v>26.175477830870101</v>
      </c>
      <c r="T23" s="7">
        <v>588000</v>
      </c>
      <c r="U23" s="7">
        <v>414000</v>
      </c>
      <c r="V23" s="7">
        <v>402000</v>
      </c>
      <c r="W23" s="7">
        <v>13000</v>
      </c>
      <c r="X23" s="7">
        <v>173000</v>
      </c>
      <c r="Y23" s="8">
        <v>70.530781155082394</v>
      </c>
      <c r="Z23" s="8">
        <v>68.337244185195701</v>
      </c>
      <c r="AA23" s="8">
        <v>3.11004207519494</v>
      </c>
      <c r="AB23" s="8">
        <v>29.469218844917599</v>
      </c>
      <c r="AC23" s="8"/>
    </row>
    <row r="24" spans="1:29" x14ac:dyDescent="0.25">
      <c r="A24" s="11" t="s">
        <v>109</v>
      </c>
      <c r="B24" s="7">
        <v>1166000</v>
      </c>
      <c r="C24" s="7">
        <v>833000</v>
      </c>
      <c r="D24" s="7">
        <v>796000</v>
      </c>
      <c r="E24" s="7">
        <v>37000</v>
      </c>
      <c r="F24" s="7">
        <v>333000</v>
      </c>
      <c r="G24" s="8">
        <v>71.475189327001303</v>
      </c>
      <c r="H24" s="8">
        <v>68.279020131971293</v>
      </c>
      <c r="I24" s="8">
        <v>4.4717184034412298</v>
      </c>
      <c r="J24" s="8">
        <v>28.524810672998701</v>
      </c>
      <c r="K24" s="7">
        <v>577000</v>
      </c>
      <c r="L24" s="7">
        <v>419000</v>
      </c>
      <c r="M24" s="7">
        <v>394000</v>
      </c>
      <c r="N24" s="7">
        <v>25000</v>
      </c>
      <c r="O24" s="7">
        <v>158000</v>
      </c>
      <c r="P24" s="8">
        <v>72.628503194924093</v>
      </c>
      <c r="Q24" s="8">
        <v>68.306906824676901</v>
      </c>
      <c r="R24" s="8">
        <v>5.9502759662397704</v>
      </c>
      <c r="S24" s="8">
        <v>27.3714968050758</v>
      </c>
      <c r="T24" s="7">
        <v>589000</v>
      </c>
      <c r="U24" s="7">
        <v>414000</v>
      </c>
      <c r="V24" s="7">
        <v>402000</v>
      </c>
      <c r="W24" s="7">
        <v>12000</v>
      </c>
      <c r="X24" s="7">
        <v>175000</v>
      </c>
      <c r="Y24" s="8">
        <v>70.344777212123702</v>
      </c>
      <c r="Z24" s="8">
        <v>68.2516871949842</v>
      </c>
      <c r="AA24" s="8">
        <v>2.9754732335391498</v>
      </c>
      <c r="AB24" s="8">
        <v>29.655222787876301</v>
      </c>
      <c r="AC24" s="8"/>
    </row>
    <row r="25" spans="1:29" x14ac:dyDescent="0.25">
      <c r="A25" s="11" t="s">
        <v>111</v>
      </c>
      <c r="B25" s="7">
        <v>1165000</v>
      </c>
      <c r="C25" s="7">
        <v>825000</v>
      </c>
      <c r="D25" s="7">
        <v>798000</v>
      </c>
      <c r="E25" s="7">
        <v>27000</v>
      </c>
      <c r="F25" s="7">
        <v>340000</v>
      </c>
      <c r="G25" s="8">
        <v>70.823062039615095</v>
      </c>
      <c r="H25" s="8">
        <v>68.488543199495496</v>
      </c>
      <c r="I25" s="8">
        <v>3.29626928416875</v>
      </c>
      <c r="J25" s="8">
        <v>29.176937960384901</v>
      </c>
      <c r="K25" s="7">
        <v>577000</v>
      </c>
      <c r="L25" s="7">
        <v>424000</v>
      </c>
      <c r="M25" s="7">
        <v>407000</v>
      </c>
      <c r="N25" s="7">
        <v>18000</v>
      </c>
      <c r="O25" s="7">
        <v>152000</v>
      </c>
      <c r="P25" s="8">
        <v>73.581768981543306</v>
      </c>
      <c r="Q25" s="8">
        <v>70.518823360139194</v>
      </c>
      <c r="R25" s="8">
        <v>4.1626420019506902</v>
      </c>
      <c r="S25" s="8">
        <v>26.418231018456702</v>
      </c>
      <c r="T25" s="7">
        <v>589000</v>
      </c>
      <c r="U25" s="7">
        <v>401000</v>
      </c>
      <c r="V25" s="7">
        <v>391000</v>
      </c>
      <c r="W25" s="7">
        <v>10000</v>
      </c>
      <c r="X25" s="7">
        <v>188000</v>
      </c>
      <c r="Y25" s="8">
        <v>68.119374382010193</v>
      </c>
      <c r="Z25" s="8">
        <v>66.498754676334798</v>
      </c>
      <c r="AA25" s="8">
        <v>2.37908777110477</v>
      </c>
      <c r="AB25" s="8">
        <v>31.880625617989701</v>
      </c>
      <c r="AC25" s="8"/>
    </row>
    <row r="26" spans="1:29" x14ac:dyDescent="0.25">
      <c r="A26" s="11" t="s">
        <v>113</v>
      </c>
      <c r="B26" s="7">
        <v>1166000</v>
      </c>
      <c r="C26" s="7">
        <v>844000</v>
      </c>
      <c r="D26" s="7">
        <v>822000</v>
      </c>
      <c r="E26" s="7">
        <v>23000</v>
      </c>
      <c r="F26" s="7">
        <v>322000</v>
      </c>
      <c r="G26" s="8">
        <v>72.412639797335103</v>
      </c>
      <c r="H26" s="8">
        <v>70.468748258027205</v>
      </c>
      <c r="I26" s="8">
        <v>2.6844644039333101</v>
      </c>
      <c r="J26" s="8">
        <v>27.5873602026649</v>
      </c>
      <c r="K26" s="7">
        <v>577000</v>
      </c>
      <c r="L26" s="7">
        <v>443000</v>
      </c>
      <c r="M26" s="7">
        <v>428000</v>
      </c>
      <c r="N26" s="7">
        <v>15000</v>
      </c>
      <c r="O26" s="7">
        <v>134000</v>
      </c>
      <c r="P26" s="8">
        <v>76.833422272736698</v>
      </c>
      <c r="Q26" s="8">
        <v>74.200931438115504</v>
      </c>
      <c r="R26" s="8">
        <v>3.4262313935159998</v>
      </c>
      <c r="S26" s="8">
        <v>23.166577727263299</v>
      </c>
      <c r="T26" s="7">
        <v>589000</v>
      </c>
      <c r="U26" s="7">
        <v>401000</v>
      </c>
      <c r="V26" s="7">
        <v>393000</v>
      </c>
      <c r="W26" s="9">
        <v>7000</v>
      </c>
      <c r="X26" s="7">
        <v>188000</v>
      </c>
      <c r="Y26" s="8">
        <v>68.079831411925099</v>
      </c>
      <c r="Z26" s="8">
        <v>66.810835961154098</v>
      </c>
      <c r="AA26" s="10">
        <v>1.86398148240529</v>
      </c>
      <c r="AB26" s="8">
        <v>31.920168588074901</v>
      </c>
      <c r="AC26" s="8" t="s">
        <v>114</v>
      </c>
    </row>
    <row r="27" spans="1:29" x14ac:dyDescent="0.25">
      <c r="A27" s="11" t="s">
        <v>115</v>
      </c>
      <c r="B27" s="7">
        <v>1167000</v>
      </c>
      <c r="C27" s="7">
        <v>839000</v>
      </c>
      <c r="D27" s="7">
        <v>815000</v>
      </c>
      <c r="E27" s="7">
        <v>23000</v>
      </c>
      <c r="F27" s="7">
        <v>328000</v>
      </c>
      <c r="G27" s="8">
        <v>71.872721462102703</v>
      </c>
      <c r="H27" s="8">
        <v>69.862424505693795</v>
      </c>
      <c r="I27" s="8">
        <v>2.7970235654272</v>
      </c>
      <c r="J27" s="8">
        <v>28.1272785378973</v>
      </c>
      <c r="K27" s="7">
        <v>578000</v>
      </c>
      <c r="L27" s="7">
        <v>440000</v>
      </c>
      <c r="M27" s="7">
        <v>426000</v>
      </c>
      <c r="N27" s="7">
        <v>14000</v>
      </c>
      <c r="O27" s="7">
        <v>138000</v>
      </c>
      <c r="P27" s="8">
        <v>76.144292601022997</v>
      </c>
      <c r="Q27" s="8">
        <v>73.793133292367301</v>
      </c>
      <c r="R27" s="8">
        <v>3.08776827302755</v>
      </c>
      <c r="S27" s="8">
        <v>23.855707398977</v>
      </c>
      <c r="T27" s="7">
        <v>589000</v>
      </c>
      <c r="U27" s="7">
        <v>399000</v>
      </c>
      <c r="V27" s="7">
        <v>389000</v>
      </c>
      <c r="W27" s="7">
        <v>10000</v>
      </c>
      <c r="X27" s="7">
        <v>190000</v>
      </c>
      <c r="Y27" s="8">
        <v>67.686019958400195</v>
      </c>
      <c r="Z27" s="8">
        <v>66.009812936653603</v>
      </c>
      <c r="AA27" s="8">
        <v>2.47644494797711</v>
      </c>
      <c r="AB27" s="8">
        <v>32.313980041599798</v>
      </c>
      <c r="AC27" s="8"/>
    </row>
    <row r="28" spans="1:29" x14ac:dyDescent="0.25">
      <c r="A28" s="11" t="s">
        <v>117</v>
      </c>
      <c r="B28" s="7">
        <v>1170000</v>
      </c>
      <c r="C28" s="7">
        <v>850000</v>
      </c>
      <c r="D28" s="7">
        <v>824000</v>
      </c>
      <c r="E28" s="7">
        <v>26000</v>
      </c>
      <c r="F28" s="7">
        <v>320000</v>
      </c>
      <c r="G28" s="8">
        <v>72.678088830313698</v>
      </c>
      <c r="H28" s="8">
        <v>70.437074681668307</v>
      </c>
      <c r="I28" s="8">
        <v>3.08347974570112</v>
      </c>
      <c r="J28" s="8">
        <v>27.321911169686299</v>
      </c>
      <c r="K28" s="7">
        <v>579000</v>
      </c>
      <c r="L28" s="7">
        <v>442000</v>
      </c>
      <c r="M28" s="7">
        <v>425000</v>
      </c>
      <c r="N28" s="7">
        <v>17000</v>
      </c>
      <c r="O28" s="7">
        <v>137000</v>
      </c>
      <c r="P28" s="8">
        <v>76.313226548415798</v>
      </c>
      <c r="Q28" s="8">
        <v>73.330881286392199</v>
      </c>
      <c r="R28" s="8">
        <v>3.9080319322254802</v>
      </c>
      <c r="S28" s="8">
        <v>23.686773451584202</v>
      </c>
      <c r="T28" s="7">
        <v>591000</v>
      </c>
      <c r="U28" s="7">
        <v>408000</v>
      </c>
      <c r="V28" s="7">
        <v>399000</v>
      </c>
      <c r="W28" s="7">
        <v>9000</v>
      </c>
      <c r="X28" s="7">
        <v>182000</v>
      </c>
      <c r="Y28" s="8">
        <v>69.1154818598134</v>
      </c>
      <c r="Z28" s="8">
        <v>67.601007280444307</v>
      </c>
      <c r="AA28" s="8">
        <v>2.1912233534605599</v>
      </c>
      <c r="AB28" s="8">
        <v>30.8845181401866</v>
      </c>
      <c r="AC28" s="8"/>
    </row>
    <row r="29" spans="1:29" x14ac:dyDescent="0.25">
      <c r="A29" s="11" t="s">
        <v>120</v>
      </c>
      <c r="B29" s="7">
        <v>1170000</v>
      </c>
      <c r="C29" s="7">
        <v>860000</v>
      </c>
      <c r="D29" s="7">
        <v>838000</v>
      </c>
      <c r="E29" s="7">
        <v>22000</v>
      </c>
      <c r="F29" s="7">
        <v>310000</v>
      </c>
      <c r="G29" s="8">
        <v>73.525453811745095</v>
      </c>
      <c r="H29" s="8">
        <v>71.6469399340656</v>
      </c>
      <c r="I29" s="8">
        <v>2.5549164000934899</v>
      </c>
      <c r="J29" s="8">
        <v>26.474546188254902</v>
      </c>
      <c r="K29" s="7">
        <v>579000</v>
      </c>
      <c r="L29" s="7">
        <v>452000</v>
      </c>
      <c r="M29" s="7">
        <v>436000</v>
      </c>
      <c r="N29" s="7">
        <v>16000</v>
      </c>
      <c r="O29" s="7">
        <v>127000</v>
      </c>
      <c r="P29" s="8">
        <v>78.060606688742496</v>
      </c>
      <c r="Q29" s="8">
        <v>75.281778091008505</v>
      </c>
      <c r="R29" s="8">
        <v>3.5598347432966801</v>
      </c>
      <c r="S29" s="8">
        <v>21.939393311257501</v>
      </c>
      <c r="T29" s="7">
        <v>591000</v>
      </c>
      <c r="U29" s="7">
        <v>408000</v>
      </c>
      <c r="V29" s="7">
        <v>402000</v>
      </c>
      <c r="W29" s="9">
        <v>6000</v>
      </c>
      <c r="X29" s="7">
        <v>183000</v>
      </c>
      <c r="Y29" s="8">
        <v>69.081060035379707</v>
      </c>
      <c r="Z29" s="8">
        <v>68.084843457726393</v>
      </c>
      <c r="AA29" s="10">
        <v>1.4420979891493499</v>
      </c>
      <c r="AB29" s="8">
        <v>30.9189399646203</v>
      </c>
      <c r="AC29" s="8" t="s">
        <v>114</v>
      </c>
    </row>
    <row r="30" spans="1:29" x14ac:dyDescent="0.25">
      <c r="A30" s="11" t="s">
        <v>122</v>
      </c>
      <c r="B30" s="7">
        <v>1170000</v>
      </c>
      <c r="C30" s="7">
        <v>864000</v>
      </c>
      <c r="D30" s="7">
        <v>842000</v>
      </c>
      <c r="E30" s="7">
        <v>22000</v>
      </c>
      <c r="F30" s="7">
        <v>306000</v>
      </c>
      <c r="G30" s="8">
        <v>73.842726128302004</v>
      </c>
      <c r="H30" s="8">
        <v>71.9603213061459</v>
      </c>
      <c r="I30" s="8">
        <v>2.5492081899649701</v>
      </c>
      <c r="J30" s="8">
        <v>26.157273871697999</v>
      </c>
      <c r="K30" s="7">
        <v>579000</v>
      </c>
      <c r="L30" s="7">
        <v>453000</v>
      </c>
      <c r="M30" s="7">
        <v>438000</v>
      </c>
      <c r="N30" s="7">
        <v>15000</v>
      </c>
      <c r="O30" s="7">
        <v>126000</v>
      </c>
      <c r="P30" s="8">
        <v>78.289164698244306</v>
      </c>
      <c r="Q30" s="8">
        <v>75.633003190916199</v>
      </c>
      <c r="R30" s="8">
        <v>3.3927575004355899</v>
      </c>
      <c r="S30" s="8">
        <v>21.710835301755701</v>
      </c>
      <c r="T30" s="7">
        <v>591000</v>
      </c>
      <c r="U30" s="7">
        <v>411000</v>
      </c>
      <c r="V30" s="7">
        <v>404000</v>
      </c>
      <c r="W30" s="9">
        <v>7000</v>
      </c>
      <c r="X30" s="7">
        <v>180000</v>
      </c>
      <c r="Y30" s="8">
        <v>69.485155384081693</v>
      </c>
      <c r="Z30" s="8">
        <v>68.361042718988799</v>
      </c>
      <c r="AA30" s="10">
        <v>1.6177738379936999</v>
      </c>
      <c r="AB30" s="8">
        <v>30.5148446159183</v>
      </c>
      <c r="AC30" s="8" t="s">
        <v>114</v>
      </c>
    </row>
    <row r="31" spans="1:29" x14ac:dyDescent="0.25">
      <c r="A31" s="11" t="s">
        <v>124</v>
      </c>
      <c r="B31" s="7">
        <v>0</v>
      </c>
      <c r="C31" s="7">
        <v>4000</v>
      </c>
      <c r="D31" s="7">
        <v>4000</v>
      </c>
      <c r="E31" s="7">
        <v>0</v>
      </c>
      <c r="F31" s="7">
        <v>-4000</v>
      </c>
      <c r="G31" s="8">
        <v>0.31727231655691002</v>
      </c>
      <c r="H31" s="8">
        <v>0.31338137208029998</v>
      </c>
      <c r="I31" s="8">
        <v>-5.70821012851974E-3</v>
      </c>
      <c r="J31" s="8">
        <v>-0.31727231655690202</v>
      </c>
      <c r="K31" s="7">
        <v>0</v>
      </c>
      <c r="L31" s="7">
        <v>2000</v>
      </c>
      <c r="M31" s="7">
        <v>2000</v>
      </c>
      <c r="N31" s="7">
        <v>-1000</v>
      </c>
      <c r="O31" s="7">
        <v>-1000</v>
      </c>
      <c r="P31" s="8">
        <v>0.22855800950180999</v>
      </c>
      <c r="Q31" s="8">
        <v>0.35122509990769402</v>
      </c>
      <c r="R31" s="8">
        <v>-0.16707724286108999</v>
      </c>
      <c r="S31" s="8">
        <v>-0.2285580095018</v>
      </c>
      <c r="T31" s="7">
        <v>0</v>
      </c>
      <c r="U31" s="7">
        <v>3000</v>
      </c>
      <c r="V31" s="7">
        <v>2000</v>
      </c>
      <c r="W31" s="9">
        <v>1000</v>
      </c>
      <c r="X31" s="7">
        <v>-2000</v>
      </c>
      <c r="Y31" s="8">
        <v>0.40409534870198599</v>
      </c>
      <c r="Z31" s="8">
        <v>0.27619926126240602</v>
      </c>
      <c r="AA31" s="10">
        <v>0.17567584884435</v>
      </c>
      <c r="AB31" s="8">
        <v>-0.40409534870199998</v>
      </c>
      <c r="AC31" s="7" t="s">
        <v>114</v>
      </c>
    </row>
    <row r="32" spans="1:29" x14ac:dyDescent="0.25">
      <c r="A32" s="11" t="s">
        <v>126</v>
      </c>
      <c r="B32" s="7">
        <v>4000</v>
      </c>
      <c r="C32" s="7">
        <v>20000</v>
      </c>
      <c r="D32" s="7">
        <v>20000</v>
      </c>
      <c r="E32" s="7">
        <v>-1000</v>
      </c>
      <c r="F32" s="7">
        <v>-16000</v>
      </c>
      <c r="G32" s="8">
        <v>1.4300863309668701</v>
      </c>
      <c r="H32" s="8">
        <v>1.49157304811868</v>
      </c>
      <c r="I32" s="8">
        <v>-0.135256213968344</v>
      </c>
      <c r="J32" s="8">
        <v>-1.4300863309668601</v>
      </c>
      <c r="K32" s="7">
        <v>2000</v>
      </c>
      <c r="L32" s="7">
        <v>10000</v>
      </c>
      <c r="M32" s="7">
        <v>10000</v>
      </c>
      <c r="N32" s="7">
        <v>0</v>
      </c>
      <c r="O32" s="7">
        <v>-8000</v>
      </c>
      <c r="P32" s="8">
        <v>1.4557424255075899</v>
      </c>
      <c r="Q32" s="8">
        <v>1.4320717528007001</v>
      </c>
      <c r="R32" s="8">
        <v>-3.3473893080413E-2</v>
      </c>
      <c r="S32" s="8">
        <v>-1.4557424255075799</v>
      </c>
      <c r="T32" s="7">
        <v>2000</v>
      </c>
      <c r="U32" s="7">
        <v>10000</v>
      </c>
      <c r="V32" s="7">
        <v>11000</v>
      </c>
      <c r="W32" s="9">
        <v>-1000</v>
      </c>
      <c r="X32" s="7">
        <v>-8000</v>
      </c>
      <c r="Y32" s="8">
        <v>1.40532397215657</v>
      </c>
      <c r="Z32" s="8">
        <v>1.5502067578347001</v>
      </c>
      <c r="AA32" s="10">
        <v>-0.24620764441159201</v>
      </c>
      <c r="AB32" s="8">
        <v>-1.40532397215657</v>
      </c>
      <c r="AC32" s="7" t="s">
        <v>114</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8"/>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142</v>
      </c>
    </row>
    <row r="2" spans="1:16" x14ac:dyDescent="0.25">
      <c r="A2" t="s">
        <v>143</v>
      </c>
    </row>
    <row r="3" spans="1:16" ht="30" customHeight="1" x14ac:dyDescent="0.3">
      <c r="A3" s="3" t="s">
        <v>69</v>
      </c>
    </row>
    <row r="4" spans="1:16" x14ac:dyDescent="0.25">
      <c r="A4" t="s">
        <v>144</v>
      </c>
    </row>
    <row r="5" spans="1:16" x14ac:dyDescent="0.25">
      <c r="A5" t="s">
        <v>145</v>
      </c>
    </row>
    <row r="6" spans="1:16" x14ac:dyDescent="0.25">
      <c r="A6" t="s">
        <v>146</v>
      </c>
    </row>
    <row r="7" spans="1:16" ht="30" customHeight="1" x14ac:dyDescent="0.3">
      <c r="A7" s="3" t="s">
        <v>147</v>
      </c>
    </row>
    <row r="8" spans="1:16" ht="78" x14ac:dyDescent="0.3">
      <c r="A8" s="5" t="s">
        <v>76</v>
      </c>
      <c r="B8" s="6" t="s">
        <v>150</v>
      </c>
      <c r="C8" s="6" t="s">
        <v>151</v>
      </c>
      <c r="D8" s="6" t="s">
        <v>152</v>
      </c>
      <c r="E8" s="6" t="s">
        <v>153</v>
      </c>
      <c r="F8" s="6" t="s">
        <v>154</v>
      </c>
      <c r="G8" s="6" t="s">
        <v>155</v>
      </c>
      <c r="H8" s="6" t="s">
        <v>156</v>
      </c>
      <c r="I8" s="6" t="s">
        <v>157</v>
      </c>
      <c r="J8" s="6" t="s">
        <v>158</v>
      </c>
      <c r="K8" s="6" t="s">
        <v>159</v>
      </c>
      <c r="L8" s="6" t="s">
        <v>160</v>
      </c>
      <c r="M8" s="6" t="s">
        <v>161</v>
      </c>
      <c r="N8" s="6" t="s">
        <v>162</v>
      </c>
      <c r="O8" s="6" t="s">
        <v>163</v>
      </c>
      <c r="P8" s="6" t="s">
        <v>104</v>
      </c>
    </row>
    <row r="9" spans="1:16" x14ac:dyDescent="0.25">
      <c r="A9" s="11" t="s">
        <v>105</v>
      </c>
      <c r="B9" s="7">
        <v>853000</v>
      </c>
      <c r="C9" s="7">
        <v>823000</v>
      </c>
      <c r="D9" s="7">
        <v>91000</v>
      </c>
      <c r="E9" s="7">
        <v>205000</v>
      </c>
      <c r="F9" s="7">
        <v>303000</v>
      </c>
      <c r="G9" s="7">
        <v>224000</v>
      </c>
      <c r="H9" s="7">
        <v>30000</v>
      </c>
      <c r="I9" s="8">
        <v>57.831309781993397</v>
      </c>
      <c r="J9" s="8">
        <v>70.693958417997194</v>
      </c>
      <c r="K9" s="8">
        <v>46.103343033572301</v>
      </c>
      <c r="L9" s="8">
        <v>85.031361318131403</v>
      </c>
      <c r="M9" s="8">
        <v>84.330587338758505</v>
      </c>
      <c r="N9" s="8">
        <v>61.139485013668597</v>
      </c>
      <c r="O9" s="8">
        <v>9.7129817118246393</v>
      </c>
      <c r="P9" s="7"/>
    </row>
    <row r="10" spans="1:16" x14ac:dyDescent="0.25">
      <c r="A10" s="11" t="s">
        <v>107</v>
      </c>
      <c r="B10" s="7">
        <v>868000</v>
      </c>
      <c r="C10" s="7">
        <v>840000</v>
      </c>
      <c r="D10" s="7">
        <v>94000</v>
      </c>
      <c r="E10" s="7">
        <v>209000</v>
      </c>
      <c r="F10" s="7">
        <v>308000</v>
      </c>
      <c r="G10" s="7">
        <v>228000</v>
      </c>
      <c r="H10" s="7">
        <v>28000</v>
      </c>
      <c r="I10" s="8">
        <v>58.792207704239601</v>
      </c>
      <c r="J10" s="8">
        <v>72.161028929622006</v>
      </c>
      <c r="K10" s="8">
        <v>47.8383883535585</v>
      </c>
      <c r="L10" s="8">
        <v>87.143654741964795</v>
      </c>
      <c r="M10" s="8">
        <v>85.705855499760602</v>
      </c>
      <c r="N10" s="8">
        <v>62.164618549519503</v>
      </c>
      <c r="O10" s="8">
        <v>9.0463140323555393</v>
      </c>
      <c r="P10" s="7"/>
    </row>
    <row r="11" spans="1:16" x14ac:dyDescent="0.25">
      <c r="A11" s="11" t="s">
        <v>109</v>
      </c>
      <c r="B11" s="7">
        <v>870000</v>
      </c>
      <c r="C11" s="7">
        <v>833000</v>
      </c>
      <c r="D11" s="7">
        <v>97000</v>
      </c>
      <c r="E11" s="7">
        <v>191000</v>
      </c>
      <c r="F11" s="7">
        <v>306000</v>
      </c>
      <c r="G11" s="7">
        <v>238000</v>
      </c>
      <c r="H11" s="7">
        <v>36000</v>
      </c>
      <c r="I11" s="8">
        <v>58.768474005105503</v>
      </c>
      <c r="J11" s="8">
        <v>71.475189327001303</v>
      </c>
      <c r="K11" s="8">
        <v>49.369387651565098</v>
      </c>
      <c r="L11" s="8">
        <v>79.639995838102195</v>
      </c>
      <c r="M11" s="8">
        <v>85.101741964704999</v>
      </c>
      <c r="N11" s="8">
        <v>64.666894653704006</v>
      </c>
      <c r="O11" s="8">
        <v>11.576093363197</v>
      </c>
      <c r="P11" s="7"/>
    </row>
    <row r="12" spans="1:16" x14ac:dyDescent="0.25">
      <c r="A12" s="11" t="s">
        <v>111</v>
      </c>
      <c r="B12" s="7">
        <v>858000</v>
      </c>
      <c r="C12" s="7">
        <v>825000</v>
      </c>
      <c r="D12" s="7">
        <v>92000</v>
      </c>
      <c r="E12" s="7">
        <v>195000</v>
      </c>
      <c r="F12" s="7">
        <v>302000</v>
      </c>
      <c r="G12" s="7">
        <v>236000</v>
      </c>
      <c r="H12" s="7">
        <v>32000</v>
      </c>
      <c r="I12" s="8">
        <v>57.977357337503001</v>
      </c>
      <c r="J12" s="8">
        <v>70.823062039615095</v>
      </c>
      <c r="K12" s="8">
        <v>46.815614676943802</v>
      </c>
      <c r="L12" s="8">
        <v>81.258559612366597</v>
      </c>
      <c r="M12" s="8">
        <v>83.985413997337403</v>
      </c>
      <c r="N12" s="8">
        <v>64.005212150826594</v>
      </c>
      <c r="O12" s="8">
        <v>10.2645819655935</v>
      </c>
      <c r="P12" s="7"/>
    </row>
    <row r="13" spans="1:16" x14ac:dyDescent="0.25">
      <c r="A13" s="11" t="s">
        <v>113</v>
      </c>
      <c r="B13" s="7">
        <v>873000</v>
      </c>
      <c r="C13" s="7">
        <v>844000</v>
      </c>
      <c r="D13" s="7">
        <v>95000</v>
      </c>
      <c r="E13" s="7">
        <v>203000</v>
      </c>
      <c r="F13" s="7">
        <v>304000</v>
      </c>
      <c r="G13" s="7">
        <v>243000</v>
      </c>
      <c r="H13" s="7">
        <v>28000</v>
      </c>
      <c r="I13" s="8">
        <v>58.9762040862107</v>
      </c>
      <c r="J13" s="8">
        <v>72.412639797335103</v>
      </c>
      <c r="K13" s="8">
        <v>48.122413373366903</v>
      </c>
      <c r="L13" s="8">
        <v>84.498991117675203</v>
      </c>
      <c r="M13" s="8">
        <v>84.332566615552196</v>
      </c>
      <c r="N13" s="8">
        <v>65.882340172674802</v>
      </c>
      <c r="O13" s="8">
        <v>9.06927778963429</v>
      </c>
      <c r="P13" s="7"/>
    </row>
    <row r="14" spans="1:16" x14ac:dyDescent="0.25">
      <c r="A14" s="11" t="s">
        <v>115</v>
      </c>
      <c r="B14" s="7">
        <v>877000</v>
      </c>
      <c r="C14" s="7">
        <v>839000</v>
      </c>
      <c r="D14" s="7">
        <v>100000</v>
      </c>
      <c r="E14" s="7">
        <v>199000</v>
      </c>
      <c r="F14" s="7">
        <v>301000</v>
      </c>
      <c r="G14" s="7">
        <v>239000</v>
      </c>
      <c r="H14" s="7">
        <v>38000</v>
      </c>
      <c r="I14" s="8">
        <v>59.177722109603302</v>
      </c>
      <c r="J14" s="8">
        <v>71.872721462102703</v>
      </c>
      <c r="K14" s="8">
        <v>50.897363140720302</v>
      </c>
      <c r="L14" s="8">
        <v>82.589267157168393</v>
      </c>
      <c r="M14" s="8">
        <v>83.571779450986497</v>
      </c>
      <c r="N14" s="8">
        <v>64.678662820957697</v>
      </c>
      <c r="O14" s="8">
        <v>12.028728170663401</v>
      </c>
      <c r="P14" s="7"/>
    </row>
    <row r="15" spans="1:16" x14ac:dyDescent="0.25">
      <c r="A15" s="11" t="s">
        <v>117</v>
      </c>
      <c r="B15" s="7">
        <v>882000</v>
      </c>
      <c r="C15" s="7">
        <v>850000</v>
      </c>
      <c r="D15" s="7">
        <v>110000</v>
      </c>
      <c r="E15" s="7">
        <v>196000</v>
      </c>
      <c r="F15" s="7">
        <v>301000</v>
      </c>
      <c r="G15" s="7">
        <v>243000</v>
      </c>
      <c r="H15" s="7">
        <v>32000</v>
      </c>
      <c r="I15" s="8">
        <v>59.406699995151598</v>
      </c>
      <c r="J15" s="8">
        <v>72.678088830313698</v>
      </c>
      <c r="K15" s="8">
        <v>55.569764209355803</v>
      </c>
      <c r="L15" s="8">
        <v>81.478717007733593</v>
      </c>
      <c r="M15" s="8">
        <v>83.419300358542003</v>
      </c>
      <c r="N15" s="8">
        <v>65.6014666554901</v>
      </c>
      <c r="O15" s="8">
        <v>10.114282086283</v>
      </c>
      <c r="P15" s="7"/>
    </row>
    <row r="16" spans="1:16" x14ac:dyDescent="0.25">
      <c r="A16" s="11" t="s">
        <v>120</v>
      </c>
      <c r="B16" s="7">
        <v>891000</v>
      </c>
      <c r="C16" s="7">
        <v>860000</v>
      </c>
      <c r="D16" s="7">
        <v>112000</v>
      </c>
      <c r="E16" s="7">
        <v>203000</v>
      </c>
      <c r="F16" s="7">
        <v>304000</v>
      </c>
      <c r="G16" s="7">
        <v>241000</v>
      </c>
      <c r="H16" s="7">
        <v>31000</v>
      </c>
      <c r="I16" s="8">
        <v>60.038543588541501</v>
      </c>
      <c r="J16" s="8">
        <v>73.525453811745095</v>
      </c>
      <c r="K16" s="8">
        <v>56.859413870517599</v>
      </c>
      <c r="L16" s="8">
        <v>84.330822326939696</v>
      </c>
      <c r="M16" s="8">
        <v>84.082330101389402</v>
      </c>
      <c r="N16" s="8">
        <v>65.084753097605997</v>
      </c>
      <c r="O16" s="8">
        <v>9.9442689064956102</v>
      </c>
      <c r="P16" s="7"/>
    </row>
    <row r="17" spans="1:16" x14ac:dyDescent="0.25">
      <c r="A17" s="11" t="s">
        <v>122</v>
      </c>
      <c r="B17" s="7">
        <v>897000</v>
      </c>
      <c r="C17" s="7">
        <v>864000</v>
      </c>
      <c r="D17" s="7">
        <v>115000</v>
      </c>
      <c r="E17" s="7">
        <v>204000</v>
      </c>
      <c r="F17" s="7">
        <v>304000</v>
      </c>
      <c r="G17" s="7">
        <v>242000</v>
      </c>
      <c r="H17" s="7">
        <v>33000</v>
      </c>
      <c r="I17" s="8">
        <v>60.397190283422603</v>
      </c>
      <c r="J17" s="8">
        <v>73.842726128302004</v>
      </c>
      <c r="K17" s="8">
        <v>58.043272802624102</v>
      </c>
      <c r="L17" s="8">
        <v>84.491830058584796</v>
      </c>
      <c r="M17" s="8">
        <v>84.117474432589006</v>
      </c>
      <c r="N17" s="8">
        <v>65.315927937768905</v>
      </c>
      <c r="O17" s="8">
        <v>10.4576345970105</v>
      </c>
      <c r="P17" s="7"/>
    </row>
    <row r="18" spans="1:16" x14ac:dyDescent="0.25">
      <c r="A18" s="11" t="s">
        <v>126</v>
      </c>
      <c r="B18" s="7">
        <v>24000</v>
      </c>
      <c r="C18" s="7">
        <v>20000</v>
      </c>
      <c r="D18" s="7">
        <v>20000</v>
      </c>
      <c r="E18" s="7">
        <v>1000</v>
      </c>
      <c r="F18" s="7">
        <v>0</v>
      </c>
      <c r="G18" s="7">
        <v>-1000</v>
      </c>
      <c r="H18" s="7">
        <v>4000</v>
      </c>
      <c r="I18" s="8">
        <v>1.42098619721191</v>
      </c>
      <c r="J18" s="8">
        <v>1.4300863309668701</v>
      </c>
      <c r="K18" s="8">
        <v>9.9208594292572307</v>
      </c>
      <c r="L18" s="8">
        <v>-7.1610590904072104E-3</v>
      </c>
      <c r="M18" s="8">
        <v>-0.215092182963147</v>
      </c>
      <c r="N18" s="8">
        <v>-0.56641223490592596</v>
      </c>
      <c r="O18" s="8">
        <v>1.38835680737621</v>
      </c>
      <c r="P18" s="7" t="s">
        <v>125</v>
      </c>
    </row>
    <row r="19" spans="1:16" x14ac:dyDescent="0.25">
      <c r="A19" s="7"/>
      <c r="B19" s="7"/>
      <c r="C19" s="7"/>
      <c r="D19" s="7"/>
      <c r="E19" s="7"/>
      <c r="F19" s="7"/>
      <c r="G19" s="7"/>
      <c r="H19" s="7"/>
      <c r="I19" s="8"/>
      <c r="J19" s="8"/>
      <c r="K19" s="8"/>
      <c r="L19" s="8"/>
      <c r="M19" s="8"/>
      <c r="N19" s="8"/>
      <c r="O19" s="8"/>
      <c r="P19" s="7"/>
    </row>
    <row r="20" spans="1:16" ht="30" customHeight="1" x14ac:dyDescent="0.3">
      <c r="A20" s="3" t="s">
        <v>148</v>
      </c>
    </row>
    <row r="21" spans="1:16" ht="78" x14ac:dyDescent="0.3">
      <c r="A21" s="5" t="s">
        <v>76</v>
      </c>
      <c r="B21" s="6" t="s">
        <v>164</v>
      </c>
      <c r="C21" s="6" t="s">
        <v>165</v>
      </c>
      <c r="D21" s="6" t="s">
        <v>166</v>
      </c>
      <c r="E21" s="6" t="s">
        <v>167</v>
      </c>
      <c r="F21" s="6" t="s">
        <v>168</v>
      </c>
      <c r="G21" s="6" t="s">
        <v>169</v>
      </c>
      <c r="H21" s="6" t="s">
        <v>170</v>
      </c>
      <c r="I21" s="6" t="s">
        <v>171</v>
      </c>
      <c r="J21" s="6" t="s">
        <v>172</v>
      </c>
      <c r="K21" s="6" t="s">
        <v>173</v>
      </c>
      <c r="L21" s="6" t="s">
        <v>174</v>
      </c>
      <c r="M21" s="6" t="s">
        <v>175</v>
      </c>
      <c r="N21" s="6" t="s">
        <v>176</v>
      </c>
      <c r="O21" s="6" t="s">
        <v>177</v>
      </c>
      <c r="P21" s="6" t="s">
        <v>104</v>
      </c>
    </row>
    <row r="22" spans="1:16" x14ac:dyDescent="0.25">
      <c r="A22" s="11" t="s">
        <v>105</v>
      </c>
      <c r="B22" s="7">
        <v>440000</v>
      </c>
      <c r="C22" s="7">
        <v>423000</v>
      </c>
      <c r="D22" s="7">
        <v>46000</v>
      </c>
      <c r="E22" s="7">
        <v>110000</v>
      </c>
      <c r="F22" s="7">
        <v>155000</v>
      </c>
      <c r="G22" s="7">
        <v>112000</v>
      </c>
      <c r="H22" s="7">
        <v>17000</v>
      </c>
      <c r="I22" s="8">
        <v>61.0201097196516</v>
      </c>
      <c r="J22" s="8">
        <v>73.398633352314505</v>
      </c>
      <c r="K22" s="8">
        <v>44.930358829084</v>
      </c>
      <c r="L22" s="8">
        <v>91.288472868796006</v>
      </c>
      <c r="M22" s="8">
        <v>88.617881526161895</v>
      </c>
      <c r="N22" s="8">
        <v>62.672391651498103</v>
      </c>
      <c r="O22" s="8">
        <v>11.757796846716101</v>
      </c>
      <c r="P22" s="7"/>
    </row>
    <row r="23" spans="1:16" x14ac:dyDescent="0.25">
      <c r="A23" s="11" t="s">
        <v>107</v>
      </c>
      <c r="B23" s="7">
        <v>442000</v>
      </c>
      <c r="C23" s="7">
        <v>425000</v>
      </c>
      <c r="D23" s="7">
        <v>45000</v>
      </c>
      <c r="E23" s="7">
        <v>108000</v>
      </c>
      <c r="F23" s="7">
        <v>156000</v>
      </c>
      <c r="G23" s="7">
        <v>116000</v>
      </c>
      <c r="H23" s="7">
        <v>17000</v>
      </c>
      <c r="I23" s="8">
        <v>61.264834733823697</v>
      </c>
      <c r="J23" s="8">
        <v>73.824522169129907</v>
      </c>
      <c r="K23" s="8">
        <v>44.325272818682798</v>
      </c>
      <c r="L23" s="8">
        <v>90.024011498932396</v>
      </c>
      <c r="M23" s="8">
        <v>89.074114372759396</v>
      </c>
      <c r="N23" s="8">
        <v>64.798845772474493</v>
      </c>
      <c r="O23" s="8">
        <v>11.5826562360488</v>
      </c>
      <c r="P23" s="7"/>
    </row>
    <row r="24" spans="1:16" x14ac:dyDescent="0.25">
      <c r="A24" s="11" t="s">
        <v>109</v>
      </c>
      <c r="B24" s="7">
        <v>441000</v>
      </c>
      <c r="C24" s="7">
        <v>419000</v>
      </c>
      <c r="D24" s="7">
        <v>49000</v>
      </c>
      <c r="E24" s="7">
        <v>97000</v>
      </c>
      <c r="F24" s="7">
        <v>154000</v>
      </c>
      <c r="G24" s="7">
        <v>120000</v>
      </c>
      <c r="H24" s="7">
        <v>22000</v>
      </c>
      <c r="I24" s="8">
        <v>61.0038177597038</v>
      </c>
      <c r="J24" s="8">
        <v>72.628503194924093</v>
      </c>
      <c r="K24" s="8">
        <v>48.130279818049402</v>
      </c>
      <c r="L24" s="8">
        <v>80.126243146622897</v>
      </c>
      <c r="M24" s="8">
        <v>88.018496396174896</v>
      </c>
      <c r="N24" s="8">
        <v>66.4689961040188</v>
      </c>
      <c r="O24" s="8">
        <v>15.121417333607001</v>
      </c>
      <c r="P24" s="7"/>
    </row>
    <row r="25" spans="1:16" x14ac:dyDescent="0.25">
      <c r="A25" s="11" t="s">
        <v>111</v>
      </c>
      <c r="B25" s="7">
        <v>444000</v>
      </c>
      <c r="C25" s="7">
        <v>424000</v>
      </c>
      <c r="D25" s="7">
        <v>49000</v>
      </c>
      <c r="E25" s="7">
        <v>102000</v>
      </c>
      <c r="F25" s="7">
        <v>153000</v>
      </c>
      <c r="G25" s="7">
        <v>120000</v>
      </c>
      <c r="H25" s="7">
        <v>20000</v>
      </c>
      <c r="I25" s="8">
        <v>61.464060315102401</v>
      </c>
      <c r="J25" s="8">
        <v>73.581768981543306</v>
      </c>
      <c r="K25" s="8">
        <v>48.7179234692873</v>
      </c>
      <c r="L25" s="8">
        <v>84.9444877773537</v>
      </c>
      <c r="M25" s="8">
        <v>87.375282312244494</v>
      </c>
      <c r="N25" s="8">
        <v>66.595886603668703</v>
      </c>
      <c r="O25" s="8">
        <v>13.631449295196401</v>
      </c>
      <c r="P25" s="7"/>
    </row>
    <row r="26" spans="1:16" x14ac:dyDescent="0.25">
      <c r="A26" s="11" t="s">
        <v>113</v>
      </c>
      <c r="B26" s="7">
        <v>461000</v>
      </c>
      <c r="C26" s="7">
        <v>443000</v>
      </c>
      <c r="D26" s="7">
        <v>54000</v>
      </c>
      <c r="E26" s="7">
        <v>107000</v>
      </c>
      <c r="F26" s="7">
        <v>155000</v>
      </c>
      <c r="G26" s="7">
        <v>128000</v>
      </c>
      <c r="H26" s="7">
        <v>17000</v>
      </c>
      <c r="I26" s="8">
        <v>63.687448938261397</v>
      </c>
      <c r="J26" s="8">
        <v>76.833422272736698</v>
      </c>
      <c r="K26" s="8">
        <v>52.956751117148002</v>
      </c>
      <c r="L26" s="8">
        <v>88.436885877992395</v>
      </c>
      <c r="M26" s="8">
        <v>88.7946602052712</v>
      </c>
      <c r="N26" s="8">
        <v>70.907343308127807</v>
      </c>
      <c r="O26" s="8">
        <v>11.795482057489901</v>
      </c>
      <c r="P26" s="7"/>
    </row>
    <row r="27" spans="1:16" x14ac:dyDescent="0.25">
      <c r="A27" s="11" t="s">
        <v>115</v>
      </c>
      <c r="B27" s="7">
        <v>466000</v>
      </c>
      <c r="C27" s="7">
        <v>440000</v>
      </c>
      <c r="D27" s="7">
        <v>54000</v>
      </c>
      <c r="E27" s="7">
        <v>106000</v>
      </c>
      <c r="F27" s="7">
        <v>153000</v>
      </c>
      <c r="G27" s="7">
        <v>126000</v>
      </c>
      <c r="H27" s="7">
        <v>26000</v>
      </c>
      <c r="I27" s="8">
        <v>64.342042387932693</v>
      </c>
      <c r="J27" s="8">
        <v>76.144292601022997</v>
      </c>
      <c r="K27" s="8">
        <v>53.307370035994602</v>
      </c>
      <c r="L27" s="8">
        <v>87.751449875724902</v>
      </c>
      <c r="M27" s="8">
        <v>87.569144351142</v>
      </c>
      <c r="N27" s="8">
        <v>70.148093874197897</v>
      </c>
      <c r="O27" s="8">
        <v>17.755655613935598</v>
      </c>
      <c r="P27" s="7"/>
    </row>
    <row r="28" spans="1:16" x14ac:dyDescent="0.25">
      <c r="A28" s="11" t="s">
        <v>117</v>
      </c>
      <c r="B28" s="7">
        <v>460000</v>
      </c>
      <c r="C28" s="7">
        <v>442000</v>
      </c>
      <c r="D28" s="7">
        <v>57000</v>
      </c>
      <c r="E28" s="7">
        <v>105000</v>
      </c>
      <c r="F28" s="7">
        <v>153000</v>
      </c>
      <c r="G28" s="7">
        <v>127000</v>
      </c>
      <c r="H28" s="7">
        <v>18000</v>
      </c>
      <c r="I28" s="8">
        <v>63.3675561286909</v>
      </c>
      <c r="J28" s="8">
        <v>76.313226548415798</v>
      </c>
      <c r="K28" s="8">
        <v>56.281022542229898</v>
      </c>
      <c r="L28" s="8">
        <v>86.784079075687202</v>
      </c>
      <c r="M28" s="8">
        <v>86.880446545537396</v>
      </c>
      <c r="N28" s="8">
        <v>70.332451079192495</v>
      </c>
      <c r="O28" s="8">
        <v>12.27202093727</v>
      </c>
      <c r="P28" s="7"/>
    </row>
    <row r="29" spans="1:16" x14ac:dyDescent="0.25">
      <c r="A29" s="11" t="s">
        <v>120</v>
      </c>
      <c r="B29" s="7">
        <v>470000</v>
      </c>
      <c r="C29" s="7">
        <v>452000</v>
      </c>
      <c r="D29" s="7">
        <v>61000</v>
      </c>
      <c r="E29" s="7">
        <v>110000</v>
      </c>
      <c r="F29" s="7">
        <v>155000</v>
      </c>
      <c r="G29" s="7">
        <v>126000</v>
      </c>
      <c r="H29" s="7">
        <v>18000</v>
      </c>
      <c r="I29" s="8">
        <v>64.767917660694906</v>
      </c>
      <c r="J29" s="8">
        <v>78.060606688742496</v>
      </c>
      <c r="K29" s="8">
        <v>60.213924733820697</v>
      </c>
      <c r="L29" s="8">
        <v>90.626627752193102</v>
      </c>
      <c r="M29" s="8">
        <v>88.082567971011201</v>
      </c>
      <c r="N29" s="8">
        <v>69.9728042626964</v>
      </c>
      <c r="O29" s="8">
        <v>12.3010840662712</v>
      </c>
      <c r="P29" s="7"/>
    </row>
    <row r="30" spans="1:16" x14ac:dyDescent="0.25">
      <c r="A30" s="11" t="s">
        <v>122</v>
      </c>
      <c r="B30" s="7">
        <v>472000</v>
      </c>
      <c r="C30" s="7">
        <v>453000</v>
      </c>
      <c r="D30" s="7">
        <v>62000</v>
      </c>
      <c r="E30" s="7">
        <v>108000</v>
      </c>
      <c r="F30" s="7">
        <v>157000</v>
      </c>
      <c r="G30" s="7">
        <v>127000</v>
      </c>
      <c r="H30" s="7">
        <v>19000</v>
      </c>
      <c r="I30" s="8">
        <v>65.015774174438903</v>
      </c>
      <c r="J30" s="8">
        <v>78.289164698244306</v>
      </c>
      <c r="K30" s="8">
        <v>60.438288438523898</v>
      </c>
      <c r="L30" s="8">
        <v>89.638273431237295</v>
      </c>
      <c r="M30" s="8">
        <v>89.161127912473404</v>
      </c>
      <c r="N30" s="8">
        <v>70.192339633923496</v>
      </c>
      <c r="O30" s="8">
        <v>12.6242111145945</v>
      </c>
      <c r="P30" s="7"/>
    </row>
    <row r="31" spans="1:16" x14ac:dyDescent="0.25">
      <c r="A31" s="11" t="s">
        <v>126</v>
      </c>
      <c r="B31" s="7">
        <v>11000</v>
      </c>
      <c r="C31" s="7">
        <v>10000</v>
      </c>
      <c r="D31" s="7">
        <v>8000</v>
      </c>
      <c r="E31" s="7">
        <v>2000</v>
      </c>
      <c r="F31" s="7">
        <v>1000</v>
      </c>
      <c r="G31" s="7">
        <v>-1000</v>
      </c>
      <c r="H31" s="7">
        <v>1000</v>
      </c>
      <c r="I31" s="8">
        <v>1.32832523617746</v>
      </c>
      <c r="J31" s="8">
        <v>1.4557424255075899</v>
      </c>
      <c r="K31" s="8">
        <v>7.48153732137592</v>
      </c>
      <c r="L31" s="8">
        <v>1.2013875532449401</v>
      </c>
      <c r="M31" s="8">
        <v>0.36646770720219002</v>
      </c>
      <c r="N31" s="8">
        <v>-0.71500367420431099</v>
      </c>
      <c r="O31" s="8">
        <v>0.82872905710460498</v>
      </c>
      <c r="P31" s="7" t="s">
        <v>125</v>
      </c>
    </row>
    <row r="32" spans="1:16" x14ac:dyDescent="0.25">
      <c r="A32" s="7"/>
      <c r="B32" s="7"/>
      <c r="C32" s="7"/>
      <c r="D32" s="7"/>
      <c r="E32" s="7"/>
      <c r="F32" s="7"/>
      <c r="G32" s="7"/>
      <c r="H32" s="7"/>
      <c r="I32" s="8"/>
      <c r="J32" s="8"/>
      <c r="K32" s="8"/>
      <c r="L32" s="8"/>
      <c r="M32" s="8"/>
      <c r="N32" s="8"/>
      <c r="O32" s="8"/>
      <c r="P32" s="7"/>
    </row>
    <row r="33" spans="1:16" ht="30" customHeight="1" x14ac:dyDescent="0.3">
      <c r="A33" s="3" t="s">
        <v>149</v>
      </c>
    </row>
    <row r="34" spans="1:16" ht="78" x14ac:dyDescent="0.3">
      <c r="A34" s="5" t="s">
        <v>76</v>
      </c>
      <c r="B34" s="6" t="s">
        <v>178</v>
      </c>
      <c r="C34" s="6" t="s">
        <v>179</v>
      </c>
      <c r="D34" s="6" t="s">
        <v>180</v>
      </c>
      <c r="E34" s="6" t="s">
        <v>181</v>
      </c>
      <c r="F34" s="6" t="s">
        <v>182</v>
      </c>
      <c r="G34" s="6" t="s">
        <v>183</v>
      </c>
      <c r="H34" s="6" t="s">
        <v>184</v>
      </c>
      <c r="I34" s="6" t="s">
        <v>185</v>
      </c>
      <c r="J34" s="6" t="s">
        <v>186</v>
      </c>
      <c r="K34" s="6" t="s">
        <v>187</v>
      </c>
      <c r="L34" s="6" t="s">
        <v>188</v>
      </c>
      <c r="M34" s="6" t="s">
        <v>189</v>
      </c>
      <c r="N34" s="6" t="s">
        <v>190</v>
      </c>
      <c r="O34" s="6" t="s">
        <v>191</v>
      </c>
      <c r="P34" s="6" t="s">
        <v>104</v>
      </c>
    </row>
    <row r="35" spans="1:16" x14ac:dyDescent="0.25">
      <c r="A35" s="11" t="s">
        <v>105</v>
      </c>
      <c r="B35" s="7">
        <v>413000</v>
      </c>
      <c r="C35" s="7">
        <v>400000</v>
      </c>
      <c r="D35" s="7">
        <v>45000</v>
      </c>
      <c r="E35" s="7">
        <v>95000</v>
      </c>
      <c r="F35" s="7">
        <v>148000</v>
      </c>
      <c r="G35" s="7">
        <v>112000</v>
      </c>
      <c r="H35" s="7">
        <v>13000</v>
      </c>
      <c r="I35" s="8">
        <v>54.784363271426102</v>
      </c>
      <c r="J35" s="8">
        <v>68.044034025673994</v>
      </c>
      <c r="K35" s="8">
        <v>47.350965662990902</v>
      </c>
      <c r="L35" s="8">
        <v>78.751790532662596</v>
      </c>
      <c r="M35" s="8">
        <v>80.277033790547307</v>
      </c>
      <c r="N35" s="8">
        <v>59.674768987814502</v>
      </c>
      <c r="O35" s="8">
        <v>7.9342756863310804</v>
      </c>
      <c r="P35" s="7"/>
    </row>
    <row r="36" spans="1:16" x14ac:dyDescent="0.25">
      <c r="A36" s="11" t="s">
        <v>107</v>
      </c>
      <c r="B36" s="7">
        <v>426000</v>
      </c>
      <c r="C36" s="7">
        <v>414000</v>
      </c>
      <c r="D36" s="7">
        <v>49000</v>
      </c>
      <c r="E36" s="7">
        <v>101000</v>
      </c>
      <c r="F36" s="7">
        <v>152000</v>
      </c>
      <c r="G36" s="7">
        <v>112000</v>
      </c>
      <c r="H36" s="7">
        <v>11000</v>
      </c>
      <c r="I36" s="8">
        <v>56.428549663021997</v>
      </c>
      <c r="J36" s="8">
        <v>70.530781155082394</v>
      </c>
      <c r="K36" s="8">
        <v>51.572946576404803</v>
      </c>
      <c r="L36" s="8">
        <v>84.246157446488397</v>
      </c>
      <c r="M36" s="8">
        <v>82.520175486107405</v>
      </c>
      <c r="N36" s="8">
        <v>59.649001478896501</v>
      </c>
      <c r="O36" s="8">
        <v>6.8365686110246804</v>
      </c>
      <c r="P36" s="7"/>
    </row>
    <row r="37" spans="1:16" x14ac:dyDescent="0.25">
      <c r="A37" s="11" t="s">
        <v>109</v>
      </c>
      <c r="B37" s="7">
        <v>428000</v>
      </c>
      <c r="C37" s="7">
        <v>414000</v>
      </c>
      <c r="D37" s="7">
        <v>48000</v>
      </c>
      <c r="E37" s="7">
        <v>95000</v>
      </c>
      <c r="F37" s="7">
        <v>152000</v>
      </c>
      <c r="G37" s="7">
        <v>119000</v>
      </c>
      <c r="H37" s="7">
        <v>14000</v>
      </c>
      <c r="I37" s="8">
        <v>56.631190671355697</v>
      </c>
      <c r="J37" s="8">
        <v>70.344777212123702</v>
      </c>
      <c r="K37" s="8">
        <v>50.686594657958601</v>
      </c>
      <c r="L37" s="8">
        <v>79.150308234625797</v>
      </c>
      <c r="M37" s="8">
        <v>82.342317009863294</v>
      </c>
      <c r="N37" s="8">
        <v>62.946852471712802</v>
      </c>
      <c r="O37" s="8">
        <v>8.4851593203761908</v>
      </c>
      <c r="P37" s="7"/>
    </row>
    <row r="38" spans="1:16" x14ac:dyDescent="0.25">
      <c r="A38" s="11" t="s">
        <v>111</v>
      </c>
      <c r="B38" s="7">
        <v>413000</v>
      </c>
      <c r="C38" s="7">
        <v>401000</v>
      </c>
      <c r="D38" s="7">
        <v>43000</v>
      </c>
      <c r="E38" s="7">
        <v>93000</v>
      </c>
      <c r="F38" s="7">
        <v>149000</v>
      </c>
      <c r="G38" s="7">
        <v>116000</v>
      </c>
      <c r="H38" s="7">
        <v>12000</v>
      </c>
      <c r="I38" s="8">
        <v>54.643896117634597</v>
      </c>
      <c r="J38" s="8">
        <v>68.119374382010193</v>
      </c>
      <c r="K38" s="8">
        <v>44.793073484301203</v>
      </c>
      <c r="L38" s="8">
        <v>77.547968892267306</v>
      </c>
      <c r="M38" s="8">
        <v>80.779007257898797</v>
      </c>
      <c r="N38" s="8">
        <v>61.532339364355103</v>
      </c>
      <c r="O38" s="8">
        <v>7.3294837685966199</v>
      </c>
      <c r="P38" s="7"/>
    </row>
    <row r="39" spans="1:16" x14ac:dyDescent="0.25">
      <c r="A39" s="11" t="s">
        <v>113</v>
      </c>
      <c r="B39" s="7">
        <v>412000</v>
      </c>
      <c r="C39" s="7">
        <v>401000</v>
      </c>
      <c r="D39" s="7">
        <v>41000</v>
      </c>
      <c r="E39" s="7">
        <v>96000</v>
      </c>
      <c r="F39" s="7">
        <v>148000</v>
      </c>
      <c r="G39" s="7">
        <v>115000</v>
      </c>
      <c r="H39" s="7">
        <v>11000</v>
      </c>
      <c r="I39" s="8">
        <v>54.471836989319499</v>
      </c>
      <c r="J39" s="8">
        <v>68.079831411925099</v>
      </c>
      <c r="K39" s="8">
        <v>42.983153709322998</v>
      </c>
      <c r="L39" s="8">
        <v>80.533707396089</v>
      </c>
      <c r="M39" s="8">
        <v>80.111682919973205</v>
      </c>
      <c r="N39" s="8">
        <v>61.0859800495315</v>
      </c>
      <c r="O39" s="8">
        <v>6.6926223154982596</v>
      </c>
      <c r="P39" s="7"/>
    </row>
    <row r="40" spans="1:16" x14ac:dyDescent="0.25">
      <c r="A40" s="11" t="s">
        <v>115</v>
      </c>
      <c r="B40" s="7">
        <v>411000</v>
      </c>
      <c r="C40" s="7">
        <v>399000</v>
      </c>
      <c r="D40" s="7">
        <v>46000</v>
      </c>
      <c r="E40" s="7">
        <v>93000</v>
      </c>
      <c r="F40" s="7">
        <v>148000</v>
      </c>
      <c r="G40" s="7">
        <v>112000</v>
      </c>
      <c r="H40" s="7">
        <v>12000</v>
      </c>
      <c r="I40" s="8">
        <v>54.240132677866598</v>
      </c>
      <c r="J40" s="8">
        <v>67.686019958400195</v>
      </c>
      <c r="K40" s="8">
        <v>48.336016054518502</v>
      </c>
      <c r="L40" s="8">
        <v>77.391340619003898</v>
      </c>
      <c r="M40" s="8">
        <v>79.789566927007399</v>
      </c>
      <c r="N40" s="8">
        <v>59.457984528981697</v>
      </c>
      <c r="O40" s="8">
        <v>7.0364568753461896</v>
      </c>
      <c r="P40" s="7"/>
    </row>
    <row r="41" spans="1:16" x14ac:dyDescent="0.25">
      <c r="A41" s="11" t="s">
        <v>117</v>
      </c>
      <c r="B41" s="7">
        <v>422000</v>
      </c>
      <c r="C41" s="7">
        <v>408000</v>
      </c>
      <c r="D41" s="7">
        <v>53000</v>
      </c>
      <c r="E41" s="7">
        <v>91000</v>
      </c>
      <c r="F41" s="7">
        <v>149000</v>
      </c>
      <c r="G41" s="7">
        <v>116000</v>
      </c>
      <c r="H41" s="7">
        <v>14000</v>
      </c>
      <c r="I41" s="8">
        <v>55.619849733397999</v>
      </c>
      <c r="J41" s="8">
        <v>69.1154818598134</v>
      </c>
      <c r="K41" s="8">
        <v>54.813718027590397</v>
      </c>
      <c r="L41" s="8">
        <v>76.136221776509103</v>
      </c>
      <c r="M41" s="8">
        <v>80.145462381811797</v>
      </c>
      <c r="N41" s="8">
        <v>61.086125893786701</v>
      </c>
      <c r="O41" s="8">
        <v>8.2330080933648695</v>
      </c>
      <c r="P41" s="7"/>
    </row>
    <row r="42" spans="1:16" x14ac:dyDescent="0.25">
      <c r="A42" s="11" t="s">
        <v>120</v>
      </c>
      <c r="B42" s="7">
        <v>421000</v>
      </c>
      <c r="C42" s="7">
        <v>408000</v>
      </c>
      <c r="D42" s="7">
        <v>51000</v>
      </c>
      <c r="E42" s="7">
        <v>94000</v>
      </c>
      <c r="F42" s="7">
        <v>149000</v>
      </c>
      <c r="G42" s="7">
        <v>114000</v>
      </c>
      <c r="H42" s="7">
        <v>13000</v>
      </c>
      <c r="I42" s="8">
        <v>55.517214119135097</v>
      </c>
      <c r="J42" s="8">
        <v>69.081060035379707</v>
      </c>
      <c r="K42" s="8">
        <v>53.293625543722001</v>
      </c>
      <c r="L42" s="8">
        <v>77.991725148389605</v>
      </c>
      <c r="M42" s="8">
        <v>80.298760016597797</v>
      </c>
      <c r="N42" s="8">
        <v>60.419816257704397</v>
      </c>
      <c r="O42" s="8">
        <v>7.8895592474812002</v>
      </c>
      <c r="P42" s="7"/>
    </row>
    <row r="43" spans="1:16" x14ac:dyDescent="0.25">
      <c r="A43" s="11" t="s">
        <v>122</v>
      </c>
      <c r="B43" s="7">
        <v>425000</v>
      </c>
      <c r="C43" s="7">
        <v>411000</v>
      </c>
      <c r="D43" s="7">
        <v>53000</v>
      </c>
      <c r="E43" s="7">
        <v>95000</v>
      </c>
      <c r="F43" s="7">
        <v>147000</v>
      </c>
      <c r="G43" s="7">
        <v>115000</v>
      </c>
      <c r="H43" s="7">
        <v>14000</v>
      </c>
      <c r="I43" s="8">
        <v>55.981729626927198</v>
      </c>
      <c r="J43" s="8">
        <v>69.485155384081693</v>
      </c>
      <c r="K43" s="8">
        <v>55.497867992785601</v>
      </c>
      <c r="L43" s="8">
        <v>79.310402209908005</v>
      </c>
      <c r="M43" s="8">
        <v>79.346625651192497</v>
      </c>
      <c r="N43" s="8">
        <v>60.6614208181621</v>
      </c>
      <c r="O43" s="8">
        <v>8.5688652284218705</v>
      </c>
      <c r="P43" s="7"/>
    </row>
    <row r="44" spans="1:16" x14ac:dyDescent="0.25">
      <c r="A44" s="11" t="s">
        <v>126</v>
      </c>
      <c r="B44" s="7">
        <v>13000</v>
      </c>
      <c r="C44" s="7">
        <v>10000</v>
      </c>
      <c r="D44" s="7">
        <v>12000</v>
      </c>
      <c r="E44" s="7">
        <v>-1000</v>
      </c>
      <c r="F44" s="7">
        <v>-1000</v>
      </c>
      <c r="G44" s="7">
        <v>0</v>
      </c>
      <c r="H44" s="7">
        <v>3000</v>
      </c>
      <c r="I44" s="8">
        <v>1.50989263760768</v>
      </c>
      <c r="J44" s="8">
        <v>1.40532397215657</v>
      </c>
      <c r="K44" s="8">
        <v>12.514714283462601</v>
      </c>
      <c r="L44" s="8">
        <v>-1.22330518618104</v>
      </c>
      <c r="M44" s="8">
        <v>-0.76505726878069402</v>
      </c>
      <c r="N44" s="8">
        <v>-0.42455923136936502</v>
      </c>
      <c r="O44" s="8">
        <v>1.87624291292361</v>
      </c>
      <c r="P44" s="7" t="s">
        <v>125</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193</v>
      </c>
    </row>
    <row r="2" spans="1:13" x14ac:dyDescent="0.25">
      <c r="A2" t="s">
        <v>143</v>
      </c>
    </row>
    <row r="3" spans="1:13" ht="30" customHeight="1" x14ac:dyDescent="0.3">
      <c r="A3" s="3" t="s">
        <v>69</v>
      </c>
    </row>
    <row r="4" spans="1:13" x14ac:dyDescent="0.25">
      <c r="A4" t="s">
        <v>144</v>
      </c>
    </row>
    <row r="5" spans="1:13" x14ac:dyDescent="0.25">
      <c r="A5" t="s">
        <v>145</v>
      </c>
    </row>
    <row r="6" spans="1:13" x14ac:dyDescent="0.25">
      <c r="A6" t="s">
        <v>194</v>
      </c>
    </row>
    <row r="7" spans="1:13" ht="30" customHeight="1" x14ac:dyDescent="0.3">
      <c r="A7" s="3" t="s">
        <v>195</v>
      </c>
    </row>
    <row r="8" spans="1:13" ht="62.4" x14ac:dyDescent="0.3">
      <c r="A8" s="5" t="s">
        <v>76</v>
      </c>
      <c r="B8" s="6" t="s">
        <v>198</v>
      </c>
      <c r="C8" s="6" t="s">
        <v>199</v>
      </c>
      <c r="D8" s="6" t="s">
        <v>200</v>
      </c>
      <c r="E8" s="6" t="s">
        <v>201</v>
      </c>
      <c r="F8" s="6" t="s">
        <v>202</v>
      </c>
      <c r="G8" s="6" t="s">
        <v>203</v>
      </c>
      <c r="H8" s="6" t="s">
        <v>204</v>
      </c>
      <c r="I8" s="6" t="s">
        <v>205</v>
      </c>
      <c r="J8" s="6" t="s">
        <v>206</v>
      </c>
      <c r="K8" s="6" t="s">
        <v>207</v>
      </c>
      <c r="L8" s="6" t="s">
        <v>208</v>
      </c>
      <c r="M8" s="6" t="s">
        <v>104</v>
      </c>
    </row>
    <row r="9" spans="1:13" x14ac:dyDescent="0.25">
      <c r="A9" s="11" t="s">
        <v>105</v>
      </c>
      <c r="B9" s="7">
        <v>341000</v>
      </c>
      <c r="C9" s="7">
        <v>119000</v>
      </c>
      <c r="D9" s="7">
        <v>51000</v>
      </c>
      <c r="E9" s="7">
        <v>38000</v>
      </c>
      <c r="F9" s="7">
        <v>96000</v>
      </c>
      <c r="G9" s="7">
        <v>37000</v>
      </c>
      <c r="H9" s="8">
        <v>35.0239520606981</v>
      </c>
      <c r="I9" s="8">
        <v>14.812165418736001</v>
      </c>
      <c r="J9" s="8">
        <v>11.2008865487338</v>
      </c>
      <c r="K9" s="8">
        <v>28.121830089886199</v>
      </c>
      <c r="L9" s="8">
        <v>10.841165881946001</v>
      </c>
      <c r="M9" s="7"/>
    </row>
    <row r="10" spans="1:13" x14ac:dyDescent="0.25">
      <c r="A10" s="11" t="s">
        <v>107</v>
      </c>
      <c r="B10" s="7">
        <v>324000</v>
      </c>
      <c r="C10" s="7">
        <v>107000</v>
      </c>
      <c r="D10" s="7">
        <v>48000</v>
      </c>
      <c r="E10" s="7">
        <v>39000</v>
      </c>
      <c r="F10" s="7">
        <v>90000</v>
      </c>
      <c r="G10" s="7">
        <v>39000</v>
      </c>
      <c r="H10" s="8">
        <v>32.9997314309175</v>
      </c>
      <c r="I10" s="8">
        <v>14.8713183654947</v>
      </c>
      <c r="J10" s="8">
        <v>12.1118482183374</v>
      </c>
      <c r="K10" s="8">
        <v>27.9126625691874</v>
      </c>
      <c r="L10" s="8">
        <v>12.104439416062901</v>
      </c>
      <c r="M10" s="7"/>
    </row>
    <row r="11" spans="1:13" x14ac:dyDescent="0.25">
      <c r="A11" s="11" t="s">
        <v>109</v>
      </c>
      <c r="B11" s="7">
        <v>333000</v>
      </c>
      <c r="C11" s="7">
        <v>118000</v>
      </c>
      <c r="D11" s="7">
        <v>47000</v>
      </c>
      <c r="E11" s="7">
        <v>37000</v>
      </c>
      <c r="F11" s="7">
        <v>86000</v>
      </c>
      <c r="G11" s="7">
        <v>45000</v>
      </c>
      <c r="H11" s="8">
        <v>35.416040130399701</v>
      </c>
      <c r="I11" s="8">
        <v>14.248336922133101</v>
      </c>
      <c r="J11" s="8">
        <v>11.0391680400342</v>
      </c>
      <c r="K11" s="8">
        <v>25.7322955887837</v>
      </c>
      <c r="L11" s="8">
        <v>13.564159318649301</v>
      </c>
      <c r="M11" s="7"/>
    </row>
    <row r="12" spans="1:13" x14ac:dyDescent="0.25">
      <c r="A12" s="11" t="s">
        <v>111</v>
      </c>
      <c r="B12" s="7">
        <v>340000</v>
      </c>
      <c r="C12" s="7">
        <v>126000</v>
      </c>
      <c r="D12" s="7">
        <v>51000</v>
      </c>
      <c r="E12" s="7">
        <v>30000</v>
      </c>
      <c r="F12" s="7">
        <v>90000</v>
      </c>
      <c r="G12" s="7">
        <v>43000</v>
      </c>
      <c r="H12" s="8">
        <v>36.969301302467002</v>
      </c>
      <c r="I12" s="8">
        <v>15.094972165612401</v>
      </c>
      <c r="J12" s="8">
        <v>8.7908436186762398</v>
      </c>
      <c r="K12" s="8">
        <v>26.5430955132673</v>
      </c>
      <c r="L12" s="8">
        <v>12.6017873999771</v>
      </c>
      <c r="M12" s="7"/>
    </row>
    <row r="13" spans="1:13" x14ac:dyDescent="0.25">
      <c r="A13" s="11" t="s">
        <v>113</v>
      </c>
      <c r="B13" s="7">
        <v>322000</v>
      </c>
      <c r="C13" s="7">
        <v>112000</v>
      </c>
      <c r="D13" s="7">
        <v>55000</v>
      </c>
      <c r="E13" s="7">
        <v>28000</v>
      </c>
      <c r="F13" s="7">
        <v>94000</v>
      </c>
      <c r="G13" s="7">
        <v>33000</v>
      </c>
      <c r="H13" s="8">
        <v>34.916968721050999</v>
      </c>
      <c r="I13" s="8">
        <v>17.063534005209998</v>
      </c>
      <c r="J13" s="8">
        <v>8.7753274932698293</v>
      </c>
      <c r="K13" s="8">
        <v>29.110685575374699</v>
      </c>
      <c r="L13" s="8">
        <v>10.133484205094399</v>
      </c>
      <c r="M13" s="7"/>
    </row>
    <row r="14" spans="1:13" x14ac:dyDescent="0.25">
      <c r="A14" s="11" t="s">
        <v>115</v>
      </c>
      <c r="B14" s="7">
        <v>328000</v>
      </c>
      <c r="C14" s="7">
        <v>121000</v>
      </c>
      <c r="D14" s="7">
        <v>56000</v>
      </c>
      <c r="E14" s="7">
        <v>30000</v>
      </c>
      <c r="F14" s="7">
        <v>89000</v>
      </c>
      <c r="G14" s="7">
        <v>33000</v>
      </c>
      <c r="H14" s="8">
        <v>36.818922582512201</v>
      </c>
      <c r="I14" s="8">
        <v>17.057739464185101</v>
      </c>
      <c r="J14" s="8">
        <v>9.1301765234476093</v>
      </c>
      <c r="K14" s="8">
        <v>27.025298140335401</v>
      </c>
      <c r="L14" s="8">
        <v>9.9678632895197801</v>
      </c>
      <c r="M14" s="7"/>
    </row>
    <row r="15" spans="1:13" x14ac:dyDescent="0.25">
      <c r="A15" s="11" t="s">
        <v>117</v>
      </c>
      <c r="B15" s="7">
        <v>320000</v>
      </c>
      <c r="C15" s="7">
        <v>120000</v>
      </c>
      <c r="D15" s="7">
        <v>60000</v>
      </c>
      <c r="E15" s="7">
        <v>30000</v>
      </c>
      <c r="F15" s="7">
        <v>78000</v>
      </c>
      <c r="G15" s="7">
        <v>33000</v>
      </c>
      <c r="H15" s="8">
        <v>37.437591501182503</v>
      </c>
      <c r="I15" s="8">
        <v>18.6787542074903</v>
      </c>
      <c r="J15" s="8">
        <v>9.2724326488732096</v>
      </c>
      <c r="K15" s="8">
        <v>24.419084800480501</v>
      </c>
      <c r="L15" s="8">
        <v>10.1921368419735</v>
      </c>
      <c r="M15" s="7"/>
    </row>
    <row r="16" spans="1:13" x14ac:dyDescent="0.25">
      <c r="A16" s="11" t="s">
        <v>120</v>
      </c>
      <c r="B16" s="7">
        <v>310000</v>
      </c>
      <c r="C16" s="7">
        <v>123000</v>
      </c>
      <c r="D16" s="7">
        <v>54000</v>
      </c>
      <c r="E16" s="7">
        <v>31000</v>
      </c>
      <c r="F16" s="7">
        <v>75000</v>
      </c>
      <c r="G16" s="7">
        <v>26000</v>
      </c>
      <c r="H16" s="8">
        <v>39.715622668806702</v>
      </c>
      <c r="I16" s="8">
        <v>17.453715215769599</v>
      </c>
      <c r="J16" s="8">
        <v>10.062358917389799</v>
      </c>
      <c r="K16" s="8">
        <v>24.333864024620599</v>
      </c>
      <c r="L16" s="8">
        <v>8.4344391734133399</v>
      </c>
      <c r="M16" s="7"/>
    </row>
    <row r="17" spans="1:13" x14ac:dyDescent="0.25">
      <c r="A17" s="11" t="s">
        <v>122</v>
      </c>
      <c r="B17" s="7">
        <v>306000</v>
      </c>
      <c r="C17" s="7">
        <v>121000</v>
      </c>
      <c r="D17" s="7">
        <v>48000</v>
      </c>
      <c r="E17" s="7">
        <v>31000</v>
      </c>
      <c r="F17" s="7">
        <v>73000</v>
      </c>
      <c r="G17" s="7">
        <v>32000</v>
      </c>
      <c r="H17" s="8">
        <v>39.6865381976436</v>
      </c>
      <c r="I17" s="8">
        <v>15.7776427306529</v>
      </c>
      <c r="J17" s="8">
        <v>10.196493566747</v>
      </c>
      <c r="K17" s="8">
        <v>23.809570484797401</v>
      </c>
      <c r="L17" s="8">
        <v>10.529755020159101</v>
      </c>
      <c r="M17" s="7"/>
    </row>
    <row r="18" spans="1:13" x14ac:dyDescent="0.25">
      <c r="A18" s="11" t="s">
        <v>126</v>
      </c>
      <c r="B18" s="7">
        <v>-16000</v>
      </c>
      <c r="C18" s="7">
        <v>9000</v>
      </c>
      <c r="D18" s="7">
        <v>-7000</v>
      </c>
      <c r="E18" s="7">
        <v>3000</v>
      </c>
      <c r="F18" s="7">
        <v>-21000</v>
      </c>
      <c r="G18" s="7">
        <v>0</v>
      </c>
      <c r="H18" s="8">
        <v>4.7695694765926397</v>
      </c>
      <c r="I18" s="8">
        <v>-1.28589127455715</v>
      </c>
      <c r="J18" s="8">
        <v>1.4211660734771701</v>
      </c>
      <c r="K18" s="8">
        <v>-5.3011150905773397</v>
      </c>
      <c r="L18" s="8">
        <v>0.39627081506469303</v>
      </c>
      <c r="M18" s="7" t="s">
        <v>125</v>
      </c>
    </row>
    <row r="19" spans="1:13" x14ac:dyDescent="0.25">
      <c r="A19" s="7"/>
      <c r="B19" s="7"/>
      <c r="C19" s="7"/>
      <c r="D19" s="7"/>
      <c r="E19" s="7"/>
      <c r="F19" s="7"/>
      <c r="G19" s="7"/>
      <c r="H19" s="8"/>
      <c r="I19" s="8"/>
      <c r="J19" s="8"/>
      <c r="K19" s="8"/>
      <c r="L19" s="8"/>
      <c r="M19" s="7"/>
    </row>
    <row r="20" spans="1:13" ht="30" customHeight="1" x14ac:dyDescent="0.3">
      <c r="A20" s="3" t="s">
        <v>196</v>
      </c>
    </row>
    <row r="21" spans="1:13" ht="62.4" x14ac:dyDescent="0.3">
      <c r="A21" s="5" t="s">
        <v>76</v>
      </c>
      <c r="B21" s="6" t="s">
        <v>209</v>
      </c>
      <c r="C21" s="6" t="s">
        <v>210</v>
      </c>
      <c r="D21" s="6" t="s">
        <v>211</v>
      </c>
      <c r="E21" s="6" t="s">
        <v>212</v>
      </c>
      <c r="F21" s="6" t="s">
        <v>213</v>
      </c>
      <c r="G21" s="6" t="s">
        <v>214</v>
      </c>
      <c r="H21" s="6" t="s">
        <v>215</v>
      </c>
      <c r="I21" s="6" t="s">
        <v>216</v>
      </c>
      <c r="J21" s="6" t="s">
        <v>217</v>
      </c>
      <c r="K21" s="6" t="s">
        <v>218</v>
      </c>
      <c r="L21" s="6" t="s">
        <v>219</v>
      </c>
      <c r="M21" s="6" t="s">
        <v>104</v>
      </c>
    </row>
    <row r="22" spans="1:13" x14ac:dyDescent="0.25">
      <c r="A22" s="11" t="s">
        <v>105</v>
      </c>
      <c r="B22" s="7">
        <v>153000</v>
      </c>
      <c r="C22" s="7">
        <v>59000</v>
      </c>
      <c r="D22" s="9">
        <v>7000</v>
      </c>
      <c r="E22" s="7">
        <v>17000</v>
      </c>
      <c r="F22" s="7">
        <v>50000</v>
      </c>
      <c r="G22" s="7">
        <v>20000</v>
      </c>
      <c r="H22" s="8">
        <v>38.741466852884002</v>
      </c>
      <c r="I22" s="10">
        <v>4.3784997324213899</v>
      </c>
      <c r="J22" s="8">
        <v>11.308785715218001</v>
      </c>
      <c r="K22" s="8">
        <v>32.7359586493154</v>
      </c>
      <c r="L22" s="8">
        <v>12.835289050161199</v>
      </c>
      <c r="M22" s="7" t="s">
        <v>220</v>
      </c>
    </row>
    <row r="23" spans="1:13" x14ac:dyDescent="0.25">
      <c r="A23" s="11" t="s">
        <v>107</v>
      </c>
      <c r="B23" s="7">
        <v>151000</v>
      </c>
      <c r="C23" s="7">
        <v>53000</v>
      </c>
      <c r="D23" s="9">
        <v>9000</v>
      </c>
      <c r="E23" s="7">
        <v>18000</v>
      </c>
      <c r="F23" s="7">
        <v>50000</v>
      </c>
      <c r="G23" s="7">
        <v>21000</v>
      </c>
      <c r="H23" s="8">
        <v>35.212996006739502</v>
      </c>
      <c r="I23" s="10">
        <v>5.9852474892871799</v>
      </c>
      <c r="J23" s="8">
        <v>12.037491542512999</v>
      </c>
      <c r="K23" s="8">
        <v>33.139419186223897</v>
      </c>
      <c r="L23" s="8">
        <v>13.6248457752365</v>
      </c>
      <c r="M23" s="7" t="s">
        <v>220</v>
      </c>
    </row>
    <row r="24" spans="1:13" x14ac:dyDescent="0.25">
      <c r="A24" s="11" t="s">
        <v>109</v>
      </c>
      <c r="B24" s="7">
        <v>158000</v>
      </c>
      <c r="C24" s="7">
        <v>64000</v>
      </c>
      <c r="D24" s="7">
        <v>10000</v>
      </c>
      <c r="E24" s="7">
        <v>14000</v>
      </c>
      <c r="F24" s="7">
        <v>45000</v>
      </c>
      <c r="G24" s="7">
        <v>26000</v>
      </c>
      <c r="H24" s="8">
        <v>40.356853408975802</v>
      </c>
      <c r="I24" s="8">
        <v>6.08790902644109</v>
      </c>
      <c r="J24" s="8">
        <v>8.8732144666193893</v>
      </c>
      <c r="K24" s="8">
        <v>28.527378178502701</v>
      </c>
      <c r="L24" s="8">
        <v>16.154644919460999</v>
      </c>
      <c r="M24" s="7"/>
    </row>
    <row r="25" spans="1:13" x14ac:dyDescent="0.25">
      <c r="A25" s="11" t="s">
        <v>111</v>
      </c>
      <c r="B25" s="7">
        <v>152000</v>
      </c>
      <c r="C25" s="7">
        <v>64000</v>
      </c>
      <c r="D25" s="7">
        <v>10000</v>
      </c>
      <c r="E25" s="7">
        <v>12000</v>
      </c>
      <c r="F25" s="7">
        <v>41000</v>
      </c>
      <c r="G25" s="7">
        <v>24000</v>
      </c>
      <c r="H25" s="8">
        <v>42.256081156453199</v>
      </c>
      <c r="I25" s="8">
        <v>6.55984041680611</v>
      </c>
      <c r="J25" s="8">
        <v>8.1103958739345305</v>
      </c>
      <c r="K25" s="8">
        <v>27.200666679790299</v>
      </c>
      <c r="L25" s="8">
        <v>15.8730158730159</v>
      </c>
      <c r="M25" s="7"/>
    </row>
    <row r="26" spans="1:13" x14ac:dyDescent="0.25">
      <c r="A26" s="11" t="s">
        <v>113</v>
      </c>
      <c r="B26" s="7">
        <v>134000</v>
      </c>
      <c r="C26" s="7">
        <v>54000</v>
      </c>
      <c r="D26" s="7">
        <v>11000</v>
      </c>
      <c r="E26" s="7">
        <v>10000</v>
      </c>
      <c r="F26" s="7">
        <v>43000</v>
      </c>
      <c r="G26" s="7">
        <v>16000</v>
      </c>
      <c r="H26" s="8">
        <v>40.254728481575903</v>
      </c>
      <c r="I26" s="8">
        <v>8.0913313040811907</v>
      </c>
      <c r="J26" s="8">
        <v>7.6134349455168202</v>
      </c>
      <c r="K26" s="8">
        <v>32.238185340024401</v>
      </c>
      <c r="L26" s="8">
        <v>11.802319928801699</v>
      </c>
      <c r="M26" s="7"/>
    </row>
    <row r="27" spans="1:13" x14ac:dyDescent="0.25">
      <c r="A27" s="11" t="s">
        <v>115</v>
      </c>
      <c r="B27" s="7">
        <v>138000</v>
      </c>
      <c r="C27" s="7">
        <v>59000</v>
      </c>
      <c r="D27" s="7">
        <v>11000</v>
      </c>
      <c r="E27" s="7">
        <v>12000</v>
      </c>
      <c r="F27" s="7">
        <v>43000</v>
      </c>
      <c r="G27" s="7">
        <v>14000</v>
      </c>
      <c r="H27" s="8">
        <v>42.511137877490597</v>
      </c>
      <c r="I27" s="8">
        <v>7.7994166219216696</v>
      </c>
      <c r="J27" s="8">
        <v>8.6164361694408598</v>
      </c>
      <c r="K27" s="8">
        <v>30.958945856129102</v>
      </c>
      <c r="L27" s="8">
        <v>10.114063475017799</v>
      </c>
      <c r="M27" s="7"/>
    </row>
    <row r="28" spans="1:13" x14ac:dyDescent="0.25">
      <c r="A28" s="11" t="s">
        <v>117</v>
      </c>
      <c r="B28" s="7">
        <v>137000</v>
      </c>
      <c r="C28" s="7">
        <v>57000</v>
      </c>
      <c r="D28" s="7">
        <v>12000</v>
      </c>
      <c r="E28" s="7">
        <v>11000</v>
      </c>
      <c r="F28" s="7">
        <v>41000</v>
      </c>
      <c r="G28" s="7">
        <v>16000</v>
      </c>
      <c r="H28" s="8">
        <v>41.859125769107401</v>
      </c>
      <c r="I28" s="8">
        <v>8.5163152830023598</v>
      </c>
      <c r="J28" s="8">
        <v>8.2465809348846708</v>
      </c>
      <c r="K28" s="8">
        <v>29.9696731111306</v>
      </c>
      <c r="L28" s="8">
        <v>11.408304901875001</v>
      </c>
      <c r="M28" s="7"/>
    </row>
    <row r="29" spans="1:13" x14ac:dyDescent="0.25">
      <c r="A29" s="11" t="s">
        <v>120</v>
      </c>
      <c r="B29" s="7">
        <v>127000</v>
      </c>
      <c r="C29" s="7">
        <v>57000</v>
      </c>
      <c r="D29" s="7">
        <v>9000</v>
      </c>
      <c r="E29" s="7">
        <v>12000</v>
      </c>
      <c r="F29" s="7">
        <v>38000</v>
      </c>
      <c r="G29" s="7">
        <v>12000</v>
      </c>
      <c r="H29" s="8">
        <v>44.906700259822102</v>
      </c>
      <c r="I29" s="8">
        <v>6.7577356113691804</v>
      </c>
      <c r="J29" s="8">
        <v>9.3685536571923507</v>
      </c>
      <c r="K29" s="8">
        <v>29.525234233524898</v>
      </c>
      <c r="L29" s="8">
        <v>9.4417762380914905</v>
      </c>
      <c r="M29" s="7"/>
    </row>
    <row r="30" spans="1:13" x14ac:dyDescent="0.25">
      <c r="A30" s="11" t="s">
        <v>122</v>
      </c>
      <c r="B30" s="7">
        <v>126000</v>
      </c>
      <c r="C30" s="7">
        <v>54000</v>
      </c>
      <c r="D30" s="7">
        <v>9000</v>
      </c>
      <c r="E30" s="7">
        <v>13000</v>
      </c>
      <c r="F30" s="7">
        <v>37000</v>
      </c>
      <c r="G30" s="7">
        <v>13000</v>
      </c>
      <c r="H30" s="8">
        <v>43.156747814883403</v>
      </c>
      <c r="I30" s="8">
        <v>7.0058932533780798</v>
      </c>
      <c r="J30" s="8">
        <v>10.0845415430621</v>
      </c>
      <c r="K30" s="8">
        <v>29.7613272147419</v>
      </c>
      <c r="L30" s="8">
        <v>9.9914901739344799</v>
      </c>
      <c r="M30" s="7"/>
    </row>
    <row r="31" spans="1:13" x14ac:dyDescent="0.25">
      <c r="A31" s="11" t="s">
        <v>126</v>
      </c>
      <c r="B31" s="7">
        <v>-8000</v>
      </c>
      <c r="C31" s="7">
        <v>0</v>
      </c>
      <c r="D31" s="7">
        <v>-2000</v>
      </c>
      <c r="E31" s="7">
        <v>3000</v>
      </c>
      <c r="F31" s="7">
        <v>-6000</v>
      </c>
      <c r="G31" s="7">
        <v>-3000</v>
      </c>
      <c r="H31" s="8">
        <v>2.90201933330746</v>
      </c>
      <c r="I31" s="8">
        <v>-1.0854380507031101</v>
      </c>
      <c r="J31" s="8">
        <v>2.4711065975452802</v>
      </c>
      <c r="K31" s="8">
        <v>-2.4768581252824902</v>
      </c>
      <c r="L31" s="8">
        <v>-1.8108297548671899</v>
      </c>
      <c r="M31" s="7" t="s">
        <v>125</v>
      </c>
    </row>
    <row r="32" spans="1:13" x14ac:dyDescent="0.25">
      <c r="A32" s="7"/>
      <c r="B32" s="7"/>
      <c r="C32" s="7"/>
      <c r="D32" s="7"/>
      <c r="E32" s="7"/>
      <c r="F32" s="7"/>
      <c r="G32" s="7"/>
      <c r="H32" s="8"/>
      <c r="I32" s="8"/>
      <c r="J32" s="8"/>
      <c r="K32" s="8"/>
      <c r="L32" s="8"/>
      <c r="M32" s="7"/>
    </row>
    <row r="33" spans="1:13" ht="30" customHeight="1" x14ac:dyDescent="0.3">
      <c r="A33" s="3" t="s">
        <v>197</v>
      </c>
    </row>
    <row r="34" spans="1:13" ht="62.4" x14ac:dyDescent="0.3">
      <c r="A34" s="5" t="s">
        <v>76</v>
      </c>
      <c r="B34" s="6" t="s">
        <v>222</v>
      </c>
      <c r="C34" s="6" t="s">
        <v>223</v>
      </c>
      <c r="D34" s="6" t="s">
        <v>224</v>
      </c>
      <c r="E34" s="6" t="s">
        <v>225</v>
      </c>
      <c r="F34" s="6" t="s">
        <v>226</v>
      </c>
      <c r="G34" s="6" t="s">
        <v>227</v>
      </c>
      <c r="H34" s="6" t="s">
        <v>228</v>
      </c>
      <c r="I34" s="6" t="s">
        <v>229</v>
      </c>
      <c r="J34" s="6" t="s">
        <v>230</v>
      </c>
      <c r="K34" s="6" t="s">
        <v>231</v>
      </c>
      <c r="L34" s="6" t="s">
        <v>232</v>
      </c>
      <c r="M34" s="6" t="s">
        <v>104</v>
      </c>
    </row>
    <row r="35" spans="1:13" x14ac:dyDescent="0.25">
      <c r="A35" s="11" t="s">
        <v>105</v>
      </c>
      <c r="B35" s="7">
        <v>188000</v>
      </c>
      <c r="C35" s="7">
        <v>60000</v>
      </c>
      <c r="D35" s="7">
        <v>44000</v>
      </c>
      <c r="E35" s="7">
        <v>21000</v>
      </c>
      <c r="F35" s="7">
        <v>46000</v>
      </c>
      <c r="G35" s="7">
        <v>17000</v>
      </c>
      <c r="H35" s="8">
        <v>31.991994549480498</v>
      </c>
      <c r="I35" s="8">
        <v>23.321729688298401</v>
      </c>
      <c r="J35" s="8">
        <v>11.112885368761701</v>
      </c>
      <c r="K35" s="8">
        <v>24.358605859308501</v>
      </c>
      <c r="L35" s="8">
        <v>9.21478453415091</v>
      </c>
      <c r="M35" s="7"/>
    </row>
    <row r="36" spans="1:13" x14ac:dyDescent="0.25">
      <c r="A36" s="11" t="s">
        <v>107</v>
      </c>
      <c r="B36" s="7">
        <v>173000</v>
      </c>
      <c r="C36" s="7">
        <v>54000</v>
      </c>
      <c r="D36" s="7">
        <v>39000</v>
      </c>
      <c r="E36" s="7">
        <v>21000</v>
      </c>
      <c r="F36" s="7">
        <v>40000</v>
      </c>
      <c r="G36" s="7">
        <v>19000</v>
      </c>
      <c r="H36" s="8">
        <v>31.073129890002001</v>
      </c>
      <c r="I36" s="8">
        <v>22.6064612986113</v>
      </c>
      <c r="J36" s="8">
        <v>12.176574183676401</v>
      </c>
      <c r="K36" s="8">
        <v>23.362877847388599</v>
      </c>
      <c r="L36" s="8">
        <v>10.780956780321601</v>
      </c>
      <c r="M36" s="7"/>
    </row>
    <row r="37" spans="1:13" x14ac:dyDescent="0.25">
      <c r="A37" s="11" t="s">
        <v>109</v>
      </c>
      <c r="B37" s="7">
        <v>175000</v>
      </c>
      <c r="C37" s="7">
        <v>54000</v>
      </c>
      <c r="D37" s="7">
        <v>38000</v>
      </c>
      <c r="E37" s="7">
        <v>23000</v>
      </c>
      <c r="F37" s="7">
        <v>41000</v>
      </c>
      <c r="G37" s="7">
        <v>20000</v>
      </c>
      <c r="H37" s="8">
        <v>30.946271050521201</v>
      </c>
      <c r="I37" s="8">
        <v>21.630770993240901</v>
      </c>
      <c r="J37" s="8">
        <v>12.9986252720816</v>
      </c>
      <c r="K37" s="8">
        <v>23.203688853247801</v>
      </c>
      <c r="L37" s="8">
        <v>11.2206438309085</v>
      </c>
      <c r="M37" s="7"/>
    </row>
    <row r="38" spans="1:13" x14ac:dyDescent="0.25">
      <c r="A38" s="11" t="s">
        <v>111</v>
      </c>
      <c r="B38" s="7">
        <v>188000</v>
      </c>
      <c r="C38" s="7">
        <v>61000</v>
      </c>
      <c r="D38" s="7">
        <v>41000</v>
      </c>
      <c r="E38" s="7">
        <v>18000</v>
      </c>
      <c r="F38" s="7">
        <v>49000</v>
      </c>
      <c r="G38" s="7">
        <v>19000</v>
      </c>
      <c r="H38" s="8">
        <v>32.675726085797997</v>
      </c>
      <c r="I38" s="8">
        <v>22.026645350386399</v>
      </c>
      <c r="J38" s="8">
        <v>9.3434585664801499</v>
      </c>
      <c r="K38" s="8">
        <v>26.0090594191314</v>
      </c>
      <c r="L38" s="8">
        <v>9.9451105782040994</v>
      </c>
      <c r="M38" s="7"/>
    </row>
    <row r="39" spans="1:13" x14ac:dyDescent="0.25">
      <c r="A39" s="11" t="s">
        <v>113</v>
      </c>
      <c r="B39" s="7">
        <v>188000</v>
      </c>
      <c r="C39" s="7">
        <v>58000</v>
      </c>
      <c r="D39" s="7">
        <v>44000</v>
      </c>
      <c r="E39" s="7">
        <v>18000</v>
      </c>
      <c r="F39" s="7">
        <v>51000</v>
      </c>
      <c r="G39" s="7">
        <v>17000</v>
      </c>
      <c r="H39" s="8">
        <v>31.1200957574146</v>
      </c>
      <c r="I39" s="8">
        <v>23.445670966883899</v>
      </c>
      <c r="J39" s="8">
        <v>9.6018087511637198</v>
      </c>
      <c r="K39" s="8">
        <v>26.886022077403901</v>
      </c>
      <c r="L39" s="8">
        <v>8.9464024471339307</v>
      </c>
      <c r="M39" s="7"/>
    </row>
    <row r="40" spans="1:13" x14ac:dyDescent="0.25">
      <c r="A40" s="11" t="s">
        <v>115</v>
      </c>
      <c r="B40" s="7">
        <v>190000</v>
      </c>
      <c r="C40" s="7">
        <v>62000</v>
      </c>
      <c r="D40" s="7">
        <v>45000</v>
      </c>
      <c r="E40" s="7">
        <v>18000</v>
      </c>
      <c r="F40" s="7">
        <v>46000</v>
      </c>
      <c r="G40" s="7">
        <v>19000</v>
      </c>
      <c r="H40" s="8">
        <v>32.700152782371802</v>
      </c>
      <c r="I40" s="8">
        <v>23.756871269038701</v>
      </c>
      <c r="J40" s="8">
        <v>9.5019084670835401</v>
      </c>
      <c r="K40" s="8">
        <v>24.178991636346499</v>
      </c>
      <c r="L40" s="8">
        <v>9.8620758451595307</v>
      </c>
      <c r="M40" s="7"/>
    </row>
    <row r="41" spans="1:13" x14ac:dyDescent="0.25">
      <c r="A41" s="11" t="s">
        <v>117</v>
      </c>
      <c r="B41" s="7">
        <v>182000</v>
      </c>
      <c r="C41" s="7">
        <v>62000</v>
      </c>
      <c r="D41" s="7">
        <v>48000</v>
      </c>
      <c r="E41" s="7">
        <v>18000</v>
      </c>
      <c r="F41" s="7">
        <v>37000</v>
      </c>
      <c r="G41" s="7">
        <v>17000</v>
      </c>
      <c r="H41" s="8">
        <v>34.114172365421702</v>
      </c>
      <c r="I41" s="8">
        <v>26.317289146063501</v>
      </c>
      <c r="J41" s="8">
        <v>10.0435078029107</v>
      </c>
      <c r="K41" s="8">
        <v>20.247019112747701</v>
      </c>
      <c r="L41" s="8">
        <v>9.2780115728563892</v>
      </c>
      <c r="M41" s="7"/>
    </row>
    <row r="42" spans="1:13" x14ac:dyDescent="0.25">
      <c r="A42" s="11" t="s">
        <v>120</v>
      </c>
      <c r="B42" s="7">
        <v>183000</v>
      </c>
      <c r="C42" s="7">
        <v>66000</v>
      </c>
      <c r="D42" s="7">
        <v>45000</v>
      </c>
      <c r="E42" s="7">
        <v>19000</v>
      </c>
      <c r="F42" s="7">
        <v>38000</v>
      </c>
      <c r="G42" s="7">
        <v>14000</v>
      </c>
      <c r="H42" s="8">
        <v>36.105864253294598</v>
      </c>
      <c r="I42" s="8">
        <v>24.891458480473499</v>
      </c>
      <c r="J42" s="8">
        <v>10.5448154657294</v>
      </c>
      <c r="K42" s="8">
        <v>20.723902129220502</v>
      </c>
      <c r="L42" s="8">
        <v>7.7339596712820802</v>
      </c>
      <c r="M42" s="7"/>
    </row>
    <row r="43" spans="1:13" x14ac:dyDescent="0.25">
      <c r="A43" s="11" t="s">
        <v>122</v>
      </c>
      <c r="B43" s="7">
        <v>180000</v>
      </c>
      <c r="C43" s="7">
        <v>67000</v>
      </c>
      <c r="D43" s="7">
        <v>39000</v>
      </c>
      <c r="E43" s="7">
        <v>19000</v>
      </c>
      <c r="F43" s="7">
        <v>35000</v>
      </c>
      <c r="G43" s="7">
        <v>20000</v>
      </c>
      <c r="H43" s="8">
        <v>37.266884416815898</v>
      </c>
      <c r="I43" s="8">
        <v>21.893871756622602</v>
      </c>
      <c r="J43" s="8">
        <v>10.274553732344801</v>
      </c>
      <c r="K43" s="8">
        <v>19.6596221350975</v>
      </c>
      <c r="L43" s="8">
        <v>10.905067959119201</v>
      </c>
      <c r="M43" s="7"/>
    </row>
    <row r="44" spans="1:13" x14ac:dyDescent="0.25">
      <c r="A44" s="11" t="s">
        <v>126</v>
      </c>
      <c r="B44" s="7">
        <v>-8000</v>
      </c>
      <c r="C44" s="7">
        <v>9000</v>
      </c>
      <c r="D44" s="7">
        <v>-5000</v>
      </c>
      <c r="E44" s="7">
        <v>0</v>
      </c>
      <c r="F44" s="7">
        <v>-15000</v>
      </c>
      <c r="G44" s="7">
        <v>3000</v>
      </c>
      <c r="H44" s="8">
        <v>6.1467886594013503</v>
      </c>
      <c r="I44" s="8">
        <v>-1.5517992102612901</v>
      </c>
      <c r="J44" s="8">
        <v>0.67274498118108295</v>
      </c>
      <c r="K44" s="8">
        <v>-7.2263999423064096</v>
      </c>
      <c r="L44" s="8">
        <v>1.9586655119852701</v>
      </c>
      <c r="M44" s="7" t="s">
        <v>125</v>
      </c>
    </row>
    <row r="45" spans="1:13" x14ac:dyDescent="0.25">
      <c r="A45" s="7"/>
      <c r="B45" s="7"/>
      <c r="C45" s="7"/>
      <c r="D45" s="7"/>
      <c r="E45" s="7"/>
      <c r="F45" s="7"/>
      <c r="G45" s="7"/>
      <c r="H45" s="8"/>
      <c r="I45" s="8"/>
      <c r="J45" s="8"/>
      <c r="K45" s="8"/>
      <c r="L45" s="8"/>
      <c r="M45" s="7"/>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233</v>
      </c>
    </row>
    <row r="2" spans="1:11" x14ac:dyDescent="0.25">
      <c r="A2" t="s">
        <v>143</v>
      </c>
    </row>
    <row r="3" spans="1:11" ht="30" customHeight="1" x14ac:dyDescent="0.3">
      <c r="A3" s="3" t="s">
        <v>69</v>
      </c>
    </row>
    <row r="4" spans="1:11" x14ac:dyDescent="0.25">
      <c r="A4" t="s">
        <v>144</v>
      </c>
    </row>
    <row r="5" spans="1:11" x14ac:dyDescent="0.25">
      <c r="A5" t="s">
        <v>145</v>
      </c>
    </row>
    <row r="6" spans="1:11" x14ac:dyDescent="0.25">
      <c r="A6" t="s">
        <v>234</v>
      </c>
    </row>
    <row r="7" spans="1:11" x14ac:dyDescent="0.25">
      <c r="A7" t="s">
        <v>235</v>
      </c>
    </row>
    <row r="8" spans="1:11" ht="30" customHeight="1" x14ac:dyDescent="0.3">
      <c r="A8" s="3" t="s">
        <v>236</v>
      </c>
    </row>
    <row r="9" spans="1:11" ht="62.4" x14ac:dyDescent="0.3">
      <c r="A9" s="5" t="s">
        <v>76</v>
      </c>
      <c r="B9" s="6" t="s">
        <v>198</v>
      </c>
      <c r="C9" s="6" t="s">
        <v>239</v>
      </c>
      <c r="D9" s="6" t="s">
        <v>240</v>
      </c>
      <c r="E9" s="6" t="s">
        <v>241</v>
      </c>
      <c r="F9" s="6" t="s">
        <v>242</v>
      </c>
      <c r="G9" s="6" t="s">
        <v>243</v>
      </c>
      <c r="H9" s="6" t="s">
        <v>244</v>
      </c>
      <c r="I9" s="6" t="s">
        <v>245</v>
      </c>
      <c r="J9" s="6" t="s">
        <v>246</v>
      </c>
      <c r="K9" s="6" t="s">
        <v>104</v>
      </c>
    </row>
    <row r="10" spans="1:11" x14ac:dyDescent="0.25">
      <c r="A10" s="11" t="s">
        <v>105</v>
      </c>
      <c r="B10" s="7">
        <v>341000</v>
      </c>
      <c r="C10" s="7">
        <v>281000</v>
      </c>
      <c r="D10" s="7">
        <v>60000</v>
      </c>
      <c r="E10" s="7">
        <v>27000</v>
      </c>
      <c r="F10" s="9">
        <v>11000</v>
      </c>
      <c r="G10" s="7">
        <v>22000</v>
      </c>
      <c r="H10" s="8">
        <v>44.925767404534199</v>
      </c>
      <c r="I10" s="10">
        <v>18.864107536949099</v>
      </c>
      <c r="J10" s="8">
        <v>36.210125058516702</v>
      </c>
      <c r="K10" s="7" t="s">
        <v>247</v>
      </c>
    </row>
    <row r="11" spans="1:11" x14ac:dyDescent="0.25">
      <c r="A11" s="11" t="s">
        <v>107</v>
      </c>
      <c r="B11" s="7">
        <v>324000</v>
      </c>
      <c r="C11" s="7">
        <v>265000</v>
      </c>
      <c r="D11" s="7">
        <v>59000</v>
      </c>
      <c r="E11" s="7">
        <v>24000</v>
      </c>
      <c r="F11" s="9">
        <v>11000</v>
      </c>
      <c r="G11" s="7">
        <v>24000</v>
      </c>
      <c r="H11" s="8">
        <v>40.455397712876497</v>
      </c>
      <c r="I11" s="10">
        <v>19.038529754564902</v>
      </c>
      <c r="J11" s="8">
        <v>40.506072532558598</v>
      </c>
      <c r="K11" s="7" t="s">
        <v>247</v>
      </c>
    </row>
    <row r="12" spans="1:11" x14ac:dyDescent="0.25">
      <c r="A12" s="11" t="s">
        <v>109</v>
      </c>
      <c r="B12" s="7">
        <v>333000</v>
      </c>
      <c r="C12" s="7">
        <v>273000</v>
      </c>
      <c r="D12" s="7">
        <v>59000</v>
      </c>
      <c r="E12" s="7">
        <v>28000</v>
      </c>
      <c r="F12" s="7">
        <v>10000</v>
      </c>
      <c r="G12" s="7">
        <v>21000</v>
      </c>
      <c r="H12" s="8">
        <v>47.795670761587701</v>
      </c>
      <c r="I12" s="8">
        <v>16.985755082039201</v>
      </c>
      <c r="J12" s="8">
        <v>35.218574156373002</v>
      </c>
      <c r="K12" s="7"/>
    </row>
    <row r="13" spans="1:11" x14ac:dyDescent="0.25">
      <c r="A13" s="11" t="s">
        <v>111</v>
      </c>
      <c r="B13" s="7">
        <v>340000</v>
      </c>
      <c r="C13" s="7">
        <v>283000</v>
      </c>
      <c r="D13" s="7">
        <v>57000</v>
      </c>
      <c r="E13" s="7">
        <v>26000</v>
      </c>
      <c r="F13" s="9">
        <v>9000</v>
      </c>
      <c r="G13" s="7">
        <v>21000</v>
      </c>
      <c r="H13" s="8">
        <v>46.248537654310198</v>
      </c>
      <c r="I13" s="10">
        <v>16.4655759459412</v>
      </c>
      <c r="J13" s="8">
        <v>37.285886399748499</v>
      </c>
      <c r="K13" s="7" t="s">
        <v>247</v>
      </c>
    </row>
    <row r="14" spans="1:11" x14ac:dyDescent="0.25">
      <c r="A14" s="11" t="s">
        <v>113</v>
      </c>
      <c r="B14" s="7">
        <v>322000</v>
      </c>
      <c r="C14" s="7">
        <v>276000</v>
      </c>
      <c r="D14" s="7">
        <v>46000</v>
      </c>
      <c r="E14" s="7">
        <v>21000</v>
      </c>
      <c r="F14" s="9">
        <v>9000</v>
      </c>
      <c r="G14" s="7">
        <v>15000</v>
      </c>
      <c r="H14" s="8">
        <v>46.054531926998997</v>
      </c>
      <c r="I14" s="10">
        <v>20.138736925029502</v>
      </c>
      <c r="J14" s="8">
        <v>33.806731147971497</v>
      </c>
      <c r="K14" s="7" t="s">
        <v>247</v>
      </c>
    </row>
    <row r="15" spans="1:11" x14ac:dyDescent="0.25">
      <c r="A15" s="11" t="s">
        <v>115</v>
      </c>
      <c r="B15" s="7">
        <v>328000</v>
      </c>
      <c r="C15" s="7">
        <v>278000</v>
      </c>
      <c r="D15" s="7">
        <v>50000</v>
      </c>
      <c r="E15" s="7">
        <v>21000</v>
      </c>
      <c r="F15" s="7">
        <v>10000</v>
      </c>
      <c r="G15" s="7">
        <v>20000</v>
      </c>
      <c r="H15" s="8">
        <v>41.494015190678802</v>
      </c>
      <c r="I15" s="8">
        <v>19.547063267984299</v>
      </c>
      <c r="J15" s="8">
        <v>38.958921541336899</v>
      </c>
      <c r="K15" s="7"/>
    </row>
    <row r="16" spans="1:11" x14ac:dyDescent="0.25">
      <c r="A16" s="11" t="s">
        <v>117</v>
      </c>
      <c r="B16" s="7">
        <v>320000</v>
      </c>
      <c r="C16" s="7">
        <v>271000</v>
      </c>
      <c r="D16" s="7">
        <v>48000</v>
      </c>
      <c r="E16" s="7">
        <v>19000</v>
      </c>
      <c r="F16" s="7">
        <v>10000</v>
      </c>
      <c r="G16" s="7">
        <v>20000</v>
      </c>
      <c r="H16" s="8">
        <v>38.773909993190699</v>
      </c>
      <c r="I16" s="8">
        <v>20.939685945979399</v>
      </c>
      <c r="J16" s="8">
        <v>40.286404060829902</v>
      </c>
      <c r="K16" s="7"/>
    </row>
    <row r="17" spans="1:11" x14ac:dyDescent="0.25">
      <c r="A17" s="11" t="s">
        <v>120</v>
      </c>
      <c r="B17" s="7">
        <v>310000</v>
      </c>
      <c r="C17" s="7">
        <v>265000</v>
      </c>
      <c r="D17" s="7">
        <v>45000</v>
      </c>
      <c r="E17" s="7">
        <v>20000</v>
      </c>
      <c r="F17" s="7">
        <v>9000</v>
      </c>
      <c r="G17" s="7">
        <v>15000</v>
      </c>
      <c r="H17" s="8">
        <v>45.353326748675599</v>
      </c>
      <c r="I17" s="8">
        <v>21.107569363383298</v>
      </c>
      <c r="J17" s="8">
        <v>33.539103887941103</v>
      </c>
      <c r="K17" s="7"/>
    </row>
    <row r="18" spans="1:11" x14ac:dyDescent="0.25">
      <c r="A18" s="11" t="s">
        <v>122</v>
      </c>
      <c r="B18" s="7">
        <v>306000</v>
      </c>
      <c r="C18" s="7">
        <v>260000</v>
      </c>
      <c r="D18" s="7">
        <v>46000</v>
      </c>
      <c r="E18" s="7">
        <v>20000</v>
      </c>
      <c r="F18" s="7">
        <v>9000</v>
      </c>
      <c r="G18" s="7">
        <v>16000</v>
      </c>
      <c r="H18" s="8">
        <v>44.6024521439927</v>
      </c>
      <c r="I18" s="8">
        <v>20.0614124872057</v>
      </c>
      <c r="J18" s="8">
        <v>35.3361353688016</v>
      </c>
      <c r="K18" s="7"/>
    </row>
    <row r="19" spans="1:11" x14ac:dyDescent="0.25">
      <c r="A19" s="11" t="s">
        <v>126</v>
      </c>
      <c r="B19" s="7">
        <v>-16000</v>
      </c>
      <c r="C19" s="7">
        <v>-16000</v>
      </c>
      <c r="D19" s="7">
        <v>0</v>
      </c>
      <c r="E19" s="7">
        <v>-1000</v>
      </c>
      <c r="F19" s="9">
        <v>0</v>
      </c>
      <c r="G19" s="7">
        <v>1000</v>
      </c>
      <c r="H19" s="8">
        <v>-1.4520797830062899</v>
      </c>
      <c r="I19" s="10">
        <v>-7.73244378238402E-2</v>
      </c>
      <c r="J19" s="8">
        <v>1.5294042208301399</v>
      </c>
      <c r="K19" s="7" t="s">
        <v>247</v>
      </c>
    </row>
    <row r="20" spans="1:11" x14ac:dyDescent="0.25">
      <c r="A20" s="7"/>
      <c r="B20" s="7"/>
      <c r="C20" s="7"/>
      <c r="D20" s="7"/>
      <c r="E20" s="7"/>
      <c r="F20" s="7"/>
      <c r="G20" s="7"/>
      <c r="H20" s="8"/>
      <c r="I20" s="8"/>
      <c r="J20" s="8"/>
      <c r="K20" s="7"/>
    </row>
    <row r="21" spans="1:11" ht="30" customHeight="1" x14ac:dyDescent="0.3">
      <c r="A21" s="3" t="s">
        <v>237</v>
      </c>
    </row>
    <row r="22" spans="1:11" ht="62.4" x14ac:dyDescent="0.3">
      <c r="A22" s="5" t="s">
        <v>76</v>
      </c>
      <c r="B22" s="6" t="s">
        <v>209</v>
      </c>
      <c r="C22" s="6" t="s">
        <v>248</v>
      </c>
      <c r="D22" s="6" t="s">
        <v>249</v>
      </c>
      <c r="E22" s="6" t="s">
        <v>241</v>
      </c>
      <c r="F22" s="6" t="s">
        <v>242</v>
      </c>
      <c r="G22" s="6" t="s">
        <v>243</v>
      </c>
      <c r="H22" s="6" t="s">
        <v>244</v>
      </c>
      <c r="I22" s="6" t="s">
        <v>245</v>
      </c>
      <c r="J22" s="6" t="s">
        <v>246</v>
      </c>
      <c r="K22" s="6" t="s">
        <v>104</v>
      </c>
    </row>
    <row r="23" spans="1:11" x14ac:dyDescent="0.25">
      <c r="A23" s="11" t="s">
        <v>105</v>
      </c>
      <c r="B23" s="7">
        <v>153000</v>
      </c>
      <c r="C23" s="7">
        <v>125000</v>
      </c>
      <c r="D23" s="7">
        <v>28000</v>
      </c>
      <c r="E23" s="7">
        <v>15000</v>
      </c>
      <c r="F23" s="9">
        <v>2000</v>
      </c>
      <c r="G23" s="7">
        <v>11000</v>
      </c>
      <c r="H23" s="8">
        <v>53.171601855155203</v>
      </c>
      <c r="I23" s="10">
        <v>6.8391009632536601</v>
      </c>
      <c r="J23" s="8">
        <v>39.989297181591098</v>
      </c>
      <c r="K23" s="7" t="s">
        <v>250</v>
      </c>
    </row>
    <row r="24" spans="1:11" x14ac:dyDescent="0.25">
      <c r="A24" s="11" t="s">
        <v>107</v>
      </c>
      <c r="B24" s="7">
        <v>151000</v>
      </c>
      <c r="C24" s="7">
        <v>122000</v>
      </c>
      <c r="D24" s="7">
        <v>29000</v>
      </c>
      <c r="E24" s="9">
        <v>13000</v>
      </c>
      <c r="F24" s="9">
        <v>3000</v>
      </c>
      <c r="G24" s="7">
        <v>13000</v>
      </c>
      <c r="H24" s="10">
        <v>44.522442769209498</v>
      </c>
      <c r="I24" s="10">
        <v>11.740092675842</v>
      </c>
      <c r="J24" s="8">
        <v>43.737464554948502</v>
      </c>
      <c r="K24" s="7" t="s">
        <v>251</v>
      </c>
    </row>
    <row r="25" spans="1:11" x14ac:dyDescent="0.25">
      <c r="A25" s="11" t="s">
        <v>109</v>
      </c>
      <c r="B25" s="7">
        <v>158000</v>
      </c>
      <c r="C25" s="7">
        <v>128000</v>
      </c>
      <c r="D25" s="7">
        <v>30000</v>
      </c>
      <c r="E25" s="7">
        <v>15000</v>
      </c>
      <c r="F25" s="9">
        <v>3000</v>
      </c>
      <c r="G25" s="7">
        <v>12000</v>
      </c>
      <c r="H25" s="8">
        <v>50.178172977653503</v>
      </c>
      <c r="I25" s="10">
        <v>8.7288107370033607</v>
      </c>
      <c r="J25" s="8">
        <v>41.093016285343197</v>
      </c>
      <c r="K25" s="7" t="s">
        <v>250</v>
      </c>
    </row>
    <row r="26" spans="1:11" x14ac:dyDescent="0.25">
      <c r="A26" s="11" t="s">
        <v>111</v>
      </c>
      <c r="B26" s="7">
        <v>152000</v>
      </c>
      <c r="C26" s="7">
        <v>123000</v>
      </c>
      <c r="D26" s="7">
        <v>29000</v>
      </c>
      <c r="E26" s="7">
        <v>13000</v>
      </c>
      <c r="F26" s="9">
        <v>3000</v>
      </c>
      <c r="G26" s="7">
        <v>14000</v>
      </c>
      <c r="H26" s="8">
        <v>43.2943263621166</v>
      </c>
      <c r="I26" s="10">
        <v>9.6141380369144702</v>
      </c>
      <c r="J26" s="8">
        <v>47.091535600968903</v>
      </c>
      <c r="K26" s="7" t="s">
        <v>250</v>
      </c>
    </row>
    <row r="27" spans="1:11" x14ac:dyDescent="0.25">
      <c r="A27" s="11" t="s">
        <v>113</v>
      </c>
      <c r="B27" s="7">
        <v>134000</v>
      </c>
      <c r="C27" s="7">
        <v>112000</v>
      </c>
      <c r="D27" s="7">
        <v>22000</v>
      </c>
      <c r="E27" s="7">
        <v>10000</v>
      </c>
      <c r="F27" s="9">
        <v>3000</v>
      </c>
      <c r="G27" s="7">
        <v>9000</v>
      </c>
      <c r="H27" s="8">
        <v>46.722937133895996</v>
      </c>
      <c r="I27" s="10">
        <v>13.514136801808</v>
      </c>
      <c r="J27" s="8">
        <v>39.762926064295897</v>
      </c>
      <c r="K27" s="7" t="s">
        <v>250</v>
      </c>
    </row>
    <row r="28" spans="1:11" x14ac:dyDescent="0.25">
      <c r="A28" s="11" t="s">
        <v>115</v>
      </c>
      <c r="B28" s="7">
        <v>138000</v>
      </c>
      <c r="C28" s="7">
        <v>113000</v>
      </c>
      <c r="D28" s="7">
        <v>25000</v>
      </c>
      <c r="E28" s="7">
        <v>12000</v>
      </c>
      <c r="F28" s="9">
        <v>3000</v>
      </c>
      <c r="G28" s="7">
        <v>10000</v>
      </c>
      <c r="H28" s="8">
        <v>49.024956234987599</v>
      </c>
      <c r="I28" s="10">
        <v>10.540243455603999</v>
      </c>
      <c r="J28" s="8">
        <v>40.434800309408502</v>
      </c>
      <c r="K28" s="7" t="s">
        <v>250</v>
      </c>
    </row>
    <row r="29" spans="1:11" x14ac:dyDescent="0.25">
      <c r="A29" s="11" t="s">
        <v>117</v>
      </c>
      <c r="B29" s="7">
        <v>137000</v>
      </c>
      <c r="C29" s="7">
        <v>114000</v>
      </c>
      <c r="D29" s="7">
        <v>23000</v>
      </c>
      <c r="E29" s="7">
        <v>11000</v>
      </c>
      <c r="F29" s="9">
        <v>2000</v>
      </c>
      <c r="G29" s="7">
        <v>11000</v>
      </c>
      <c r="H29" s="8">
        <v>45.334074295729501</v>
      </c>
      <c r="I29" s="10">
        <v>8.0921643226606292</v>
      </c>
      <c r="J29" s="8">
        <v>46.573761381609899</v>
      </c>
      <c r="K29" s="7" t="s">
        <v>250</v>
      </c>
    </row>
    <row r="30" spans="1:11" x14ac:dyDescent="0.25">
      <c r="A30" s="11" t="s">
        <v>120</v>
      </c>
      <c r="B30" s="7">
        <v>127000</v>
      </c>
      <c r="C30" s="7">
        <v>107000</v>
      </c>
      <c r="D30" s="7">
        <v>20000</v>
      </c>
      <c r="E30" s="7">
        <v>11000</v>
      </c>
      <c r="F30" s="9">
        <v>1000</v>
      </c>
      <c r="G30" s="7">
        <v>7000</v>
      </c>
      <c r="H30" s="8">
        <v>57.015445939212803</v>
      </c>
      <c r="I30" s="10">
        <v>6.0239162929745902</v>
      </c>
      <c r="J30" s="8">
        <v>36.960637767812699</v>
      </c>
      <c r="K30" s="7" t="s">
        <v>250</v>
      </c>
    </row>
    <row r="31" spans="1:11" x14ac:dyDescent="0.25">
      <c r="A31" s="11" t="s">
        <v>122</v>
      </c>
      <c r="B31" s="7">
        <v>126000</v>
      </c>
      <c r="C31" s="7">
        <v>107000</v>
      </c>
      <c r="D31" s="7">
        <v>19000</v>
      </c>
      <c r="E31" s="7">
        <v>11000</v>
      </c>
      <c r="F31" s="9">
        <v>2000</v>
      </c>
      <c r="G31" s="9">
        <v>6000</v>
      </c>
      <c r="H31" s="8">
        <v>56.442174699436102</v>
      </c>
      <c r="I31" s="10">
        <v>13.1130971379934</v>
      </c>
      <c r="J31" s="10">
        <v>30.444728162570499</v>
      </c>
      <c r="K31" s="7" t="s">
        <v>252</v>
      </c>
    </row>
    <row r="32" spans="1:11" x14ac:dyDescent="0.25">
      <c r="A32" s="11" t="s">
        <v>126</v>
      </c>
      <c r="B32" s="7">
        <v>-8000</v>
      </c>
      <c r="C32" s="7">
        <v>-5000</v>
      </c>
      <c r="D32" s="7">
        <v>-3000</v>
      </c>
      <c r="E32" s="7">
        <v>0</v>
      </c>
      <c r="F32" s="9">
        <v>0</v>
      </c>
      <c r="G32" s="9">
        <v>-3000</v>
      </c>
      <c r="H32" s="8">
        <v>9.7192375655400607</v>
      </c>
      <c r="I32" s="10">
        <v>-0.40103966381463602</v>
      </c>
      <c r="J32" s="10">
        <v>-9.3181979017254299</v>
      </c>
      <c r="K32" s="7" t="s">
        <v>252</v>
      </c>
    </row>
    <row r="33" spans="1:11" x14ac:dyDescent="0.25">
      <c r="A33" s="7"/>
      <c r="B33" s="7"/>
      <c r="C33" s="7"/>
      <c r="D33" s="7"/>
      <c r="E33" s="7"/>
      <c r="F33" s="7"/>
      <c r="G33" s="7"/>
      <c r="H33" s="8"/>
      <c r="I33" s="8"/>
      <c r="J33" s="8"/>
      <c r="K33" s="7"/>
    </row>
    <row r="34" spans="1:11" ht="30" customHeight="1" x14ac:dyDescent="0.3">
      <c r="A34" s="3" t="s">
        <v>238</v>
      </c>
    </row>
    <row r="35" spans="1:11" ht="62.4" x14ac:dyDescent="0.3">
      <c r="A35" s="5" t="s">
        <v>76</v>
      </c>
      <c r="B35" s="6" t="s">
        <v>222</v>
      </c>
      <c r="C35" s="6" t="s">
        <v>253</v>
      </c>
      <c r="D35" s="6" t="s">
        <v>254</v>
      </c>
      <c r="E35" s="6" t="s">
        <v>241</v>
      </c>
      <c r="F35" s="6" t="s">
        <v>242</v>
      </c>
      <c r="G35" s="6" t="s">
        <v>243</v>
      </c>
      <c r="H35" s="6" t="s">
        <v>244</v>
      </c>
      <c r="I35" s="6" t="s">
        <v>245</v>
      </c>
      <c r="J35" s="6" t="s">
        <v>246</v>
      </c>
      <c r="K35" s="6" t="s">
        <v>104</v>
      </c>
    </row>
    <row r="36" spans="1:11" x14ac:dyDescent="0.25">
      <c r="A36" s="11" t="s">
        <v>105</v>
      </c>
      <c r="B36" s="7">
        <v>188000</v>
      </c>
      <c r="C36" s="7">
        <v>156000</v>
      </c>
      <c r="D36" s="7">
        <v>32000</v>
      </c>
      <c r="E36" s="9">
        <v>12000</v>
      </c>
      <c r="F36" s="9">
        <v>9000</v>
      </c>
      <c r="G36" s="9">
        <v>10000</v>
      </c>
      <c r="H36" s="10">
        <v>37.653388710590903</v>
      </c>
      <c r="I36" s="10">
        <v>29.4695110439872</v>
      </c>
      <c r="J36" s="10">
        <v>32.8771002454219</v>
      </c>
      <c r="K36" s="7" t="s">
        <v>255</v>
      </c>
    </row>
    <row r="37" spans="1:11" x14ac:dyDescent="0.25">
      <c r="A37" s="11" t="s">
        <v>107</v>
      </c>
      <c r="B37" s="7">
        <v>173000</v>
      </c>
      <c r="C37" s="7">
        <v>143000</v>
      </c>
      <c r="D37" s="7">
        <v>30000</v>
      </c>
      <c r="E37" s="9">
        <v>11000</v>
      </c>
      <c r="F37" s="9">
        <v>8000</v>
      </c>
      <c r="G37" s="9">
        <v>11000</v>
      </c>
      <c r="H37" s="10">
        <v>36.5716738764323</v>
      </c>
      <c r="I37" s="10">
        <v>26.007991282237601</v>
      </c>
      <c r="J37" s="10">
        <v>37.420334841330103</v>
      </c>
      <c r="K37" s="7" t="s">
        <v>255</v>
      </c>
    </row>
    <row r="38" spans="1:11" x14ac:dyDescent="0.25">
      <c r="A38" s="11" t="s">
        <v>109</v>
      </c>
      <c r="B38" s="7">
        <v>175000</v>
      </c>
      <c r="C38" s="7">
        <v>145000</v>
      </c>
      <c r="D38" s="7">
        <v>29000</v>
      </c>
      <c r="E38" s="7">
        <v>13000</v>
      </c>
      <c r="F38" s="9">
        <v>7000</v>
      </c>
      <c r="G38" s="7">
        <v>9000</v>
      </c>
      <c r="H38" s="8">
        <v>45.341657519209598</v>
      </c>
      <c r="I38" s="10">
        <v>25.490532381997799</v>
      </c>
      <c r="J38" s="8">
        <v>29.167810098792501</v>
      </c>
      <c r="K38" s="7" t="s">
        <v>250</v>
      </c>
    </row>
    <row r="39" spans="1:11" x14ac:dyDescent="0.25">
      <c r="A39" s="11" t="s">
        <v>111</v>
      </c>
      <c r="B39" s="7">
        <v>188000</v>
      </c>
      <c r="C39" s="7">
        <v>160000</v>
      </c>
      <c r="D39" s="7">
        <v>28000</v>
      </c>
      <c r="E39" s="7">
        <v>14000</v>
      </c>
      <c r="F39" s="9">
        <v>7000</v>
      </c>
      <c r="G39" s="9">
        <v>8000</v>
      </c>
      <c r="H39" s="8">
        <v>49.345493562231802</v>
      </c>
      <c r="I39" s="10">
        <v>23.648068669527898</v>
      </c>
      <c r="J39" s="10">
        <v>27.0064377682403</v>
      </c>
      <c r="K39" s="7" t="s">
        <v>252</v>
      </c>
    </row>
    <row r="40" spans="1:11" x14ac:dyDescent="0.25">
      <c r="A40" s="11" t="s">
        <v>113</v>
      </c>
      <c r="B40" s="7">
        <v>188000</v>
      </c>
      <c r="C40" s="7">
        <v>164000</v>
      </c>
      <c r="D40" s="7">
        <v>24000</v>
      </c>
      <c r="E40" s="7">
        <v>11000</v>
      </c>
      <c r="F40" s="9">
        <v>6000</v>
      </c>
      <c r="G40" s="9">
        <v>7000</v>
      </c>
      <c r="H40" s="8">
        <v>45.4511387766998</v>
      </c>
      <c r="I40" s="10">
        <v>26.118999042344999</v>
      </c>
      <c r="J40" s="10">
        <v>28.429862180955201</v>
      </c>
      <c r="K40" s="7" t="s">
        <v>252</v>
      </c>
    </row>
    <row r="41" spans="1:11" x14ac:dyDescent="0.25">
      <c r="A41" s="11" t="s">
        <v>115</v>
      </c>
      <c r="B41" s="7">
        <v>190000</v>
      </c>
      <c r="C41" s="7">
        <v>165000</v>
      </c>
      <c r="D41" s="7">
        <v>26000</v>
      </c>
      <c r="E41" s="7">
        <v>9000</v>
      </c>
      <c r="F41" s="9">
        <v>7000</v>
      </c>
      <c r="G41" s="7">
        <v>10000</v>
      </c>
      <c r="H41" s="8">
        <v>34.304924021608201</v>
      </c>
      <c r="I41" s="10">
        <v>28.145039057945699</v>
      </c>
      <c r="J41" s="8">
        <v>37.550036920446203</v>
      </c>
      <c r="K41" s="7" t="s">
        <v>250</v>
      </c>
    </row>
    <row r="42" spans="1:11" x14ac:dyDescent="0.25">
      <c r="A42" s="11" t="s">
        <v>117</v>
      </c>
      <c r="B42" s="7">
        <v>182000</v>
      </c>
      <c r="C42" s="7">
        <v>157000</v>
      </c>
      <c r="D42" s="7">
        <v>25000</v>
      </c>
      <c r="E42" s="9">
        <v>8000</v>
      </c>
      <c r="F42" s="9">
        <v>8000</v>
      </c>
      <c r="G42" s="7">
        <v>9000</v>
      </c>
      <c r="H42" s="10">
        <v>32.652572796170702</v>
      </c>
      <c r="I42" s="10">
        <v>32.927802153968898</v>
      </c>
      <c r="J42" s="8">
        <v>34.4196250498604</v>
      </c>
      <c r="K42" s="7" t="s">
        <v>251</v>
      </c>
    </row>
    <row r="43" spans="1:11" x14ac:dyDescent="0.25">
      <c r="A43" s="11" t="s">
        <v>120</v>
      </c>
      <c r="B43" s="7">
        <v>183000</v>
      </c>
      <c r="C43" s="7">
        <v>158000</v>
      </c>
      <c r="D43" s="7">
        <v>24000</v>
      </c>
      <c r="E43" s="9">
        <v>9000</v>
      </c>
      <c r="F43" s="9">
        <v>8000</v>
      </c>
      <c r="G43" s="9">
        <v>8000</v>
      </c>
      <c r="H43" s="10">
        <v>35.791322820491899</v>
      </c>
      <c r="I43" s="10">
        <v>33.4749571043386</v>
      </c>
      <c r="J43" s="10">
        <v>30.733720075169501</v>
      </c>
      <c r="K43" s="7" t="s">
        <v>255</v>
      </c>
    </row>
    <row r="44" spans="1:11" x14ac:dyDescent="0.25">
      <c r="A44" s="11" t="s">
        <v>122</v>
      </c>
      <c r="B44" s="7">
        <v>180000</v>
      </c>
      <c r="C44" s="7">
        <v>153000</v>
      </c>
      <c r="D44" s="7">
        <v>27000</v>
      </c>
      <c r="E44" s="7">
        <v>10000</v>
      </c>
      <c r="F44" s="9">
        <v>7000</v>
      </c>
      <c r="G44" s="7">
        <v>11000</v>
      </c>
      <c r="H44" s="8">
        <v>36.396150584418002</v>
      </c>
      <c r="I44" s="10">
        <v>24.8774012757642</v>
      </c>
      <c r="J44" s="8">
        <v>38.726448139817897</v>
      </c>
      <c r="K44" s="7" t="s">
        <v>250</v>
      </c>
    </row>
    <row r="45" spans="1:11" x14ac:dyDescent="0.25">
      <c r="A45" s="11" t="s">
        <v>126</v>
      </c>
      <c r="B45" s="7">
        <v>-8000</v>
      </c>
      <c r="C45" s="7">
        <v>-11000</v>
      </c>
      <c r="D45" s="7">
        <v>3000</v>
      </c>
      <c r="E45" s="7">
        <v>-1000</v>
      </c>
      <c r="F45" s="9">
        <v>0</v>
      </c>
      <c r="G45" s="9">
        <v>4000</v>
      </c>
      <c r="H45" s="8">
        <v>-9.05498819228184</v>
      </c>
      <c r="I45" s="10">
        <v>-1.2415977665808</v>
      </c>
      <c r="J45" s="10">
        <v>10.2965859588627</v>
      </c>
      <c r="K45" s="7" t="s">
        <v>252</v>
      </c>
    </row>
    <row r="46" spans="1:11" x14ac:dyDescent="0.25">
      <c r="A46" s="7"/>
      <c r="B46" s="7"/>
      <c r="C46" s="7"/>
      <c r="D46" s="7"/>
      <c r="E46" s="7"/>
      <c r="F46" s="7"/>
      <c r="G46" s="7"/>
      <c r="H46" s="8"/>
      <c r="I46" s="8"/>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257</v>
      </c>
    </row>
    <row r="2" spans="1:15" x14ac:dyDescent="0.25">
      <c r="A2" t="s">
        <v>143</v>
      </c>
    </row>
    <row r="3" spans="1:15" ht="30" customHeight="1" x14ac:dyDescent="0.3">
      <c r="A3" s="3" t="s">
        <v>69</v>
      </c>
    </row>
    <row r="4" spans="1:15" x14ac:dyDescent="0.25">
      <c r="A4" t="s">
        <v>144</v>
      </c>
    </row>
    <row r="5" spans="1:15" x14ac:dyDescent="0.25">
      <c r="A5" t="s">
        <v>145</v>
      </c>
    </row>
    <row r="6" spans="1:15" x14ac:dyDescent="0.25">
      <c r="A6" t="s">
        <v>258</v>
      </c>
    </row>
    <row r="7" spans="1:15" x14ac:dyDescent="0.25">
      <c r="A7" t="s">
        <v>259</v>
      </c>
    </row>
    <row r="8" spans="1:15" ht="30" customHeight="1" x14ac:dyDescent="0.3">
      <c r="A8" s="3" t="s">
        <v>260</v>
      </c>
    </row>
    <row r="9" spans="1:15" ht="62.4" x14ac:dyDescent="0.3">
      <c r="A9" s="5" t="s">
        <v>76</v>
      </c>
      <c r="B9" s="6" t="s">
        <v>263</v>
      </c>
      <c r="C9" s="6" t="s">
        <v>264</v>
      </c>
      <c r="D9" s="6" t="s">
        <v>239</v>
      </c>
      <c r="E9" s="6" t="s">
        <v>265</v>
      </c>
      <c r="F9" s="6" t="s">
        <v>266</v>
      </c>
      <c r="G9" s="6" t="s">
        <v>267</v>
      </c>
      <c r="H9" s="6" t="s">
        <v>268</v>
      </c>
      <c r="I9" s="6" t="s">
        <v>269</v>
      </c>
      <c r="J9" s="6" t="s">
        <v>204</v>
      </c>
      <c r="K9" s="6" t="s">
        <v>205</v>
      </c>
      <c r="L9" s="6" t="s">
        <v>206</v>
      </c>
      <c r="M9" s="6" t="s">
        <v>207</v>
      </c>
      <c r="N9" s="6" t="s">
        <v>270</v>
      </c>
      <c r="O9" s="6" t="s">
        <v>104</v>
      </c>
    </row>
    <row r="10" spans="1:15" x14ac:dyDescent="0.25">
      <c r="A10" s="11" t="s">
        <v>105</v>
      </c>
      <c r="B10" s="7">
        <v>341000</v>
      </c>
      <c r="C10" s="7">
        <v>60000</v>
      </c>
      <c r="D10" s="7">
        <v>281000</v>
      </c>
      <c r="E10" s="7">
        <v>93000</v>
      </c>
      <c r="F10" s="7">
        <v>39000</v>
      </c>
      <c r="G10" s="7">
        <v>38000</v>
      </c>
      <c r="H10" s="7">
        <v>88000</v>
      </c>
      <c r="I10" s="7">
        <v>24000</v>
      </c>
      <c r="J10" s="8">
        <v>32.918453104669297</v>
      </c>
      <c r="K10" s="8">
        <v>13.950569882610599</v>
      </c>
      <c r="L10" s="8">
        <v>13.4069950157491</v>
      </c>
      <c r="M10" s="8">
        <v>31.332522770418699</v>
      </c>
      <c r="N10" s="8">
        <v>8.3914592265523407</v>
      </c>
      <c r="O10" s="7"/>
    </row>
    <row r="11" spans="1:15" x14ac:dyDescent="0.25">
      <c r="A11" s="11" t="s">
        <v>107</v>
      </c>
      <c r="B11" s="7">
        <v>324000</v>
      </c>
      <c r="C11" s="7">
        <v>59000</v>
      </c>
      <c r="D11" s="7">
        <v>265000</v>
      </c>
      <c r="E11" s="7">
        <v>83000</v>
      </c>
      <c r="F11" s="7">
        <v>37000</v>
      </c>
      <c r="G11" s="7">
        <v>37000</v>
      </c>
      <c r="H11" s="7">
        <v>85000</v>
      </c>
      <c r="I11" s="7">
        <v>23000</v>
      </c>
      <c r="J11" s="8">
        <v>31.3324872137736</v>
      </c>
      <c r="K11" s="8">
        <v>13.9394420143689</v>
      </c>
      <c r="L11" s="8">
        <v>14.1547492237609</v>
      </c>
      <c r="M11" s="8">
        <v>32.0498001798004</v>
      </c>
      <c r="N11" s="8">
        <v>8.5235213682961994</v>
      </c>
      <c r="O11" s="7"/>
    </row>
    <row r="12" spans="1:15" x14ac:dyDescent="0.25">
      <c r="A12" s="11" t="s">
        <v>109</v>
      </c>
      <c r="B12" s="7">
        <v>333000</v>
      </c>
      <c r="C12" s="7">
        <v>59000</v>
      </c>
      <c r="D12" s="7">
        <v>273000</v>
      </c>
      <c r="E12" s="7">
        <v>89000</v>
      </c>
      <c r="F12" s="7">
        <v>37000</v>
      </c>
      <c r="G12" s="7">
        <v>35000</v>
      </c>
      <c r="H12" s="7">
        <v>79000</v>
      </c>
      <c r="I12" s="7">
        <v>33000</v>
      </c>
      <c r="J12" s="8">
        <v>32.735780373677898</v>
      </c>
      <c r="K12" s="8">
        <v>13.655670472713201</v>
      </c>
      <c r="L12" s="8">
        <v>12.882632062252799</v>
      </c>
      <c r="M12" s="8">
        <v>28.790833293699698</v>
      </c>
      <c r="N12" s="8">
        <v>11.9350837976564</v>
      </c>
      <c r="O12" s="7"/>
    </row>
    <row r="13" spans="1:15" x14ac:dyDescent="0.25">
      <c r="A13" s="11" t="s">
        <v>111</v>
      </c>
      <c r="B13" s="7">
        <v>340000</v>
      </c>
      <c r="C13" s="7">
        <v>57000</v>
      </c>
      <c r="D13" s="7">
        <v>283000</v>
      </c>
      <c r="E13" s="7">
        <v>99000</v>
      </c>
      <c r="F13" s="7">
        <v>42000</v>
      </c>
      <c r="G13" s="7">
        <v>29000</v>
      </c>
      <c r="H13" s="7">
        <v>85000</v>
      </c>
      <c r="I13" s="7">
        <v>27000</v>
      </c>
      <c r="J13" s="8">
        <v>35.089965202138799</v>
      </c>
      <c r="K13" s="8">
        <v>14.8173819560359</v>
      </c>
      <c r="L13" s="8">
        <v>10.1794353127564</v>
      </c>
      <c r="M13" s="8">
        <v>30.211545534274499</v>
      </c>
      <c r="N13" s="8">
        <v>9.7016719947944594</v>
      </c>
      <c r="O13" s="7"/>
    </row>
    <row r="14" spans="1:15" x14ac:dyDescent="0.25">
      <c r="A14" s="11" t="s">
        <v>113</v>
      </c>
      <c r="B14" s="7">
        <v>322000</v>
      </c>
      <c r="C14" s="7">
        <v>46000</v>
      </c>
      <c r="D14" s="7">
        <v>276000</v>
      </c>
      <c r="E14" s="7">
        <v>91000</v>
      </c>
      <c r="F14" s="7">
        <v>46000</v>
      </c>
      <c r="G14" s="7">
        <v>27000</v>
      </c>
      <c r="H14" s="7">
        <v>89000</v>
      </c>
      <c r="I14" s="7">
        <v>22000</v>
      </c>
      <c r="J14" s="8">
        <v>33.072814760062002</v>
      </c>
      <c r="K14" s="8">
        <v>16.554342942446802</v>
      </c>
      <c r="L14" s="8">
        <v>9.9410119280548397</v>
      </c>
      <c r="M14" s="8">
        <v>32.379306346652797</v>
      </c>
      <c r="N14" s="8">
        <v>8.0525240227836008</v>
      </c>
      <c r="O14" s="7"/>
    </row>
    <row r="15" spans="1:15" x14ac:dyDescent="0.25">
      <c r="A15" s="11" t="s">
        <v>115</v>
      </c>
      <c r="B15" s="7">
        <v>328000</v>
      </c>
      <c r="C15" s="7">
        <v>50000</v>
      </c>
      <c r="D15" s="7">
        <v>278000</v>
      </c>
      <c r="E15" s="7">
        <v>100000</v>
      </c>
      <c r="F15" s="7">
        <v>46000</v>
      </c>
      <c r="G15" s="7">
        <v>30000</v>
      </c>
      <c r="H15" s="7">
        <v>80000</v>
      </c>
      <c r="I15" s="7">
        <v>22000</v>
      </c>
      <c r="J15" s="8">
        <v>35.973107043033799</v>
      </c>
      <c r="K15" s="8">
        <v>16.607372181113799</v>
      </c>
      <c r="L15" s="8">
        <v>10.626243295646301</v>
      </c>
      <c r="M15" s="8">
        <v>28.878992485368201</v>
      </c>
      <c r="N15" s="8">
        <v>7.9142849948379599</v>
      </c>
      <c r="O15" s="7"/>
    </row>
    <row r="16" spans="1:15" x14ac:dyDescent="0.25">
      <c r="A16" s="11" t="s">
        <v>117</v>
      </c>
      <c r="B16" s="7">
        <v>320000</v>
      </c>
      <c r="C16" s="7">
        <v>48000</v>
      </c>
      <c r="D16" s="7">
        <v>271000</v>
      </c>
      <c r="E16" s="7">
        <v>101000</v>
      </c>
      <c r="F16" s="7">
        <v>50000</v>
      </c>
      <c r="G16" s="7">
        <v>29000</v>
      </c>
      <c r="H16" s="7">
        <v>69000</v>
      </c>
      <c r="I16" s="7">
        <v>22000</v>
      </c>
      <c r="J16" s="8">
        <v>37.198797957264802</v>
      </c>
      <c r="K16" s="8">
        <v>18.274736822698699</v>
      </c>
      <c r="L16" s="8">
        <v>10.807691598606199</v>
      </c>
      <c r="M16" s="8">
        <v>25.517597389428701</v>
      </c>
      <c r="N16" s="8">
        <v>8.2011762320016199</v>
      </c>
      <c r="O16" s="7"/>
    </row>
    <row r="17" spans="1:15" x14ac:dyDescent="0.25">
      <c r="A17" s="11" t="s">
        <v>120</v>
      </c>
      <c r="B17" s="7">
        <v>310000</v>
      </c>
      <c r="C17" s="7">
        <v>45000</v>
      </c>
      <c r="D17" s="7">
        <v>265000</v>
      </c>
      <c r="E17" s="7">
        <v>103000</v>
      </c>
      <c r="F17" s="7">
        <v>45000</v>
      </c>
      <c r="G17" s="7">
        <v>31000</v>
      </c>
      <c r="H17" s="7">
        <v>69000</v>
      </c>
      <c r="I17" s="7">
        <v>18000</v>
      </c>
      <c r="J17" s="8">
        <v>38.768289508922699</v>
      </c>
      <c r="K17" s="8">
        <v>16.839738826378401</v>
      </c>
      <c r="L17" s="8">
        <v>11.575528740791601</v>
      </c>
      <c r="M17" s="8">
        <v>26.1584770152879</v>
      </c>
      <c r="N17" s="8">
        <v>6.6579659086194098</v>
      </c>
      <c r="O17" s="7"/>
    </row>
    <row r="18" spans="1:15" x14ac:dyDescent="0.25">
      <c r="A18" s="11" t="s">
        <v>122</v>
      </c>
      <c r="B18" s="7">
        <v>306000</v>
      </c>
      <c r="C18" s="7">
        <v>46000</v>
      </c>
      <c r="D18" s="7">
        <v>260000</v>
      </c>
      <c r="E18" s="7">
        <v>101000</v>
      </c>
      <c r="F18" s="7">
        <v>39000</v>
      </c>
      <c r="G18" s="7">
        <v>30000</v>
      </c>
      <c r="H18" s="7">
        <v>67000</v>
      </c>
      <c r="I18" s="7">
        <v>22000</v>
      </c>
      <c r="J18" s="8">
        <v>38.818821666211797</v>
      </c>
      <c r="K18" s="8">
        <v>15.021507071002199</v>
      </c>
      <c r="L18" s="8">
        <v>11.7037674853064</v>
      </c>
      <c r="M18" s="8">
        <v>25.943408918803598</v>
      </c>
      <c r="N18" s="8">
        <v>8.5124948586760603</v>
      </c>
      <c r="O18" s="7"/>
    </row>
    <row r="19" spans="1:15" x14ac:dyDescent="0.25">
      <c r="A19" s="11" t="s">
        <v>126</v>
      </c>
      <c r="B19" s="7">
        <v>-16000</v>
      </c>
      <c r="C19" s="7">
        <v>0</v>
      </c>
      <c r="D19" s="7">
        <v>-16000</v>
      </c>
      <c r="E19" s="7">
        <v>10000</v>
      </c>
      <c r="F19" s="7">
        <v>-7000</v>
      </c>
      <c r="G19" s="7">
        <v>3000</v>
      </c>
      <c r="H19" s="7">
        <v>-22000</v>
      </c>
      <c r="I19" s="7">
        <v>0</v>
      </c>
      <c r="J19" s="8">
        <v>5.7460069061497698</v>
      </c>
      <c r="K19" s="8">
        <v>-1.53283587144457</v>
      </c>
      <c r="L19" s="8">
        <v>1.7627555572515601</v>
      </c>
      <c r="M19" s="8">
        <v>-6.4358974278491603</v>
      </c>
      <c r="N19" s="8">
        <v>0.45997083589246102</v>
      </c>
      <c r="O19" s="7" t="s">
        <v>125</v>
      </c>
    </row>
    <row r="20" spans="1:15" x14ac:dyDescent="0.25">
      <c r="A20" s="7"/>
      <c r="B20" s="7"/>
      <c r="C20" s="7"/>
      <c r="D20" s="7"/>
      <c r="E20" s="7"/>
      <c r="F20" s="7"/>
      <c r="G20" s="7"/>
      <c r="H20" s="7"/>
      <c r="I20" s="7"/>
      <c r="J20" s="8"/>
      <c r="K20" s="8"/>
      <c r="L20" s="8"/>
      <c r="M20" s="8"/>
      <c r="N20" s="8"/>
      <c r="O20" s="7"/>
    </row>
    <row r="21" spans="1:15" ht="30" customHeight="1" x14ac:dyDescent="0.3">
      <c r="A21" s="3" t="s">
        <v>261</v>
      </c>
    </row>
    <row r="22" spans="1:15" ht="62.4" x14ac:dyDescent="0.3">
      <c r="A22" s="5" t="s">
        <v>76</v>
      </c>
      <c r="B22" s="6" t="s">
        <v>271</v>
      </c>
      <c r="C22" s="6" t="s">
        <v>249</v>
      </c>
      <c r="D22" s="6" t="s">
        <v>248</v>
      </c>
      <c r="E22" s="6" t="s">
        <v>272</v>
      </c>
      <c r="F22" s="6" t="s">
        <v>273</v>
      </c>
      <c r="G22" s="6" t="s">
        <v>274</v>
      </c>
      <c r="H22" s="6" t="s">
        <v>275</v>
      </c>
      <c r="I22" s="6" t="s">
        <v>276</v>
      </c>
      <c r="J22" s="6" t="s">
        <v>277</v>
      </c>
      <c r="K22" s="6" t="s">
        <v>278</v>
      </c>
      <c r="L22" s="6" t="s">
        <v>279</v>
      </c>
      <c r="M22" s="6" t="s">
        <v>280</v>
      </c>
      <c r="N22" s="6" t="s">
        <v>281</v>
      </c>
      <c r="O22" s="6" t="s">
        <v>104</v>
      </c>
    </row>
    <row r="23" spans="1:15" x14ac:dyDescent="0.25">
      <c r="A23" s="11" t="s">
        <v>105</v>
      </c>
      <c r="B23" s="7">
        <v>153000</v>
      </c>
      <c r="C23" s="7">
        <v>28000</v>
      </c>
      <c r="D23" s="7">
        <v>125000</v>
      </c>
      <c r="E23" s="7">
        <v>44000</v>
      </c>
      <c r="F23" s="9">
        <v>5000</v>
      </c>
      <c r="G23" s="7">
        <v>17000</v>
      </c>
      <c r="H23" s="7">
        <v>47000</v>
      </c>
      <c r="I23" s="7">
        <v>13000</v>
      </c>
      <c r="J23" s="8">
        <v>35.510719192306503</v>
      </c>
      <c r="K23" s="10">
        <v>3.8275983258251101</v>
      </c>
      <c r="L23" s="8">
        <v>13.4461164893447</v>
      </c>
      <c r="M23" s="8">
        <v>37.167321639668998</v>
      </c>
      <c r="N23" s="8">
        <v>10.048244352854701</v>
      </c>
      <c r="O23" s="7" t="s">
        <v>282</v>
      </c>
    </row>
    <row r="24" spans="1:15" x14ac:dyDescent="0.25">
      <c r="A24" s="11" t="s">
        <v>107</v>
      </c>
      <c r="B24" s="7">
        <v>151000</v>
      </c>
      <c r="C24" s="7">
        <v>29000</v>
      </c>
      <c r="D24" s="7">
        <v>122000</v>
      </c>
      <c r="E24" s="7">
        <v>40000</v>
      </c>
      <c r="F24" s="9">
        <v>6000</v>
      </c>
      <c r="G24" s="7">
        <v>17000</v>
      </c>
      <c r="H24" s="7">
        <v>46000</v>
      </c>
      <c r="I24" s="7">
        <v>13000</v>
      </c>
      <c r="J24" s="8">
        <v>33.0033815949309</v>
      </c>
      <c r="K24" s="10">
        <v>4.6193243376342004</v>
      </c>
      <c r="L24" s="8">
        <v>13.6388259627696</v>
      </c>
      <c r="M24" s="8">
        <v>38.085623296890901</v>
      </c>
      <c r="N24" s="8">
        <v>10.6528448077744</v>
      </c>
      <c r="O24" s="7" t="s">
        <v>282</v>
      </c>
    </row>
    <row r="25" spans="1:15" x14ac:dyDescent="0.25">
      <c r="A25" s="11" t="s">
        <v>109</v>
      </c>
      <c r="B25" s="7">
        <v>158000</v>
      </c>
      <c r="C25" s="7">
        <v>30000</v>
      </c>
      <c r="D25" s="7">
        <v>128000</v>
      </c>
      <c r="E25" s="7">
        <v>49000</v>
      </c>
      <c r="F25" s="9">
        <v>7000</v>
      </c>
      <c r="G25" s="7">
        <v>13000</v>
      </c>
      <c r="H25" s="7">
        <v>42000</v>
      </c>
      <c r="I25" s="7">
        <v>17000</v>
      </c>
      <c r="J25" s="8">
        <v>38.051270825352397</v>
      </c>
      <c r="K25" s="10">
        <v>5.4679498706111396</v>
      </c>
      <c r="L25" s="8">
        <v>10.179893518048001</v>
      </c>
      <c r="M25" s="8">
        <v>32.634920138536003</v>
      </c>
      <c r="N25" s="8">
        <v>13.6659656474525</v>
      </c>
      <c r="O25" s="7" t="s">
        <v>282</v>
      </c>
    </row>
    <row r="26" spans="1:15" x14ac:dyDescent="0.25">
      <c r="A26" s="11" t="s">
        <v>111</v>
      </c>
      <c r="B26" s="7">
        <v>152000</v>
      </c>
      <c r="C26" s="7">
        <v>29000</v>
      </c>
      <c r="D26" s="7">
        <v>123000</v>
      </c>
      <c r="E26" s="7">
        <v>52000</v>
      </c>
      <c r="F26" s="9">
        <v>7000</v>
      </c>
      <c r="G26" s="7">
        <v>12000</v>
      </c>
      <c r="H26" s="7">
        <v>38000</v>
      </c>
      <c r="I26" s="7">
        <v>14000</v>
      </c>
      <c r="J26" s="8">
        <v>42.0088393480981</v>
      </c>
      <c r="K26" s="10">
        <v>5.8325073525827502</v>
      </c>
      <c r="L26" s="8">
        <v>9.4169929967664903</v>
      </c>
      <c r="M26" s="8">
        <v>31.198511609768801</v>
      </c>
      <c r="N26" s="8">
        <v>11.5431486927839</v>
      </c>
      <c r="O26" s="7" t="s">
        <v>282</v>
      </c>
    </row>
    <row r="27" spans="1:15" x14ac:dyDescent="0.25">
      <c r="A27" s="11" t="s">
        <v>113</v>
      </c>
      <c r="B27" s="7">
        <v>134000</v>
      </c>
      <c r="C27" s="7">
        <v>22000</v>
      </c>
      <c r="D27" s="7">
        <v>112000</v>
      </c>
      <c r="E27" s="7">
        <v>44000</v>
      </c>
      <c r="F27" s="9">
        <v>8000</v>
      </c>
      <c r="G27" s="7">
        <v>10000</v>
      </c>
      <c r="H27" s="7">
        <v>41000</v>
      </c>
      <c r="I27" s="7">
        <v>9000</v>
      </c>
      <c r="J27" s="8">
        <v>39.002945639560799</v>
      </c>
      <c r="K27" s="10">
        <v>7.0418637864857603</v>
      </c>
      <c r="L27" s="8">
        <v>8.8235294117647101</v>
      </c>
      <c r="M27" s="8">
        <v>36.850843524056003</v>
      </c>
      <c r="N27" s="8">
        <v>8.2808176381326408</v>
      </c>
      <c r="O27" s="7" t="s">
        <v>282</v>
      </c>
    </row>
    <row r="28" spans="1:15" x14ac:dyDescent="0.25">
      <c r="A28" s="11" t="s">
        <v>115</v>
      </c>
      <c r="B28" s="7">
        <v>138000</v>
      </c>
      <c r="C28" s="7">
        <v>25000</v>
      </c>
      <c r="D28" s="7">
        <v>113000</v>
      </c>
      <c r="E28" s="7">
        <v>47000</v>
      </c>
      <c r="F28" s="7">
        <v>8000</v>
      </c>
      <c r="G28" s="7">
        <v>12000</v>
      </c>
      <c r="H28" s="7">
        <v>39000</v>
      </c>
      <c r="I28" s="7">
        <v>8000</v>
      </c>
      <c r="J28" s="8">
        <v>41.0984062513796</v>
      </c>
      <c r="K28" s="8">
        <v>7.2049799125866398</v>
      </c>
      <c r="L28" s="8">
        <v>10.485188291907599</v>
      </c>
      <c r="M28" s="8">
        <v>34.253675334422297</v>
      </c>
      <c r="N28" s="8">
        <v>6.9577502097037698</v>
      </c>
      <c r="O28" s="7"/>
    </row>
    <row r="29" spans="1:15" x14ac:dyDescent="0.25">
      <c r="A29" s="11" t="s">
        <v>117</v>
      </c>
      <c r="B29" s="7">
        <v>137000</v>
      </c>
      <c r="C29" s="7">
        <v>23000</v>
      </c>
      <c r="D29" s="7">
        <v>114000</v>
      </c>
      <c r="E29" s="7">
        <v>47000</v>
      </c>
      <c r="F29" s="7">
        <v>10000</v>
      </c>
      <c r="G29" s="7">
        <v>11000</v>
      </c>
      <c r="H29" s="7">
        <v>37000</v>
      </c>
      <c r="I29" s="7">
        <v>9000</v>
      </c>
      <c r="J29" s="8">
        <v>41.144675203684301</v>
      </c>
      <c r="K29" s="8">
        <v>8.6035208606157596</v>
      </c>
      <c r="L29" s="8">
        <v>9.9420807003049791</v>
      </c>
      <c r="M29" s="8">
        <v>32.091159177001003</v>
      </c>
      <c r="N29" s="8">
        <v>8.2185640583939001</v>
      </c>
      <c r="O29" s="7"/>
    </row>
    <row r="30" spans="1:15" x14ac:dyDescent="0.25">
      <c r="A30" s="11" t="s">
        <v>120</v>
      </c>
      <c r="B30" s="7">
        <v>127000</v>
      </c>
      <c r="C30" s="7">
        <v>20000</v>
      </c>
      <c r="D30" s="7">
        <v>107000</v>
      </c>
      <c r="E30" s="7">
        <v>46000</v>
      </c>
      <c r="F30" s="9">
        <v>7000</v>
      </c>
      <c r="G30" s="7">
        <v>12000</v>
      </c>
      <c r="H30" s="7">
        <v>34000</v>
      </c>
      <c r="I30" s="7">
        <v>8000</v>
      </c>
      <c r="J30" s="8">
        <v>42.634187394800797</v>
      </c>
      <c r="K30" s="10">
        <v>6.8954553955489102</v>
      </c>
      <c r="L30" s="8">
        <v>10.9416495230971</v>
      </c>
      <c r="M30" s="8">
        <v>31.8412193753507</v>
      </c>
      <c r="N30" s="8">
        <v>7.6874883112025403</v>
      </c>
      <c r="O30" s="7" t="s">
        <v>282</v>
      </c>
    </row>
    <row r="31" spans="1:15" x14ac:dyDescent="0.25">
      <c r="A31" s="11" t="s">
        <v>122</v>
      </c>
      <c r="B31" s="7">
        <v>126000</v>
      </c>
      <c r="C31" s="7">
        <v>19000</v>
      </c>
      <c r="D31" s="7">
        <v>107000</v>
      </c>
      <c r="E31" s="7">
        <v>44000</v>
      </c>
      <c r="F31" s="9">
        <v>6000</v>
      </c>
      <c r="G31" s="7">
        <v>12000</v>
      </c>
      <c r="H31" s="7">
        <v>35000</v>
      </c>
      <c r="I31" s="7">
        <v>9000</v>
      </c>
      <c r="J31" s="8">
        <v>40.821402855833703</v>
      </c>
      <c r="K31" s="10">
        <v>5.9323539587989398</v>
      </c>
      <c r="L31" s="8">
        <v>11.4065027726087</v>
      </c>
      <c r="M31" s="8">
        <v>33.026304715772497</v>
      </c>
      <c r="N31" s="8">
        <v>8.8134356969861294</v>
      </c>
      <c r="O31" s="7" t="s">
        <v>282</v>
      </c>
    </row>
    <row r="32" spans="1:15" x14ac:dyDescent="0.25">
      <c r="A32" s="11" t="s">
        <v>126</v>
      </c>
      <c r="B32" s="7">
        <v>-8000</v>
      </c>
      <c r="C32" s="7">
        <v>-3000</v>
      </c>
      <c r="D32" s="7">
        <v>-5000</v>
      </c>
      <c r="E32" s="7">
        <v>0</v>
      </c>
      <c r="F32" s="9">
        <v>-2000</v>
      </c>
      <c r="G32" s="7">
        <v>2000</v>
      </c>
      <c r="H32" s="7">
        <v>-6000</v>
      </c>
      <c r="I32" s="7">
        <v>0</v>
      </c>
      <c r="J32" s="8">
        <v>1.81845721627287</v>
      </c>
      <c r="K32" s="10">
        <v>-1.10950982768682</v>
      </c>
      <c r="L32" s="8">
        <v>2.5829733608439902</v>
      </c>
      <c r="M32" s="8">
        <v>-3.8245388082835601</v>
      </c>
      <c r="N32" s="8">
        <v>0.53261805885348701</v>
      </c>
      <c r="O32" s="7" t="s">
        <v>282</v>
      </c>
    </row>
    <row r="33" spans="1:15" x14ac:dyDescent="0.25">
      <c r="A33" s="7"/>
      <c r="B33" s="7"/>
      <c r="C33" s="7"/>
      <c r="D33" s="7"/>
      <c r="E33" s="7"/>
      <c r="F33" s="7"/>
      <c r="G33" s="7"/>
      <c r="H33" s="7"/>
      <c r="I33" s="7"/>
      <c r="J33" s="8"/>
      <c r="K33" s="8"/>
      <c r="L33" s="8"/>
      <c r="M33" s="8"/>
      <c r="N33" s="8"/>
      <c r="O33" s="7"/>
    </row>
    <row r="34" spans="1:15" ht="30" customHeight="1" x14ac:dyDescent="0.3">
      <c r="A34" s="3" t="s">
        <v>262</v>
      </c>
    </row>
    <row r="35" spans="1:15" ht="78" x14ac:dyDescent="0.3">
      <c r="A35" s="5" t="s">
        <v>76</v>
      </c>
      <c r="B35" s="6" t="s">
        <v>283</v>
      </c>
      <c r="C35" s="6" t="s">
        <v>254</v>
      </c>
      <c r="D35" s="6" t="s">
        <v>253</v>
      </c>
      <c r="E35" s="6" t="s">
        <v>284</v>
      </c>
      <c r="F35" s="6" t="s">
        <v>285</v>
      </c>
      <c r="G35" s="6" t="s">
        <v>286</v>
      </c>
      <c r="H35" s="6" t="s">
        <v>287</v>
      </c>
      <c r="I35" s="6" t="s">
        <v>288</v>
      </c>
      <c r="J35" s="6" t="s">
        <v>289</v>
      </c>
      <c r="K35" s="6" t="s">
        <v>290</v>
      </c>
      <c r="L35" s="6" t="s">
        <v>291</v>
      </c>
      <c r="M35" s="6" t="s">
        <v>292</v>
      </c>
      <c r="N35" s="6" t="s">
        <v>293</v>
      </c>
      <c r="O35" s="6" t="s">
        <v>104</v>
      </c>
    </row>
    <row r="36" spans="1:15" x14ac:dyDescent="0.25">
      <c r="A36" s="11" t="s">
        <v>105</v>
      </c>
      <c r="B36" s="7">
        <v>188000</v>
      </c>
      <c r="C36" s="7">
        <v>32000</v>
      </c>
      <c r="D36" s="7">
        <v>156000</v>
      </c>
      <c r="E36" s="7">
        <v>48000</v>
      </c>
      <c r="F36" s="7">
        <v>34000</v>
      </c>
      <c r="G36" s="7">
        <v>21000</v>
      </c>
      <c r="H36" s="7">
        <v>42000</v>
      </c>
      <c r="I36" s="7">
        <v>11000</v>
      </c>
      <c r="J36" s="8">
        <v>30.839259401627299</v>
      </c>
      <c r="K36" s="8">
        <v>22.069959638669999</v>
      </c>
      <c r="L36" s="8">
        <v>13.375616631430599</v>
      </c>
      <c r="M36" s="8">
        <v>26.6525722339676</v>
      </c>
      <c r="N36" s="8">
        <v>7.0625920943045699</v>
      </c>
      <c r="O36" s="7"/>
    </row>
    <row r="37" spans="1:15" x14ac:dyDescent="0.25">
      <c r="A37" s="11" t="s">
        <v>107</v>
      </c>
      <c r="B37" s="7">
        <v>173000</v>
      </c>
      <c r="C37" s="7">
        <v>30000</v>
      </c>
      <c r="D37" s="7">
        <v>143000</v>
      </c>
      <c r="E37" s="7">
        <v>43000</v>
      </c>
      <c r="F37" s="7">
        <v>31000</v>
      </c>
      <c r="G37" s="7">
        <v>21000</v>
      </c>
      <c r="H37" s="7">
        <v>38000</v>
      </c>
      <c r="I37" s="9">
        <v>10000</v>
      </c>
      <c r="J37" s="8">
        <v>29.907908916600199</v>
      </c>
      <c r="K37" s="8">
        <v>21.8856279128354</v>
      </c>
      <c r="L37" s="8">
        <v>14.5946172901709</v>
      </c>
      <c r="M37" s="8">
        <v>26.9037522218023</v>
      </c>
      <c r="N37" s="10">
        <v>6.7080936585912001</v>
      </c>
      <c r="O37" s="7" t="s">
        <v>294</v>
      </c>
    </row>
    <row r="38" spans="1:15" x14ac:dyDescent="0.25">
      <c r="A38" s="11" t="s">
        <v>109</v>
      </c>
      <c r="B38" s="7">
        <v>175000</v>
      </c>
      <c r="C38" s="7">
        <v>29000</v>
      </c>
      <c r="D38" s="7">
        <v>145000</v>
      </c>
      <c r="E38" s="7">
        <v>41000</v>
      </c>
      <c r="F38" s="7">
        <v>30000</v>
      </c>
      <c r="G38" s="7">
        <v>22000</v>
      </c>
      <c r="H38" s="7">
        <v>37000</v>
      </c>
      <c r="I38" s="7">
        <v>15000</v>
      </c>
      <c r="J38" s="8">
        <v>28.060621063344101</v>
      </c>
      <c r="K38" s="8">
        <v>20.857056412795298</v>
      </c>
      <c r="L38" s="8">
        <v>15.2597849107462</v>
      </c>
      <c r="M38" s="8">
        <v>25.409824793024701</v>
      </c>
      <c r="N38" s="8">
        <v>10.4127128200897</v>
      </c>
      <c r="O38" s="7"/>
    </row>
    <row r="39" spans="1:15" x14ac:dyDescent="0.25">
      <c r="A39" s="11" t="s">
        <v>111</v>
      </c>
      <c r="B39" s="7">
        <v>188000</v>
      </c>
      <c r="C39" s="7">
        <v>28000</v>
      </c>
      <c r="D39" s="7">
        <v>160000</v>
      </c>
      <c r="E39" s="7">
        <v>48000</v>
      </c>
      <c r="F39" s="7">
        <v>35000</v>
      </c>
      <c r="G39" s="7">
        <v>17000</v>
      </c>
      <c r="H39" s="7">
        <v>47000</v>
      </c>
      <c r="I39" s="7">
        <v>13000</v>
      </c>
      <c r="J39" s="8">
        <v>29.757029244160599</v>
      </c>
      <c r="K39" s="8">
        <v>21.7427515811885</v>
      </c>
      <c r="L39" s="8">
        <v>10.7671112781013</v>
      </c>
      <c r="M39" s="8">
        <v>29.4508109462083</v>
      </c>
      <c r="N39" s="8">
        <v>8.2822969503412907</v>
      </c>
      <c r="O39" s="7"/>
    </row>
    <row r="40" spans="1:15" x14ac:dyDescent="0.25">
      <c r="A40" s="11" t="s">
        <v>113</v>
      </c>
      <c r="B40" s="7">
        <v>188000</v>
      </c>
      <c r="C40" s="7">
        <v>24000</v>
      </c>
      <c r="D40" s="7">
        <v>164000</v>
      </c>
      <c r="E40" s="7">
        <v>48000</v>
      </c>
      <c r="F40" s="7">
        <v>38000</v>
      </c>
      <c r="G40" s="7">
        <v>18000</v>
      </c>
      <c r="H40" s="7">
        <v>48000</v>
      </c>
      <c r="I40" s="7">
        <v>13000</v>
      </c>
      <c r="J40" s="8">
        <v>29.020846802229801</v>
      </c>
      <c r="K40" s="8">
        <v>23.054074824040299</v>
      </c>
      <c r="L40" s="8">
        <v>10.704570682735801</v>
      </c>
      <c r="M40" s="8">
        <v>29.323973212652</v>
      </c>
      <c r="N40" s="8">
        <v>7.8965344783420104</v>
      </c>
      <c r="O40" s="7"/>
    </row>
    <row r="41" spans="1:15" x14ac:dyDescent="0.25">
      <c r="A41" s="11" t="s">
        <v>115</v>
      </c>
      <c r="B41" s="7">
        <v>190000</v>
      </c>
      <c r="C41" s="7">
        <v>26000</v>
      </c>
      <c r="D41" s="7">
        <v>165000</v>
      </c>
      <c r="E41" s="7">
        <v>53000</v>
      </c>
      <c r="F41" s="7">
        <v>38000</v>
      </c>
      <c r="G41" s="7">
        <v>18000</v>
      </c>
      <c r="H41" s="7">
        <v>41000</v>
      </c>
      <c r="I41" s="7">
        <v>14000</v>
      </c>
      <c r="J41" s="8">
        <v>32.449494949494898</v>
      </c>
      <c r="K41" s="8">
        <v>23.071459790209801</v>
      </c>
      <c r="L41" s="8">
        <v>10.7232177544678</v>
      </c>
      <c r="M41" s="8">
        <v>25.183930652680701</v>
      </c>
      <c r="N41" s="8">
        <v>8.5718968531468498</v>
      </c>
      <c r="O41" s="7"/>
    </row>
    <row r="42" spans="1:15" x14ac:dyDescent="0.25">
      <c r="A42" s="11" t="s">
        <v>117</v>
      </c>
      <c r="B42" s="7">
        <v>182000</v>
      </c>
      <c r="C42" s="7">
        <v>25000</v>
      </c>
      <c r="D42" s="7">
        <v>157000</v>
      </c>
      <c r="E42" s="7">
        <v>54000</v>
      </c>
      <c r="F42" s="7">
        <v>40000</v>
      </c>
      <c r="G42" s="7">
        <v>18000</v>
      </c>
      <c r="H42" s="7">
        <v>33000</v>
      </c>
      <c r="I42" s="7">
        <v>13000</v>
      </c>
      <c r="J42" s="8">
        <v>34.346931256590402</v>
      </c>
      <c r="K42" s="8">
        <v>25.2645687497618</v>
      </c>
      <c r="L42" s="8">
        <v>11.4333083480492</v>
      </c>
      <c r="M42" s="8">
        <v>20.7665823942678</v>
      </c>
      <c r="N42" s="8">
        <v>8.1886092513307798</v>
      </c>
      <c r="O42" s="7"/>
    </row>
    <row r="43" spans="1:15" x14ac:dyDescent="0.25">
      <c r="A43" s="11" t="s">
        <v>120</v>
      </c>
      <c r="B43" s="7">
        <v>183000</v>
      </c>
      <c r="C43" s="7">
        <v>24000</v>
      </c>
      <c r="D43" s="7">
        <v>158000</v>
      </c>
      <c r="E43" s="7">
        <v>57000</v>
      </c>
      <c r="F43" s="7">
        <v>37000</v>
      </c>
      <c r="G43" s="7">
        <v>19000</v>
      </c>
      <c r="H43" s="7">
        <v>35000</v>
      </c>
      <c r="I43" s="7">
        <v>9000</v>
      </c>
      <c r="J43" s="8">
        <v>36.154541603707401</v>
      </c>
      <c r="K43" s="8">
        <v>23.563105752634801</v>
      </c>
      <c r="L43" s="8">
        <v>12.0040968319098</v>
      </c>
      <c r="M43" s="8">
        <v>22.316353819600302</v>
      </c>
      <c r="N43" s="8">
        <v>5.9619019921477401</v>
      </c>
      <c r="O43" s="7"/>
    </row>
    <row r="44" spans="1:15" x14ac:dyDescent="0.25">
      <c r="A44" s="11" t="s">
        <v>122</v>
      </c>
      <c r="B44" s="7">
        <v>180000</v>
      </c>
      <c r="C44" s="7">
        <v>27000</v>
      </c>
      <c r="D44" s="7">
        <v>153000</v>
      </c>
      <c r="E44" s="7">
        <v>57000</v>
      </c>
      <c r="F44" s="7">
        <v>33000</v>
      </c>
      <c r="G44" s="7">
        <v>18000</v>
      </c>
      <c r="H44" s="7">
        <v>32000</v>
      </c>
      <c r="I44" s="7">
        <v>13000</v>
      </c>
      <c r="J44" s="8">
        <v>37.421022400919</v>
      </c>
      <c r="K44" s="8">
        <v>21.365725027413699</v>
      </c>
      <c r="L44" s="8">
        <v>11.911257897759899</v>
      </c>
      <c r="M44" s="8">
        <v>20.9995561589473</v>
      </c>
      <c r="N44" s="8">
        <v>8.3024385149600608</v>
      </c>
      <c r="O44" s="7"/>
    </row>
    <row r="45" spans="1:15" x14ac:dyDescent="0.25">
      <c r="A45" s="11" t="s">
        <v>126</v>
      </c>
      <c r="B45" s="7">
        <v>-8000</v>
      </c>
      <c r="C45" s="7">
        <v>3000</v>
      </c>
      <c r="D45" s="7">
        <v>-11000</v>
      </c>
      <c r="E45" s="7">
        <v>10000</v>
      </c>
      <c r="F45" s="7">
        <v>-5000</v>
      </c>
      <c r="G45" s="7">
        <v>1000</v>
      </c>
      <c r="H45" s="7">
        <v>-16000</v>
      </c>
      <c r="I45" s="7">
        <v>0</v>
      </c>
      <c r="J45" s="8">
        <v>8.4001755986891595</v>
      </c>
      <c r="K45" s="8">
        <v>-1.6883497966265999</v>
      </c>
      <c r="L45" s="8">
        <v>1.2066872150240799</v>
      </c>
      <c r="M45" s="8">
        <v>-8.3244170537047193</v>
      </c>
      <c r="N45" s="8">
        <v>0.40590403661804703</v>
      </c>
      <c r="O45" s="7" t="s">
        <v>125</v>
      </c>
    </row>
    <row r="46" spans="1:15" x14ac:dyDescent="0.25">
      <c r="A46" s="7"/>
      <c r="B46" s="7"/>
      <c r="C46" s="7"/>
      <c r="D46" s="7"/>
      <c r="E46" s="7"/>
      <c r="F46" s="7"/>
      <c r="G46" s="7"/>
      <c r="H46" s="7"/>
      <c r="I46" s="7"/>
      <c r="J46" s="8"/>
      <c r="K46" s="8"/>
      <c r="L46" s="8"/>
      <c r="M46" s="8"/>
      <c r="N46" s="8"/>
      <c r="O46" s="7"/>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295</v>
      </c>
    </row>
    <row r="2" spans="1:16" x14ac:dyDescent="0.25">
      <c r="A2" t="s">
        <v>143</v>
      </c>
    </row>
    <row r="3" spans="1:16" ht="30" customHeight="1" x14ac:dyDescent="0.3">
      <c r="A3" s="3" t="s">
        <v>69</v>
      </c>
    </row>
    <row r="4" spans="1:16" x14ac:dyDescent="0.25">
      <c r="A4" t="s">
        <v>144</v>
      </c>
    </row>
    <row r="5" spans="1:16" x14ac:dyDescent="0.25">
      <c r="A5" t="s">
        <v>145</v>
      </c>
    </row>
    <row r="6" spans="1:16" x14ac:dyDescent="0.25">
      <c r="A6" t="s">
        <v>296</v>
      </c>
    </row>
    <row r="7" spans="1:16" ht="30" customHeight="1" x14ac:dyDescent="0.3">
      <c r="A7" s="3" t="s">
        <v>297</v>
      </c>
    </row>
    <row r="8" spans="1:16" ht="46.8" x14ac:dyDescent="0.3">
      <c r="A8" s="5" t="s">
        <v>76</v>
      </c>
      <c r="B8" s="6" t="s">
        <v>300</v>
      </c>
      <c r="C8" s="6" t="s">
        <v>198</v>
      </c>
      <c r="D8" s="6" t="s">
        <v>301</v>
      </c>
      <c r="E8" s="6" t="s">
        <v>302</v>
      </c>
      <c r="F8" s="6" t="s">
        <v>303</v>
      </c>
      <c r="G8" s="6" t="s">
        <v>304</v>
      </c>
      <c r="H8" s="6" t="s">
        <v>305</v>
      </c>
      <c r="I8" s="6" t="s">
        <v>306</v>
      </c>
      <c r="J8" s="6" t="s">
        <v>307</v>
      </c>
      <c r="K8" s="6" t="s">
        <v>308</v>
      </c>
      <c r="L8" s="6" t="s">
        <v>309</v>
      </c>
      <c r="M8" s="6" t="s">
        <v>310</v>
      </c>
      <c r="N8" s="6" t="s">
        <v>311</v>
      </c>
      <c r="O8" s="6" t="s">
        <v>312</v>
      </c>
      <c r="P8" s="6" t="s">
        <v>104</v>
      </c>
    </row>
    <row r="9" spans="1:16" x14ac:dyDescent="0.25">
      <c r="A9" s="11" t="s">
        <v>105</v>
      </c>
      <c r="B9" s="7">
        <v>622000</v>
      </c>
      <c r="C9" s="7">
        <v>341000</v>
      </c>
      <c r="D9" s="7">
        <v>106000</v>
      </c>
      <c r="E9" s="7">
        <v>36000</v>
      </c>
      <c r="F9" s="7">
        <v>56000</v>
      </c>
      <c r="G9" s="7">
        <v>142000</v>
      </c>
      <c r="H9" s="7">
        <v>281000</v>
      </c>
      <c r="I9" s="8">
        <v>42.168690218006603</v>
      </c>
      <c r="J9" s="8">
        <v>29.306041582002798</v>
      </c>
      <c r="K9" s="8">
        <v>53.896656966427699</v>
      </c>
      <c r="L9" s="8">
        <v>14.968638681868599</v>
      </c>
      <c r="M9" s="8">
        <v>15.669412661241401</v>
      </c>
      <c r="N9" s="8">
        <v>38.860514986331403</v>
      </c>
      <c r="O9" s="8">
        <v>90.287018288175403</v>
      </c>
      <c r="P9" s="7"/>
    </row>
    <row r="10" spans="1:16" x14ac:dyDescent="0.25">
      <c r="A10" s="11" t="s">
        <v>107</v>
      </c>
      <c r="B10" s="7">
        <v>608000</v>
      </c>
      <c r="C10" s="7">
        <v>324000</v>
      </c>
      <c r="D10" s="7">
        <v>103000</v>
      </c>
      <c r="E10" s="7">
        <v>31000</v>
      </c>
      <c r="F10" s="7">
        <v>51000</v>
      </c>
      <c r="G10" s="7">
        <v>139000</v>
      </c>
      <c r="H10" s="7">
        <v>284000</v>
      </c>
      <c r="I10" s="8">
        <v>41.207792295760399</v>
      </c>
      <c r="J10" s="8">
        <v>27.838971070378001</v>
      </c>
      <c r="K10" s="8">
        <v>52.1616116464415</v>
      </c>
      <c r="L10" s="8">
        <v>12.8563452580352</v>
      </c>
      <c r="M10" s="8">
        <v>14.294144500239399</v>
      </c>
      <c r="N10" s="8">
        <v>37.835381450480497</v>
      </c>
      <c r="O10" s="8">
        <v>90.953685967644404</v>
      </c>
      <c r="P10" s="7"/>
    </row>
    <row r="11" spans="1:16" x14ac:dyDescent="0.25">
      <c r="A11" s="11" t="s">
        <v>109</v>
      </c>
      <c r="B11" s="7">
        <v>610000</v>
      </c>
      <c r="C11" s="7">
        <v>333000</v>
      </c>
      <c r="D11" s="7">
        <v>100000</v>
      </c>
      <c r="E11" s="7">
        <v>49000</v>
      </c>
      <c r="F11" s="7">
        <v>54000</v>
      </c>
      <c r="G11" s="7">
        <v>130000</v>
      </c>
      <c r="H11" s="7">
        <v>278000</v>
      </c>
      <c r="I11" s="8">
        <v>41.231525994894497</v>
      </c>
      <c r="J11" s="8">
        <v>28.524810672998701</v>
      </c>
      <c r="K11" s="8">
        <v>50.630612348434902</v>
      </c>
      <c r="L11" s="8">
        <v>20.360004161897798</v>
      </c>
      <c r="M11" s="8">
        <v>14.898258035294999</v>
      </c>
      <c r="N11" s="8">
        <v>35.333105346296001</v>
      </c>
      <c r="O11" s="8">
        <v>88.423906636802997</v>
      </c>
      <c r="P11" s="7"/>
    </row>
    <row r="12" spans="1:16" x14ac:dyDescent="0.25">
      <c r="A12" s="11" t="s">
        <v>111</v>
      </c>
      <c r="B12" s="7">
        <v>622000</v>
      </c>
      <c r="C12" s="7">
        <v>340000</v>
      </c>
      <c r="D12" s="7">
        <v>105000</v>
      </c>
      <c r="E12" s="7">
        <v>45000</v>
      </c>
      <c r="F12" s="7">
        <v>58000</v>
      </c>
      <c r="G12" s="7">
        <v>133000</v>
      </c>
      <c r="H12" s="7">
        <v>282000</v>
      </c>
      <c r="I12" s="8">
        <v>42.022642662496999</v>
      </c>
      <c r="J12" s="8">
        <v>29.176937960384901</v>
      </c>
      <c r="K12" s="8">
        <v>53.184385323056198</v>
      </c>
      <c r="L12" s="8">
        <v>18.7414403876334</v>
      </c>
      <c r="M12" s="8">
        <v>16.0145860026626</v>
      </c>
      <c r="N12" s="8">
        <v>35.994787849173399</v>
      </c>
      <c r="O12" s="8">
        <v>89.735418034406507</v>
      </c>
      <c r="P12" s="7"/>
    </row>
    <row r="13" spans="1:16" x14ac:dyDescent="0.25">
      <c r="A13" s="11" t="s">
        <v>113</v>
      </c>
      <c r="B13" s="7">
        <v>607000</v>
      </c>
      <c r="C13" s="7">
        <v>322000</v>
      </c>
      <c r="D13" s="7">
        <v>102000</v>
      </c>
      <c r="E13" s="7">
        <v>37000</v>
      </c>
      <c r="F13" s="7">
        <v>56000</v>
      </c>
      <c r="G13" s="7">
        <v>126000</v>
      </c>
      <c r="H13" s="7">
        <v>285000</v>
      </c>
      <c r="I13" s="8">
        <v>41.0237959137893</v>
      </c>
      <c r="J13" s="8">
        <v>27.5873602026649</v>
      </c>
      <c r="K13" s="8">
        <v>51.877586626633097</v>
      </c>
      <c r="L13" s="8">
        <v>15.5010088823248</v>
      </c>
      <c r="M13" s="8">
        <v>15.6674333844479</v>
      </c>
      <c r="N13" s="8">
        <v>34.117659827325198</v>
      </c>
      <c r="O13" s="8">
        <v>90.930722210365701</v>
      </c>
      <c r="P13" s="7"/>
    </row>
    <row r="14" spans="1:16" x14ac:dyDescent="0.25">
      <c r="A14" s="11" t="s">
        <v>115</v>
      </c>
      <c r="B14" s="7">
        <v>605000</v>
      </c>
      <c r="C14" s="7">
        <v>328000</v>
      </c>
      <c r="D14" s="7">
        <v>97000</v>
      </c>
      <c r="E14" s="7">
        <v>42000</v>
      </c>
      <c r="F14" s="7">
        <v>59000</v>
      </c>
      <c r="G14" s="7">
        <v>130000</v>
      </c>
      <c r="H14" s="7">
        <v>276000</v>
      </c>
      <c r="I14" s="8">
        <v>40.822277890396698</v>
      </c>
      <c r="J14" s="8">
        <v>28.1272785378973</v>
      </c>
      <c r="K14" s="8">
        <v>49.102636859279698</v>
      </c>
      <c r="L14" s="8">
        <v>17.410732842831599</v>
      </c>
      <c r="M14" s="8">
        <v>16.428220549013499</v>
      </c>
      <c r="N14" s="8">
        <v>35.321337179042303</v>
      </c>
      <c r="O14" s="8">
        <v>87.971271829336601</v>
      </c>
      <c r="P14" s="7"/>
    </row>
    <row r="15" spans="1:16" x14ac:dyDescent="0.25">
      <c r="A15" s="11" t="s">
        <v>117</v>
      </c>
      <c r="B15" s="7">
        <v>603000</v>
      </c>
      <c r="C15" s="7">
        <v>320000</v>
      </c>
      <c r="D15" s="7">
        <v>88000</v>
      </c>
      <c r="E15" s="7">
        <v>45000</v>
      </c>
      <c r="F15" s="7">
        <v>60000</v>
      </c>
      <c r="G15" s="7">
        <v>127000</v>
      </c>
      <c r="H15" s="7">
        <v>283000</v>
      </c>
      <c r="I15" s="8">
        <v>40.593300004848402</v>
      </c>
      <c r="J15" s="8">
        <v>27.321911169686299</v>
      </c>
      <c r="K15" s="8">
        <v>44.430235790644197</v>
      </c>
      <c r="L15" s="8">
        <v>18.5212829922664</v>
      </c>
      <c r="M15" s="8">
        <v>16.580699641458001</v>
      </c>
      <c r="N15" s="8">
        <v>34.3985333445099</v>
      </c>
      <c r="O15" s="8">
        <v>89.885717913717002</v>
      </c>
      <c r="P15" s="7"/>
    </row>
    <row r="16" spans="1:16" x14ac:dyDescent="0.25">
      <c r="A16" s="11" t="s">
        <v>120</v>
      </c>
      <c r="B16" s="7">
        <v>593000</v>
      </c>
      <c r="C16" s="7">
        <v>310000</v>
      </c>
      <c r="D16" s="7">
        <v>85000</v>
      </c>
      <c r="E16" s="7">
        <v>38000</v>
      </c>
      <c r="F16" s="7">
        <v>57000</v>
      </c>
      <c r="G16" s="7">
        <v>129000</v>
      </c>
      <c r="H16" s="7">
        <v>284000</v>
      </c>
      <c r="I16" s="8">
        <v>39.961456411458499</v>
      </c>
      <c r="J16" s="8">
        <v>26.474546188254902</v>
      </c>
      <c r="K16" s="8">
        <v>43.140586129482401</v>
      </c>
      <c r="L16" s="8">
        <v>15.6691776730603</v>
      </c>
      <c r="M16" s="8">
        <v>15.917669898610599</v>
      </c>
      <c r="N16" s="8">
        <v>34.915246902394003</v>
      </c>
      <c r="O16" s="8">
        <v>90.055731093504406</v>
      </c>
      <c r="P16" s="7"/>
    </row>
    <row r="17" spans="1:16" x14ac:dyDescent="0.25">
      <c r="A17" s="11" t="s">
        <v>122</v>
      </c>
      <c r="B17" s="7">
        <v>588000</v>
      </c>
      <c r="C17" s="7">
        <v>306000</v>
      </c>
      <c r="D17" s="7">
        <v>83000</v>
      </c>
      <c r="E17" s="7">
        <v>37000</v>
      </c>
      <c r="F17" s="7">
        <v>57000</v>
      </c>
      <c r="G17" s="7">
        <v>128000</v>
      </c>
      <c r="H17" s="7">
        <v>282000</v>
      </c>
      <c r="I17" s="8">
        <v>39.602809716577397</v>
      </c>
      <c r="J17" s="8">
        <v>26.157273871697999</v>
      </c>
      <c r="K17" s="8">
        <v>41.956727197375898</v>
      </c>
      <c r="L17" s="8">
        <v>15.508169941415201</v>
      </c>
      <c r="M17" s="8">
        <v>15.882525567410999</v>
      </c>
      <c r="N17" s="8">
        <v>34.684072062231103</v>
      </c>
      <c r="O17" s="8">
        <v>89.542365402989503</v>
      </c>
      <c r="P17" s="7"/>
    </row>
    <row r="18" spans="1:16" x14ac:dyDescent="0.25">
      <c r="A18" s="11" t="s">
        <v>126</v>
      </c>
      <c r="B18" s="7">
        <v>-19000</v>
      </c>
      <c r="C18" s="7">
        <v>-16000</v>
      </c>
      <c r="D18" s="7">
        <v>-19000</v>
      </c>
      <c r="E18" s="7">
        <v>0</v>
      </c>
      <c r="F18" s="7">
        <v>1000</v>
      </c>
      <c r="G18" s="7">
        <v>3000</v>
      </c>
      <c r="H18" s="7">
        <v>-3000</v>
      </c>
      <c r="I18" s="8">
        <v>-1.42098619721191</v>
      </c>
      <c r="J18" s="8">
        <v>-1.4300863309668601</v>
      </c>
      <c r="K18" s="8">
        <v>-9.9208594292572201</v>
      </c>
      <c r="L18" s="8">
        <v>7.1610590904018804E-3</v>
      </c>
      <c r="M18" s="8">
        <v>0.215092182963147</v>
      </c>
      <c r="N18" s="8">
        <v>0.56641223490593295</v>
      </c>
      <c r="O18" s="8">
        <v>-1.38835680737621</v>
      </c>
      <c r="P18" s="7" t="s">
        <v>125</v>
      </c>
    </row>
    <row r="19" spans="1:16" x14ac:dyDescent="0.25">
      <c r="A19" s="7"/>
      <c r="B19" s="7"/>
      <c r="C19" s="7"/>
      <c r="D19" s="7"/>
      <c r="E19" s="7"/>
      <c r="F19" s="7"/>
      <c r="G19" s="7"/>
      <c r="H19" s="7"/>
      <c r="I19" s="8"/>
      <c r="J19" s="8"/>
      <c r="K19" s="8"/>
      <c r="L19" s="8"/>
      <c r="M19" s="8"/>
      <c r="N19" s="8"/>
      <c r="O19" s="8"/>
      <c r="P19" s="7"/>
    </row>
    <row r="20" spans="1:16" ht="30" customHeight="1" x14ac:dyDescent="0.3">
      <c r="A20" s="3" t="s">
        <v>298</v>
      </c>
    </row>
    <row r="21" spans="1:16" ht="46.8" x14ac:dyDescent="0.3">
      <c r="A21" s="5" t="s">
        <v>76</v>
      </c>
      <c r="B21" s="6" t="s">
        <v>313</v>
      </c>
      <c r="C21" s="6" t="s">
        <v>314</v>
      </c>
      <c r="D21" s="6" t="s">
        <v>315</v>
      </c>
      <c r="E21" s="6" t="s">
        <v>316</v>
      </c>
      <c r="F21" s="6" t="s">
        <v>317</v>
      </c>
      <c r="G21" s="6" t="s">
        <v>318</v>
      </c>
      <c r="H21" s="6" t="s">
        <v>319</v>
      </c>
      <c r="I21" s="6" t="s">
        <v>320</v>
      </c>
      <c r="J21" s="6" t="s">
        <v>321</v>
      </c>
      <c r="K21" s="6" t="s">
        <v>322</v>
      </c>
      <c r="L21" s="6" t="s">
        <v>323</v>
      </c>
      <c r="M21" s="6" t="s">
        <v>324</v>
      </c>
      <c r="N21" s="6" t="s">
        <v>325</v>
      </c>
      <c r="O21" s="6" t="s">
        <v>326</v>
      </c>
      <c r="P21" s="6" t="s">
        <v>104</v>
      </c>
    </row>
    <row r="22" spans="1:16" x14ac:dyDescent="0.25">
      <c r="A22" s="11" t="s">
        <v>105</v>
      </c>
      <c r="B22" s="7">
        <v>281000</v>
      </c>
      <c r="C22" s="7">
        <v>153000</v>
      </c>
      <c r="D22" s="7">
        <v>56000</v>
      </c>
      <c r="E22" s="9">
        <v>10000</v>
      </c>
      <c r="F22" s="7">
        <v>20000</v>
      </c>
      <c r="G22" s="7">
        <v>67000</v>
      </c>
      <c r="H22" s="7">
        <v>128000</v>
      </c>
      <c r="I22" s="8">
        <v>38.9798902803484</v>
      </c>
      <c r="J22" s="8">
        <v>26.601366647685499</v>
      </c>
      <c r="K22" s="8">
        <v>55.069641170916</v>
      </c>
      <c r="L22" s="10">
        <v>8.7115271312040008</v>
      </c>
      <c r="M22" s="8">
        <v>11.3821184738381</v>
      </c>
      <c r="N22" s="8">
        <v>37.327608348501997</v>
      </c>
      <c r="O22" s="8">
        <v>88.242203153283896</v>
      </c>
      <c r="P22" s="7" t="s">
        <v>327</v>
      </c>
    </row>
    <row r="23" spans="1:16" x14ac:dyDescent="0.25">
      <c r="A23" s="11" t="s">
        <v>107</v>
      </c>
      <c r="B23" s="7">
        <v>279000</v>
      </c>
      <c r="C23" s="7">
        <v>151000</v>
      </c>
      <c r="D23" s="7">
        <v>56000</v>
      </c>
      <c r="E23" s="9">
        <v>12000</v>
      </c>
      <c r="F23" s="7">
        <v>19000</v>
      </c>
      <c r="G23" s="7">
        <v>63000</v>
      </c>
      <c r="H23" s="7">
        <v>129000</v>
      </c>
      <c r="I23" s="8">
        <v>38.735165266176303</v>
      </c>
      <c r="J23" s="8">
        <v>26.175477830870101</v>
      </c>
      <c r="K23" s="8">
        <v>55.674727181317202</v>
      </c>
      <c r="L23" s="10">
        <v>9.9759885010676399</v>
      </c>
      <c r="M23" s="8">
        <v>10.9258856272406</v>
      </c>
      <c r="N23" s="8">
        <v>35.2011542275254</v>
      </c>
      <c r="O23" s="8">
        <v>88.417343763951195</v>
      </c>
      <c r="P23" s="7" t="s">
        <v>327</v>
      </c>
    </row>
    <row r="24" spans="1:16" x14ac:dyDescent="0.25">
      <c r="A24" s="11" t="s">
        <v>109</v>
      </c>
      <c r="B24" s="7">
        <v>282000</v>
      </c>
      <c r="C24" s="7">
        <v>158000</v>
      </c>
      <c r="D24" s="7">
        <v>53000</v>
      </c>
      <c r="E24" s="7">
        <v>24000</v>
      </c>
      <c r="F24" s="7">
        <v>21000</v>
      </c>
      <c r="G24" s="7">
        <v>60000</v>
      </c>
      <c r="H24" s="7">
        <v>124000</v>
      </c>
      <c r="I24" s="8">
        <v>38.9961822402962</v>
      </c>
      <c r="J24" s="8">
        <v>27.3714968050758</v>
      </c>
      <c r="K24" s="8">
        <v>51.869720181950697</v>
      </c>
      <c r="L24" s="8">
        <v>19.873756853377099</v>
      </c>
      <c r="M24" s="8">
        <v>11.981503603825001</v>
      </c>
      <c r="N24" s="8">
        <v>33.5310038959812</v>
      </c>
      <c r="O24" s="8">
        <v>84.8785826663931</v>
      </c>
      <c r="P24" s="7"/>
    </row>
    <row r="25" spans="1:16" x14ac:dyDescent="0.25">
      <c r="A25" s="11" t="s">
        <v>111</v>
      </c>
      <c r="B25" s="7">
        <v>279000</v>
      </c>
      <c r="C25" s="7">
        <v>152000</v>
      </c>
      <c r="D25" s="7">
        <v>52000</v>
      </c>
      <c r="E25" s="7">
        <v>18000</v>
      </c>
      <c r="F25" s="7">
        <v>22000</v>
      </c>
      <c r="G25" s="7">
        <v>60000</v>
      </c>
      <c r="H25" s="7">
        <v>126000</v>
      </c>
      <c r="I25" s="8">
        <v>38.535939684897599</v>
      </c>
      <c r="J25" s="8">
        <v>26.418231018456702</v>
      </c>
      <c r="K25" s="8">
        <v>51.2820765307127</v>
      </c>
      <c r="L25" s="8">
        <v>15.0555122226463</v>
      </c>
      <c r="M25" s="8">
        <v>12.624717687755499</v>
      </c>
      <c r="N25" s="8">
        <v>33.404113396331297</v>
      </c>
      <c r="O25" s="8">
        <v>86.368550704803596</v>
      </c>
      <c r="P25" s="7"/>
    </row>
    <row r="26" spans="1:16" x14ac:dyDescent="0.25">
      <c r="A26" s="11" t="s">
        <v>113</v>
      </c>
      <c r="B26" s="7">
        <v>263000</v>
      </c>
      <c r="C26" s="7">
        <v>134000</v>
      </c>
      <c r="D26" s="7">
        <v>48000</v>
      </c>
      <c r="E26" s="7">
        <v>14000</v>
      </c>
      <c r="F26" s="7">
        <v>20000</v>
      </c>
      <c r="G26" s="7">
        <v>52000</v>
      </c>
      <c r="H26" s="7">
        <v>129000</v>
      </c>
      <c r="I26" s="8">
        <v>36.312551061738603</v>
      </c>
      <c r="J26" s="8">
        <v>23.166577727263299</v>
      </c>
      <c r="K26" s="8">
        <v>47.043248882851998</v>
      </c>
      <c r="L26" s="8">
        <v>11.563114122007599</v>
      </c>
      <c r="M26" s="8">
        <v>11.2053397947288</v>
      </c>
      <c r="N26" s="8">
        <v>29.0926566918722</v>
      </c>
      <c r="O26" s="8">
        <v>88.204517942510094</v>
      </c>
      <c r="P26" s="7"/>
    </row>
    <row r="27" spans="1:16" x14ac:dyDescent="0.25">
      <c r="A27" s="11" t="s">
        <v>115</v>
      </c>
      <c r="B27" s="7">
        <v>258000</v>
      </c>
      <c r="C27" s="7">
        <v>138000</v>
      </c>
      <c r="D27" s="7">
        <v>47000</v>
      </c>
      <c r="E27" s="7">
        <v>15000</v>
      </c>
      <c r="F27" s="7">
        <v>22000</v>
      </c>
      <c r="G27" s="7">
        <v>54000</v>
      </c>
      <c r="H27" s="7">
        <v>120000</v>
      </c>
      <c r="I27" s="8">
        <v>35.6579576120673</v>
      </c>
      <c r="J27" s="8">
        <v>23.855707398977</v>
      </c>
      <c r="K27" s="8">
        <v>46.692629964005398</v>
      </c>
      <c r="L27" s="8">
        <v>12.2485501242751</v>
      </c>
      <c r="M27" s="8">
        <v>12.430855648858</v>
      </c>
      <c r="N27" s="8">
        <v>29.851906125802099</v>
      </c>
      <c r="O27" s="8">
        <v>82.244344386064398</v>
      </c>
      <c r="P27" s="7"/>
    </row>
    <row r="28" spans="1:16" x14ac:dyDescent="0.25">
      <c r="A28" s="11" t="s">
        <v>117</v>
      </c>
      <c r="B28" s="7">
        <v>266000</v>
      </c>
      <c r="C28" s="7">
        <v>137000</v>
      </c>
      <c r="D28" s="7">
        <v>45000</v>
      </c>
      <c r="E28" s="7">
        <v>16000</v>
      </c>
      <c r="F28" s="7">
        <v>23000</v>
      </c>
      <c r="G28" s="7">
        <v>54000</v>
      </c>
      <c r="H28" s="7">
        <v>129000</v>
      </c>
      <c r="I28" s="8">
        <v>36.6324438713091</v>
      </c>
      <c r="J28" s="8">
        <v>23.686773451584202</v>
      </c>
      <c r="K28" s="8">
        <v>43.718977457770102</v>
      </c>
      <c r="L28" s="8">
        <v>13.215920924312799</v>
      </c>
      <c r="M28" s="8">
        <v>13.119553454462601</v>
      </c>
      <c r="N28" s="8">
        <v>29.667548920807501</v>
      </c>
      <c r="O28" s="8">
        <v>87.72797906273</v>
      </c>
      <c r="P28" s="7"/>
    </row>
    <row r="29" spans="1:16" x14ac:dyDescent="0.25">
      <c r="A29" s="11" t="s">
        <v>120</v>
      </c>
      <c r="B29" s="7">
        <v>256000</v>
      </c>
      <c r="C29" s="7">
        <v>127000</v>
      </c>
      <c r="D29" s="7">
        <v>41000</v>
      </c>
      <c r="E29" s="7">
        <v>11000</v>
      </c>
      <c r="F29" s="7">
        <v>21000</v>
      </c>
      <c r="G29" s="7">
        <v>54000</v>
      </c>
      <c r="H29" s="7">
        <v>129000</v>
      </c>
      <c r="I29" s="8">
        <v>35.232082339305101</v>
      </c>
      <c r="J29" s="8">
        <v>21.939393311257501</v>
      </c>
      <c r="K29" s="8">
        <v>39.786075266179303</v>
      </c>
      <c r="L29" s="8">
        <v>9.3733722478069303</v>
      </c>
      <c r="M29" s="8">
        <v>11.9174320289888</v>
      </c>
      <c r="N29" s="8">
        <v>30.0271957373036</v>
      </c>
      <c r="O29" s="8">
        <v>87.698915933728799</v>
      </c>
      <c r="P29" s="7"/>
    </row>
    <row r="30" spans="1:16" x14ac:dyDescent="0.25">
      <c r="A30" s="11" t="s">
        <v>122</v>
      </c>
      <c r="B30" s="7">
        <v>254000</v>
      </c>
      <c r="C30" s="7">
        <v>126000</v>
      </c>
      <c r="D30" s="7">
        <v>40000</v>
      </c>
      <c r="E30" s="7">
        <v>13000</v>
      </c>
      <c r="F30" s="7">
        <v>19000</v>
      </c>
      <c r="G30" s="7">
        <v>54000</v>
      </c>
      <c r="H30" s="7">
        <v>128000</v>
      </c>
      <c r="I30" s="8">
        <v>34.984225825560998</v>
      </c>
      <c r="J30" s="8">
        <v>21.710835301755701</v>
      </c>
      <c r="K30" s="8">
        <v>39.561711561476102</v>
      </c>
      <c r="L30" s="8">
        <v>10.3617265687628</v>
      </c>
      <c r="M30" s="8">
        <v>10.8388720875266</v>
      </c>
      <c r="N30" s="8">
        <v>29.807660366076501</v>
      </c>
      <c r="O30" s="8">
        <v>87.375788885405399</v>
      </c>
      <c r="P30" s="7"/>
    </row>
    <row r="31" spans="1:16" x14ac:dyDescent="0.25">
      <c r="A31" s="11" t="s">
        <v>126</v>
      </c>
      <c r="B31" s="7">
        <v>-9000</v>
      </c>
      <c r="C31" s="7">
        <v>-8000</v>
      </c>
      <c r="D31" s="7">
        <v>-7000</v>
      </c>
      <c r="E31" s="7">
        <v>-1000</v>
      </c>
      <c r="F31" s="7">
        <v>-1000</v>
      </c>
      <c r="G31" s="7">
        <v>1000</v>
      </c>
      <c r="H31" s="7">
        <v>-1000</v>
      </c>
      <c r="I31" s="8">
        <v>-1.3283252361775699</v>
      </c>
      <c r="J31" s="8">
        <v>-1.4557424255075799</v>
      </c>
      <c r="K31" s="8">
        <v>-7.48153732137592</v>
      </c>
      <c r="L31" s="8">
        <v>-1.2013875532448499</v>
      </c>
      <c r="M31" s="8">
        <v>-0.36646770720218103</v>
      </c>
      <c r="N31" s="8">
        <v>0.71500367420430799</v>
      </c>
      <c r="O31" s="8">
        <v>-0.82872905710470901</v>
      </c>
      <c r="P31" s="7" t="s">
        <v>125</v>
      </c>
    </row>
    <row r="32" spans="1:16" x14ac:dyDescent="0.25">
      <c r="A32" s="7"/>
      <c r="B32" s="7"/>
      <c r="C32" s="7"/>
      <c r="D32" s="7"/>
      <c r="E32" s="7"/>
      <c r="F32" s="7"/>
      <c r="G32" s="7"/>
      <c r="H32" s="7"/>
      <c r="I32" s="8"/>
      <c r="J32" s="8"/>
      <c r="K32" s="8"/>
      <c r="L32" s="8"/>
      <c r="M32" s="8"/>
      <c r="N32" s="8"/>
      <c r="O32" s="8"/>
      <c r="P32" s="7"/>
    </row>
    <row r="33" spans="1:16" ht="30" customHeight="1" x14ac:dyDescent="0.3">
      <c r="A33" s="3" t="s">
        <v>299</v>
      </c>
    </row>
    <row r="34" spans="1:16" ht="46.8" x14ac:dyDescent="0.3">
      <c r="A34" s="5" t="s">
        <v>76</v>
      </c>
      <c r="B34" s="6" t="s">
        <v>328</v>
      </c>
      <c r="C34" s="6" t="s">
        <v>329</v>
      </c>
      <c r="D34" s="6" t="s">
        <v>330</v>
      </c>
      <c r="E34" s="6" t="s">
        <v>331</v>
      </c>
      <c r="F34" s="6" t="s">
        <v>332</v>
      </c>
      <c r="G34" s="6" t="s">
        <v>333</v>
      </c>
      <c r="H34" s="6" t="s">
        <v>334</v>
      </c>
      <c r="I34" s="6" t="s">
        <v>335</v>
      </c>
      <c r="J34" s="6" t="s">
        <v>336</v>
      </c>
      <c r="K34" s="6" t="s">
        <v>337</v>
      </c>
      <c r="L34" s="6" t="s">
        <v>338</v>
      </c>
      <c r="M34" s="6" t="s">
        <v>339</v>
      </c>
      <c r="N34" s="6" t="s">
        <v>340</v>
      </c>
      <c r="O34" s="6" t="s">
        <v>341</v>
      </c>
      <c r="P34" s="6" t="s">
        <v>104</v>
      </c>
    </row>
    <row r="35" spans="1:16" x14ac:dyDescent="0.25">
      <c r="A35" s="11" t="s">
        <v>105</v>
      </c>
      <c r="B35" s="7">
        <v>341000</v>
      </c>
      <c r="C35" s="7">
        <v>188000</v>
      </c>
      <c r="D35" s="7">
        <v>50000</v>
      </c>
      <c r="E35" s="7">
        <v>26000</v>
      </c>
      <c r="F35" s="7">
        <v>36000</v>
      </c>
      <c r="G35" s="7">
        <v>76000</v>
      </c>
      <c r="H35" s="7">
        <v>153000</v>
      </c>
      <c r="I35" s="8">
        <v>45.215636728573898</v>
      </c>
      <c r="J35" s="8">
        <v>31.955965974325999</v>
      </c>
      <c r="K35" s="8">
        <v>52.649034337009098</v>
      </c>
      <c r="L35" s="8">
        <v>21.248209467337301</v>
      </c>
      <c r="M35" s="8">
        <v>19.7229662094527</v>
      </c>
      <c r="N35" s="8">
        <v>40.325231012185498</v>
      </c>
      <c r="O35" s="8">
        <v>92.065724313668895</v>
      </c>
      <c r="P35" s="7"/>
    </row>
    <row r="36" spans="1:16" x14ac:dyDescent="0.25">
      <c r="A36" s="11" t="s">
        <v>107</v>
      </c>
      <c r="B36" s="7">
        <v>329000</v>
      </c>
      <c r="C36" s="7">
        <v>173000</v>
      </c>
      <c r="D36" s="7">
        <v>46000</v>
      </c>
      <c r="E36" s="7">
        <v>19000</v>
      </c>
      <c r="F36" s="7">
        <v>32000</v>
      </c>
      <c r="G36" s="7">
        <v>76000</v>
      </c>
      <c r="H36" s="7">
        <v>156000</v>
      </c>
      <c r="I36" s="8">
        <v>43.571450336978003</v>
      </c>
      <c r="J36" s="8">
        <v>29.469218844917599</v>
      </c>
      <c r="K36" s="8">
        <v>48.427053423595197</v>
      </c>
      <c r="L36" s="8">
        <v>15.7538425535116</v>
      </c>
      <c r="M36" s="8">
        <v>17.479824513892702</v>
      </c>
      <c r="N36" s="8">
        <v>40.350998521103499</v>
      </c>
      <c r="O36" s="8">
        <v>93.163431388975297</v>
      </c>
      <c r="P36" s="7"/>
    </row>
    <row r="37" spans="1:16" x14ac:dyDescent="0.25">
      <c r="A37" s="11" t="s">
        <v>109</v>
      </c>
      <c r="B37" s="7">
        <v>328000</v>
      </c>
      <c r="C37" s="7">
        <v>175000</v>
      </c>
      <c r="D37" s="7">
        <v>47000</v>
      </c>
      <c r="E37" s="7">
        <v>25000</v>
      </c>
      <c r="F37" s="7">
        <v>33000</v>
      </c>
      <c r="G37" s="7">
        <v>70000</v>
      </c>
      <c r="H37" s="7">
        <v>153000</v>
      </c>
      <c r="I37" s="8">
        <v>43.368809328644303</v>
      </c>
      <c r="J37" s="8">
        <v>29.655222787876301</v>
      </c>
      <c r="K37" s="8">
        <v>49.313405342041399</v>
      </c>
      <c r="L37" s="8">
        <v>20.8496917653741</v>
      </c>
      <c r="M37" s="8">
        <v>17.657682990136699</v>
      </c>
      <c r="N37" s="8">
        <v>37.053147528287198</v>
      </c>
      <c r="O37" s="8">
        <v>91.514840679623802</v>
      </c>
      <c r="P37" s="7"/>
    </row>
    <row r="38" spans="1:16" x14ac:dyDescent="0.25">
      <c r="A38" s="11" t="s">
        <v>111</v>
      </c>
      <c r="B38" s="7">
        <v>343000</v>
      </c>
      <c r="C38" s="7">
        <v>188000</v>
      </c>
      <c r="D38" s="7">
        <v>53000</v>
      </c>
      <c r="E38" s="7">
        <v>27000</v>
      </c>
      <c r="F38" s="7">
        <v>36000</v>
      </c>
      <c r="G38" s="7">
        <v>73000</v>
      </c>
      <c r="H38" s="7">
        <v>155000</v>
      </c>
      <c r="I38" s="8">
        <v>45.356103882365403</v>
      </c>
      <c r="J38" s="8">
        <v>31.880625617989701</v>
      </c>
      <c r="K38" s="8">
        <v>55.206926515698797</v>
      </c>
      <c r="L38" s="8">
        <v>22.452031107732701</v>
      </c>
      <c r="M38" s="8">
        <v>19.220992742101199</v>
      </c>
      <c r="N38" s="8">
        <v>38.467660635644897</v>
      </c>
      <c r="O38" s="8">
        <v>92.670516231403397</v>
      </c>
      <c r="P38" s="7"/>
    </row>
    <row r="39" spans="1:16" x14ac:dyDescent="0.25">
      <c r="A39" s="11" t="s">
        <v>113</v>
      </c>
      <c r="B39" s="7">
        <v>344000</v>
      </c>
      <c r="C39" s="7">
        <v>188000</v>
      </c>
      <c r="D39" s="7">
        <v>54000</v>
      </c>
      <c r="E39" s="7">
        <v>23000</v>
      </c>
      <c r="F39" s="7">
        <v>37000</v>
      </c>
      <c r="G39" s="7">
        <v>73000</v>
      </c>
      <c r="H39" s="7">
        <v>156000</v>
      </c>
      <c r="I39" s="8">
        <v>45.528163010680501</v>
      </c>
      <c r="J39" s="8">
        <v>31.920168588074901</v>
      </c>
      <c r="K39" s="8">
        <v>57.016846290677002</v>
      </c>
      <c r="L39" s="8">
        <v>19.466292603911</v>
      </c>
      <c r="M39" s="8">
        <v>19.888317080026798</v>
      </c>
      <c r="N39" s="8">
        <v>38.9140199504685</v>
      </c>
      <c r="O39" s="8">
        <v>93.307377684501702</v>
      </c>
      <c r="P39" s="7"/>
    </row>
    <row r="40" spans="1:16" x14ac:dyDescent="0.25">
      <c r="A40" s="11" t="s">
        <v>115</v>
      </c>
      <c r="B40" s="7">
        <v>347000</v>
      </c>
      <c r="C40" s="7">
        <v>190000</v>
      </c>
      <c r="D40" s="7">
        <v>49000</v>
      </c>
      <c r="E40" s="7">
        <v>27000</v>
      </c>
      <c r="F40" s="7">
        <v>37000</v>
      </c>
      <c r="G40" s="7">
        <v>77000</v>
      </c>
      <c r="H40" s="7">
        <v>156000</v>
      </c>
      <c r="I40" s="8">
        <v>45.759867322133402</v>
      </c>
      <c r="J40" s="8">
        <v>32.313980041599798</v>
      </c>
      <c r="K40" s="8">
        <v>51.663983945481498</v>
      </c>
      <c r="L40" s="8">
        <v>22.608659380996102</v>
      </c>
      <c r="M40" s="8">
        <v>20.210433072992601</v>
      </c>
      <c r="N40" s="8">
        <v>40.542015471018303</v>
      </c>
      <c r="O40" s="8">
        <v>92.963543124653796</v>
      </c>
      <c r="P40" s="7"/>
    </row>
    <row r="41" spans="1:16" x14ac:dyDescent="0.25">
      <c r="A41" s="11" t="s">
        <v>117</v>
      </c>
      <c r="B41" s="7">
        <v>337000</v>
      </c>
      <c r="C41" s="7">
        <v>182000</v>
      </c>
      <c r="D41" s="7">
        <v>43000</v>
      </c>
      <c r="E41" s="7">
        <v>29000</v>
      </c>
      <c r="F41" s="7">
        <v>37000</v>
      </c>
      <c r="G41" s="7">
        <v>74000</v>
      </c>
      <c r="H41" s="7">
        <v>154000</v>
      </c>
      <c r="I41" s="8">
        <v>44.380150266602001</v>
      </c>
      <c r="J41" s="8">
        <v>30.8845181401866</v>
      </c>
      <c r="K41" s="8">
        <v>45.186281972409603</v>
      </c>
      <c r="L41" s="8">
        <v>23.8637782234909</v>
      </c>
      <c r="M41" s="8">
        <v>19.8545376181882</v>
      </c>
      <c r="N41" s="8">
        <v>38.913874106213299</v>
      </c>
      <c r="O41" s="8">
        <v>91.766991906635099</v>
      </c>
      <c r="P41" s="7"/>
    </row>
    <row r="42" spans="1:16" x14ac:dyDescent="0.25">
      <c r="A42" s="11" t="s">
        <v>120</v>
      </c>
      <c r="B42" s="7">
        <v>338000</v>
      </c>
      <c r="C42" s="7">
        <v>183000</v>
      </c>
      <c r="D42" s="7">
        <v>45000</v>
      </c>
      <c r="E42" s="7">
        <v>26000</v>
      </c>
      <c r="F42" s="7">
        <v>37000</v>
      </c>
      <c r="G42" s="7">
        <v>75000</v>
      </c>
      <c r="H42" s="7">
        <v>155000</v>
      </c>
      <c r="I42" s="8">
        <v>44.482785880864903</v>
      </c>
      <c r="J42" s="8">
        <v>30.9189399646203</v>
      </c>
      <c r="K42" s="8">
        <v>46.706374456277999</v>
      </c>
      <c r="L42" s="8">
        <v>22.008274851610398</v>
      </c>
      <c r="M42" s="8">
        <v>19.7012399834022</v>
      </c>
      <c r="N42" s="8">
        <v>39.580183742295603</v>
      </c>
      <c r="O42" s="8">
        <v>92.110440752518798</v>
      </c>
      <c r="P42" s="7"/>
    </row>
    <row r="43" spans="1:16" x14ac:dyDescent="0.25">
      <c r="A43" s="11" t="s">
        <v>122</v>
      </c>
      <c r="B43" s="7">
        <v>334000</v>
      </c>
      <c r="C43" s="7">
        <v>180000</v>
      </c>
      <c r="D43" s="7">
        <v>43000</v>
      </c>
      <c r="E43" s="7">
        <v>25000</v>
      </c>
      <c r="F43" s="7">
        <v>38000</v>
      </c>
      <c r="G43" s="7">
        <v>74000</v>
      </c>
      <c r="H43" s="7">
        <v>154000</v>
      </c>
      <c r="I43" s="8">
        <v>44.018270373072802</v>
      </c>
      <c r="J43" s="8">
        <v>30.5148446159183</v>
      </c>
      <c r="K43" s="8">
        <v>44.502132007214399</v>
      </c>
      <c r="L43" s="8">
        <v>20.689597790092002</v>
      </c>
      <c r="M43" s="8">
        <v>20.6533743488075</v>
      </c>
      <c r="N43" s="8">
        <v>39.3385791818379</v>
      </c>
      <c r="O43" s="8">
        <v>91.431134771578101</v>
      </c>
      <c r="P43" s="7"/>
    </row>
    <row r="44" spans="1:16" x14ac:dyDescent="0.25">
      <c r="A44" s="11" t="s">
        <v>126</v>
      </c>
      <c r="B44" s="7">
        <v>-10000</v>
      </c>
      <c r="C44" s="7">
        <v>-8000</v>
      </c>
      <c r="D44" s="7">
        <v>-12000</v>
      </c>
      <c r="E44" s="7">
        <v>2000</v>
      </c>
      <c r="F44" s="7">
        <v>2000</v>
      </c>
      <c r="G44" s="7">
        <v>1000</v>
      </c>
      <c r="H44" s="7">
        <v>-3000</v>
      </c>
      <c r="I44" s="8">
        <v>-1.50989263760769</v>
      </c>
      <c r="J44" s="8">
        <v>-1.40532397215657</v>
      </c>
      <c r="K44" s="8">
        <v>-12.514714283462601</v>
      </c>
      <c r="L44" s="8">
        <v>1.22330518618104</v>
      </c>
      <c r="M44" s="8">
        <v>0.76505726878068703</v>
      </c>
      <c r="N44" s="8">
        <v>0.42455923136937201</v>
      </c>
      <c r="O44" s="8">
        <v>-1.87624291292363</v>
      </c>
      <c r="P44" s="7" t="s">
        <v>125</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Sheet</vt: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2.48</vt:lpstr>
      <vt:lpstr>2.49</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Labour-force-survey-tables-May_2023 </dc:title>
  <dc:creator>2337760</dc:creator>
  <cp:lastModifiedBy>Richard Ramsden</cp:lastModifiedBy>
  <dcterms:created xsi:type="dcterms:W3CDTF">2023-05-03T13:13:31Z</dcterms:created>
  <dcterms:modified xsi:type="dcterms:W3CDTF">2023-05-03T15:46:20Z</dcterms:modified>
</cp:coreProperties>
</file>